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 - Bourací práce" sheetId="2" r:id="rId2"/>
    <sheet name="1 - Architektonicko - sta..." sheetId="3" r:id="rId3"/>
    <sheet name="3 - Úpravy pro ZTP" sheetId="4" r:id="rId4"/>
    <sheet name="4 - Zdravotně technické i..." sheetId="5" r:id="rId5"/>
    <sheet name="6 - Vzduchotechnika" sheetId="6" r:id="rId6"/>
    <sheet name="7 - Vytápění" sheetId="7" r:id="rId7"/>
    <sheet name="8 - Silnoproudá elektrote..." sheetId="8" r:id="rId8"/>
    <sheet name="9 - Slaboproudé instalace" sheetId="9" r:id="rId9"/>
    <sheet name="10 - EPS" sheetId="10" r:id="rId10"/>
    <sheet name="11 - VRN" sheetId="11" r:id="rId11"/>
    <sheet name="12 - Zvláštní užívání poz..." sheetId="12" r:id="rId12"/>
    <sheet name="13 - Neuznatelné položky ..." sheetId="13" r:id="rId13"/>
  </sheets>
  <definedNames>
    <definedName name="_xlnm.Print_Area" localSheetId="0">'Rekapitulace stavby'!$D$4:$AO$76,'Rekapitulace stavby'!$C$82:$AQ$107</definedName>
    <definedName name="_xlnm._FilterDatabase" localSheetId="1" hidden="1">'0 - Bourací práce'!$C$140:$K$743</definedName>
    <definedName name="_xlnm.Print_Area" localSheetId="1">'0 - Bourací práce'!$C$4:$J$76,'0 - Bourací práce'!$C$128:$K$743</definedName>
    <definedName name="_xlnm._FilterDatabase" localSheetId="2" hidden="1">'1 - Architektonicko - sta...'!$C$145:$K$1200</definedName>
    <definedName name="_xlnm.Print_Area" localSheetId="2">'1 - Architektonicko - sta...'!$C$4:$J$76,'1 - Architektonicko - sta...'!$C$133:$K$1200</definedName>
    <definedName name="_xlnm._FilterDatabase" localSheetId="3" hidden="1">'3 - Úpravy pro ZTP'!$C$133:$K$267</definedName>
    <definedName name="_xlnm.Print_Area" localSheetId="3">'3 - Úpravy pro ZTP'!$C$4:$J$76,'3 - Úpravy pro ZTP'!$C$121:$K$267</definedName>
    <definedName name="_xlnm._FilterDatabase" localSheetId="4" hidden="1">'4 - Zdravotně technické i...'!$C$127:$K$268</definedName>
    <definedName name="_xlnm.Print_Area" localSheetId="4">'4 - Zdravotně technické i...'!$C$4:$J$76,'4 - Zdravotně technické i...'!$C$115:$K$268</definedName>
    <definedName name="_xlnm._FilterDatabase" localSheetId="5" hidden="1">'6 - Vzduchotechnika'!$C$122:$K$209</definedName>
    <definedName name="_xlnm.Print_Area" localSheetId="5">'6 - Vzduchotechnika'!$C$4:$J$76,'6 - Vzduchotechnika'!$C$110:$K$209</definedName>
    <definedName name="_xlnm._FilterDatabase" localSheetId="6" hidden="1">'7 - Vytápění'!$C$126:$K$193</definedName>
    <definedName name="_xlnm.Print_Area" localSheetId="6">'7 - Vytápění'!$C$4:$J$76,'7 - Vytápění'!$C$114:$K$193</definedName>
    <definedName name="_xlnm._FilterDatabase" localSheetId="7" hidden="1">'8 - Silnoproudá elektrote...'!$C$133:$K$338</definedName>
    <definedName name="_xlnm.Print_Area" localSheetId="7">'8 - Silnoproudá elektrote...'!$C$4:$J$76,'8 - Silnoproudá elektrote...'!$C$121:$K$338</definedName>
    <definedName name="_xlnm._FilterDatabase" localSheetId="8" hidden="1">'9 - Slaboproudé instalace'!$C$120:$K$195</definedName>
    <definedName name="_xlnm.Print_Area" localSheetId="8">'9 - Slaboproudé instalace'!$C$4:$J$76,'9 - Slaboproudé instalace'!$C$108:$K$195</definedName>
    <definedName name="_xlnm._FilterDatabase" localSheetId="9" hidden="1">'10 - EPS'!$C$117:$K$154</definedName>
    <definedName name="_xlnm.Print_Area" localSheetId="9">'10 - EPS'!$C$4:$J$76,'10 - EPS'!$C$105:$K$154</definedName>
    <definedName name="_xlnm._FilterDatabase" localSheetId="10" hidden="1">'11 - VRN'!$C$122:$K$136</definedName>
    <definedName name="_xlnm.Print_Area" localSheetId="10">'11 - VRN'!$C$4:$J$76,'11 - VRN'!$C$110:$K$136</definedName>
    <definedName name="_xlnm._FilterDatabase" localSheetId="11" hidden="1">'12 - Zvláštní užívání poz...'!$C$118:$K$132</definedName>
    <definedName name="_xlnm.Print_Area" localSheetId="11">'12 - Zvláštní užívání poz...'!$C$4:$J$76,'12 - Zvláštní užívání poz...'!$C$106:$K$132</definedName>
    <definedName name="_xlnm._FilterDatabase" localSheetId="12" hidden="1">'13 - Neuznatelné položky ...'!$C$122:$K$157</definedName>
    <definedName name="_xlnm.Print_Area" localSheetId="12">'13 - Neuznatelné položky ...'!$C$4:$J$76,'13 - Neuznatelné položky ...'!$C$110:$K$157</definedName>
    <definedName name="_xlnm.Print_Titles" localSheetId="0">'Rekapitulace stavby'!$92:$92</definedName>
    <definedName name="_xlnm.Print_Titles" localSheetId="1">'0 - Bourací práce'!$140:$140</definedName>
    <definedName name="_xlnm.Print_Titles" localSheetId="2">'1 - Architektonicko - sta...'!$145:$145</definedName>
    <definedName name="_xlnm.Print_Titles" localSheetId="3">'3 - Úpravy pro ZTP'!$133:$133</definedName>
    <definedName name="_xlnm.Print_Titles" localSheetId="4">'4 - Zdravotně technické i...'!$127:$127</definedName>
    <definedName name="_xlnm.Print_Titles" localSheetId="5">'6 - Vzduchotechnika'!$122:$122</definedName>
    <definedName name="_xlnm.Print_Titles" localSheetId="6">'7 - Vytápění'!$126:$126</definedName>
    <definedName name="_xlnm.Print_Titles" localSheetId="7">'8 - Silnoproudá elektrote...'!$133:$133</definedName>
    <definedName name="_xlnm.Print_Titles" localSheetId="8">'9 - Slaboproudé instalace'!$120:$120</definedName>
    <definedName name="_xlnm.Print_Titles" localSheetId="9">'10 - EPS'!$117:$117</definedName>
    <definedName name="_xlnm.Print_Titles" localSheetId="10">'11 - VRN'!$122:$122</definedName>
    <definedName name="_xlnm.Print_Titles" localSheetId="11">'12 - Zvláštní užívání poz...'!$118:$118</definedName>
    <definedName name="_xlnm.Print_Titles" localSheetId="12">'13 - Neuznatelné položky ...'!$122:$122</definedName>
  </definedNames>
  <calcPr fullCalcOnLoad="1"/>
</workbook>
</file>

<file path=xl/sharedStrings.xml><?xml version="1.0" encoding="utf-8"?>
<sst xmlns="http://schemas.openxmlformats.org/spreadsheetml/2006/main" count="28727" uniqueCount="4208">
  <si>
    <t>Export Komplet</t>
  </si>
  <si>
    <t/>
  </si>
  <si>
    <t>2.0</t>
  </si>
  <si>
    <t>ZAMOK</t>
  </si>
  <si>
    <t>False</t>
  </si>
  <si>
    <t>{052b4504-7304-45d1-9fe7-90132dcd7030}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</si>
  <si>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</si>
  <si>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</si>
  <si>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</si>
  <si>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</si>
  <si>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</si>
  <si>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</si>
  <si>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</si>
  <si>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</si>
  <si>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</si>
  <si>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</si>
  <si>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</si>
  <si>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Kopie - 17-0610 - Revitalizace objektu Máchova 20, Plzeň (zadání)</t>
  </si>
  <si>
    <t>KSO:</t>
  </si>
  <si>
    <t>CC-CZ:</t>
  </si>
  <si>
    <t>Místo:</t>
  </si>
  <si>
    <t xml:space="preserve"> </t>
  </si>
  <si>
    <t>Datum:</t>
  </si>
  <si>
    <t>28. 2. 2020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</si>
  <si>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</si>
  <si>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</si>
  <si>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</si>
  <si>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</si>
  <si>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</si>
  <si>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</si>
  <si>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</si>
  <si>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</si>
  <si>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</si>
  <si>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</si>
  <si>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</si>
  <si>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</si>
  <si>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</si>
  <si>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</si>
  <si>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</si>
  <si>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</si>
  <si>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</si>
  <si>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</si>
  <si>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</si>
  <si>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</si>
  <si>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</si>
  <si>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</si>
  <si>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</si>
  <si>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</si>
  <si>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</si>
  <si>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</si>
  <si>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</si>
  <si>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</si>
  <si>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</si>
  <si>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</si>
  <si>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</si>
  <si>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</si>
  <si>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</si>
  <si>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</si>
  <si>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</si>
  <si>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</si>
  <si>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</si>
  <si>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</si>
  <si>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</si>
  <si>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</si>
  <si>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</si>
  <si>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</si>
  <si>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</si>
  <si>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</si>
  <si>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</si>
  <si>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</si>
  <si>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</si>
  <si>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</si>
  <si>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</si>
  <si>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</si>
  <si>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</si>
  <si>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</si>
  <si>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</si>
  <si>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</si>
  <si>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Bourací práce</t>
  </si>
  <si>
    <t>STA</t>
  </si>
  <si>
    <t>1</t>
  </si>
  <si>
    <t>{1cb6383d-571f-4d36-a24c-2f6fdf2eecf9}</t>
  </si>
  <si>
    <t>2</t>
  </si>
  <si>
    <t>Architektonicko - sta...</t>
  </si>
  <si>
    <t>{ae9264b1-e296-4768-a12b-3f3b682cd4a6}</t>
  </si>
  <si>
    <t>3</t>
  </si>
  <si>
    <t>Úpravy pro ZTP</t>
  </si>
  <si>
    <t>{405569b9-ffeb-4a87-b557-abc9d0667cd2}</t>
  </si>
  <si>
    <t>4</t>
  </si>
  <si>
    <t>Zdravotně technické i...</t>
  </si>
  <si>
    <t>{d126b4b0-0337-4db6-beaf-ad1da1d94a95}</t>
  </si>
  <si>
    <t>6</t>
  </si>
  <si>
    <t>Vzduchotechnika</t>
  </si>
  <si>
    <t>{51b907f7-9cbc-43b2-bb9a-efaefe87e1d5}</t>
  </si>
  <si>
    <t>7</t>
  </si>
  <si>
    <t>Vytápění</t>
  </si>
  <si>
    <t>{4a7aff73-7ca9-4f1b-b976-511afaa8973b}</t>
  </si>
  <si>
    <t>8</t>
  </si>
  <si>
    <t>Silnoproudá elektrote...</t>
  </si>
  <si>
    <t>{80a3373f-d500-43f7-83e7-ca1f22cffa21}</t>
  </si>
  <si>
    <t>9</t>
  </si>
  <si>
    <t>Slaboproudé instalace</t>
  </si>
  <si>
    <t>{a2400601-5d81-4788-b5df-84fd3db74197}</t>
  </si>
  <si>
    <t>10</t>
  </si>
  <si>
    <t>EPS</t>
  </si>
  <si>
    <t>{d7a07b28-4204-4c76-b375-5941719304dc}</t>
  </si>
  <si>
    <t>11</t>
  </si>
  <si>
    <t>VRN</t>
  </si>
  <si>
    <t>{7ac66aa2-e5ee-44a0-a047-a7108ce9cd13}</t>
  </si>
  <si>
    <t>12</t>
  </si>
  <si>
    <t>Zvláštní užívání poz...</t>
  </si>
  <si>
    <t>{6c8ae759-3d13-4c07-8780-edaee3029b1b}</t>
  </si>
  <si>
    <t>13</t>
  </si>
  <si>
    <t>Neuznatelné položky ...</t>
  </si>
  <si>
    <t>{c584ea83-a1c2-4130-b68f-57784e51164d}</t>
  </si>
  <si>
    <t>KRYCÍ LIST SOUPISU PRACÍ</t>
  </si>
  <si>
    <t>Objekt:</t>
  </si>
  <si>
    <t>0 -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</si>
  <si>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</si>
  <si>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</si>
  <si>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</si>
  <si>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</si>
  <si>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</si>
  <si>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</si>
  <si>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</si>
  <si>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</si>
  <si>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</si>
  <si>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</si>
  <si>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</si>
  <si>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</si>
  <si>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</si>
  <si>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</si>
  <si>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</si>
  <si>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</si>
  <si>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</si>
  <si>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</si>
  <si>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</si>
  <si>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</si>
  <si>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</si>
  <si>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</si>
  <si>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</si>
  <si>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</si>
  <si>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</si>
  <si>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</si>
  <si>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</si>
  <si>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</si>
  <si>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</si>
  <si>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</si>
  <si>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</si>
  <si>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</si>
  <si>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</si>
  <si>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</si>
  <si>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</si>
  <si>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</si>
  <si>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</si>
  <si>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</si>
  <si>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</si>
  <si>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</si>
  <si>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</si>
  <si>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</si>
  <si>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</si>
  <si>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</si>
  <si>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</si>
  <si>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</si>
  <si>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</si>
  <si>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</si>
  <si>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</si>
  <si>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</si>
  <si>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</si>
  <si>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889555224</t>
  </si>
  <si>
    <t>VV</t>
  </si>
  <si>
    <t>"1.np B36"209,02</t>
  </si>
  <si>
    <t>Součet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</si>
  <si>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</si>
  <si>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</si>
  <si>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2022431820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</si>
  <si>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</si>
  <si>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</si>
  <si>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-674919046</t>
  </si>
  <si>
    <t>"1.np B36 viz výkres bourání 1.podl."209,02</t>
  </si>
  <si>
    <t>Svislé a kompletní konstrukce</t>
  </si>
  <si>
    <t>319201321</t>
  </si>
  <si>
    <t>Vyrovnání nerovného povrchu vnitřního i vnějšího zdiva bez odsekání vadných cihel, maltou (s dodáním hmot) tl. do 30 mm</t>
  </si>
  <si>
    <t>312517278</t>
  </si>
  <si>
    <t>"fasáda B119" 3,85*2*0,15*1,05</t>
  </si>
  <si>
    <t>"fasáda B115"3,6*2*0,25</t>
  </si>
  <si>
    <t>" fasáda B113"12*2,5*0,15</t>
  </si>
  <si>
    <t>" fasáda B126"2*2,4*0,15</t>
  </si>
  <si>
    <t>"fasáda B120"14*3,6*0,15</t>
  </si>
  <si>
    <t>5</t>
  </si>
  <si>
    <t>340235212</t>
  </si>
  <si>
    <t>Zazdívka otvorů v příčkách nebo stěnách plochy do 0,0225 m2 cihlami pálenými, tl. přes 100 mm</t>
  </si>
  <si>
    <t>kus</t>
  </si>
  <si>
    <t>671523934</t>
  </si>
  <si>
    <t>"fasáda B127"149</t>
  </si>
  <si>
    <t>" fasáda B129 mřížky "2</t>
  </si>
  <si>
    <t>340236212</t>
  </si>
  <si>
    <t>Zazdívka otvorů v příčkách nebo stěnách plochy přes 0,0225 m2 do 0,09 m2 cihlami pálenými, tl. přes 100 mm</t>
  </si>
  <si>
    <t>830217348</t>
  </si>
  <si>
    <t>"fasáda B128"20</t>
  </si>
  <si>
    <t>" fasáda B130 skříňky "3</t>
  </si>
  <si>
    <t>" fasáda B131 skříňky "1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</si>
  <si>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</si>
  <si>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</si>
  <si>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</si>
  <si>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-1613381593</t>
  </si>
  <si>
    <t>"1.np B35"20+1</t>
  </si>
  <si>
    <t>"2-8.npB72"(26)*7</t>
  </si>
  <si>
    <t>" střecha B91" 8</t>
  </si>
  <si>
    <t>Úpravy povrchů, podlahy a osazování výplní</t>
  </si>
  <si>
    <t>619995001</t>
  </si>
  <si>
    <t>Začištění omítek (s dodáním hmot) kolem oken, dveří, podlah, obkladů apod.</t>
  </si>
  <si>
    <t>m</t>
  </si>
  <si>
    <t>-2056614617</t>
  </si>
  <si>
    <t>" 1.np" (0,8+2*2)*(24+2)+(0,6+2*2)*10+60*2,6+1+2,1*2+(1,1+2,1*2)*5</t>
  </si>
  <si>
    <t>" fasáda B107nadpraží" 3,3</t>
  </si>
  <si>
    <t>" fasáda B109" (2+2,2*2)*2</t>
  </si>
  <si>
    <t>" fasáda B108" (2,2+1,5*2)*2</t>
  </si>
  <si>
    <t>" fasáda B104" 14*(1,4+2,4*2)</t>
  </si>
  <si>
    <t>" fasáda B105"8*(3,6+1,2*2)</t>
  </si>
  <si>
    <t>" 2.np"(1,4+2,1*2)*(3+2+7+3)+(2*2,5+3,6)*10+(2*2,07+1,1)*4+2,1*3*(4+3+2+2)</t>
  </si>
  <si>
    <t>2,55*(130+1+1)+(0,9+2*2)*(2+1+1+25)+1+2,1+2,75</t>
  </si>
  <si>
    <t>"3.-8.np"744,81*6</t>
  </si>
  <si>
    <t>"prvky OS" (1,37*2+2,02)*231+(3,6+1,2*2)*10+(0,8+2,1*2)*2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</si>
  <si>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</si>
  <si>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</si>
  <si>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1807689635</t>
  </si>
  <si>
    <t>" střecha B86" 39,71+46,91</t>
  </si>
  <si>
    <t>" fasáda + výtahy" (77,75+12)*2*23</t>
  </si>
  <si>
    <t>"1.np okna" -(2*1,5*(17+20)+3,5*1,3*2+3,3*2,5+0,9*2,2*2)</t>
  </si>
  <si>
    <t>"2-8np okna" -((2*1,5*(18+20)+3,5*1,3*2+1,5*1,4*2)*7+3,5*1,3*2)</t>
  </si>
  <si>
    <t>629995101</t>
  </si>
  <si>
    <t>Očištění vnějších ploch tlakovou vodou omytím</t>
  </si>
  <si>
    <t>1686531417</t>
  </si>
  <si>
    <t>" fasáda " (77,75+12)*2*23</t>
  </si>
  <si>
    <t>Ostatní konstrukce a práce, bourání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</si>
  <si>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</si>
  <si>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</si>
  <si>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1756653076</t>
  </si>
  <si>
    <t>919735112</t>
  </si>
  <si>
    <t>Řezání stávajícího živičného krytu nebo podkladu hloubky přes 50 do 100 mm</t>
  </si>
  <si>
    <t>1706791141</t>
  </si>
  <si>
    <t>941221112</t>
  </si>
  <si>
    <t>Montáž lešení řadového rámového těžkého pracovního s podlahami s provozním zatížením tř. 4 do 300 kg/m2 šířky tř. SW09 přes 0,9 do 1,2 m, výšky přes 10 do 25 m</t>
  </si>
  <si>
    <t>-2044559839</t>
  </si>
  <si>
    <t>((77,5+0,36+12+0,36)*2+1,2*4*2)*22</t>
  </si>
  <si>
    <t>14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</si>
  <si>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</si>
  <si>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</si>
  <si>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-1744603389</t>
  </si>
  <si>
    <t>4180,88*30 "Přepočtené koeficientem množství</t>
  </si>
  <si>
    <t>941221812</t>
  </si>
  <si>
    <t>Demontáž lešení řadového rámového těžkého pracovního s provozním zatížením tř. 4 do 300 kg/m2 šířky tř. SW09 přes 0,9 do 1,2 m, výšky přes 10 do 25 m</t>
  </si>
  <si>
    <t>-1416244563</t>
  </si>
  <si>
    <t>16</t>
  </si>
  <si>
    <t>944111122</t>
  </si>
  <si>
    <t>Montáž ochranného zábradlí trubkového vnitřního na lešeňových konstrukcích dvoutyčového</t>
  </si>
  <si>
    <t>1896192726</t>
  </si>
  <si>
    <t>((77,5+0,36+12+0,36)*2+1,2*4*2)*7</t>
  </si>
  <si>
    <t>17</t>
  </si>
  <si>
    <t>944111222</t>
  </si>
  <si>
    <t>Montáž ochranného zábradlí trubkového Příplatek za první a každý další den použití zábradlí k ceně -1122</t>
  </si>
  <si>
    <t>-1617264247</t>
  </si>
  <si>
    <t>18</t>
  </si>
  <si>
    <t>944111822</t>
  </si>
  <si>
    <t>Demontáž ochranného zábradlí trubkového vnitřního na lešeňových konstrukcích dvoutyčového</t>
  </si>
  <si>
    <t>1796120289</t>
  </si>
  <si>
    <t>19</t>
  </si>
  <si>
    <t>944511111</t>
  </si>
  <si>
    <t>Montáž ochranné sítě zavěšené na konstrukci lešení z textilie z umělých vláken</t>
  </si>
  <si>
    <t>142848119</t>
  </si>
  <si>
    <t>((77,75+0,36+12+0,36)*2+1,2*4*2)*22</t>
  </si>
  <si>
    <t>20</t>
  </si>
  <si>
    <t>944511211</t>
  </si>
  <si>
    <t>Montáž ochranné sítě Příplatek za první a každý další den použití sítě k ceně -1111</t>
  </si>
  <si>
    <t>-1538221237</t>
  </si>
  <si>
    <t>944511811</t>
  </si>
  <si>
    <t>Demontáž ochranné sítě zavěšené na konstrukci lešení z textilie z umělých vláken</t>
  </si>
  <si>
    <t>-2033141152</t>
  </si>
  <si>
    <t>22</t>
  </si>
  <si>
    <t>944711111</t>
  </si>
  <si>
    <t>Montáž záchytné stříšky zřizované současně s lehkým nebo těžkým lešením, šířky do 1,5 m</t>
  </si>
  <si>
    <t>2059570569</t>
  </si>
  <si>
    <t>23</t>
  </si>
  <si>
    <t>944711211</t>
  </si>
  <si>
    <t>Montáž záchytné stříšky Příplatek za první a každý další den použití záchytné stříšky k ceně -1111</t>
  </si>
  <si>
    <t>611318817</t>
  </si>
  <si>
    <t>24</t>
  </si>
  <si>
    <t>944711811</t>
  </si>
  <si>
    <t>Demontáž záchytné stříšky zřizované současně s lehkým nebo těžkým lešením, šířky do 1,5 m</t>
  </si>
  <si>
    <t>1590775280</t>
  </si>
  <si>
    <t>25</t>
  </si>
  <si>
    <t>949101111</t>
  </si>
  <si>
    <t>Lešení pomocné pracovní pro objekty pozemních staveb pro zatížení do 150 kg/m2, o výšce lešeňové podlahy do 1,9 m</t>
  </si>
  <si>
    <t>-558693809</t>
  </si>
  <si>
    <t>" střecha výtahy" 7,2+7,56+11,88+7,56</t>
  </si>
  <si>
    <t>" 2.np" 18,9+46,05+11,97+18,9+46,05+13,02*5+9,04+1,84</t>
  </si>
  <si>
    <t>1,32+2,98+9,24+13,02+2,87+3,14+17,64</t>
  </si>
  <si>
    <t>14,64+2,74+3,05+14,64+21,78+2,87+3,14+17,45</t>
  </si>
  <si>
    <t>14,64+2,74+2,95+14,64+21,78+2,84+3,14+17,64</t>
  </si>
  <si>
    <t>14,62+2,84+3,14+14,56+17,64+2,74+3,14+21,78</t>
  </si>
  <si>
    <t>14,64+2,87+3,05+14,64+17,45</t>
  </si>
  <si>
    <t>2,74+3,14+21,78+14,64+2,87+3,05+14,64+17,64</t>
  </si>
  <si>
    <t>13,02+9,18+1,64+1,32+1,22+1,82+9,04+13,02+9</t>
  </si>
  <si>
    <t>13,02*3+8,95+9</t>
  </si>
  <si>
    <t>" 3.-8.np" 758,62*6</t>
  </si>
  <si>
    <t>"1.np" 12,67+59,68+34,73*2+13,02*3+12,06+13,02</t>
  </si>
  <si>
    <t>8,75+2,1+1,23+6,43+4,48+1,4+11,7+13,74+19,36</t>
  </si>
  <si>
    <t>16,71+2,81+1,23+2,87+3,05+14,62+21,78+2,87</t>
  </si>
  <si>
    <t>3,05+20,7+14,64+2,87+3,05+14,64+21,78+11,67+14,5+0,57*2+14,5+20,89+21,97*3+19,68+21,97</t>
  </si>
  <si>
    <t>16,9+2,54+1,32+6,43+1,23+2,73+16,71+19,23</t>
  </si>
  <si>
    <t>4,61+13,74+11,25+1,49+1,74+10,61+13,14+1,95</t>
  </si>
  <si>
    <t>9,82+13,14*2+12,94+2,06+11,46+2,06</t>
  </si>
  <si>
    <t>" kolem výtahu" (4,7+0,36+4,1+0,36+0,6*4)*2*0,6</t>
  </si>
  <si>
    <t>"kolem výtahu" (6+0,36+4,1+0,36+0,6*4)*2*0,6</t>
  </si>
  <si>
    <t>26</t>
  </si>
  <si>
    <t>949411123</t>
  </si>
  <si>
    <t>Montáž schodišťových a výstupových věží z trubkového lešení o půdorysné ploše přes 10 do 15 m2, výšky přes 20 do 30 m</t>
  </si>
  <si>
    <t>623263766</t>
  </si>
  <si>
    <t>27</t>
  </si>
  <si>
    <t>949411223</t>
  </si>
  <si>
    <t>Montáž schodišťových a výstupových věží z trubkového lešení Příplatek za první a každý další den použití lešení k ceně -1123 nebo -1124</t>
  </si>
  <si>
    <t>1975279657</t>
  </si>
  <si>
    <t>28</t>
  </si>
  <si>
    <t>949411813</t>
  </si>
  <si>
    <t>Demontáž schodišťových a výstupových věží z trubkového lešení o půdorysné ploše do 10 m2, výšky přes 20 do 30 m</t>
  </si>
  <si>
    <t>-593854899</t>
  </si>
  <si>
    <t>29</t>
  </si>
  <si>
    <t>952902121</t>
  </si>
  <si>
    <t>Čištění budov při provádění oprav a udržovacích prací podlah drsných nebo chodníků zametením</t>
  </si>
  <si>
    <t>-847647816</t>
  </si>
  <si>
    <t>" zametení celého domu 1x týdně" 78*12*8*5</t>
  </si>
  <si>
    <t>30</t>
  </si>
  <si>
    <t>961044111</t>
  </si>
  <si>
    <t>Bourání základů z betonu prostého</t>
  </si>
  <si>
    <t>m3</t>
  </si>
  <si>
    <t>64917260</t>
  </si>
  <si>
    <t>"fasáda B118"3,6*1,6*0,28</t>
  </si>
  <si>
    <t>" 1pp B37" 2,4*0,25*0,8*2</t>
  </si>
  <si>
    <t>31</t>
  </si>
  <si>
    <t>962031132</t>
  </si>
  <si>
    <t>Bourání příček z cihel, tvárnic nebo příčkovek z cihel pálených, plných nebo dutých na maltu vápennou nebo vápenocementovou, tl. do 100 mm</t>
  </si>
  <si>
    <t>260714800</t>
  </si>
  <si>
    <t>"1.np B08"0,6*2,55*2*4</t>
  </si>
  <si>
    <t>"1.np B09"0,6*2,55*2*3</t>
  </si>
  <si>
    <t>"1.np B10"0,375*2,55*3</t>
  </si>
  <si>
    <t>"1.np B11"4,2*2,55*2</t>
  </si>
  <si>
    <t>"1.np B12"6,05*2,55</t>
  </si>
  <si>
    <t>"1.np B13"1,95*2,55*4</t>
  </si>
  <si>
    <t>"1.np B14"2,3*2,55</t>
  </si>
  <si>
    <t>"1.np B15"(1,4+1,5)*2,55-0,6*2</t>
  </si>
  <si>
    <t>"1.np B16"1,9*2,55</t>
  </si>
  <si>
    <t>"1.np B17"1,35*2,55</t>
  </si>
  <si>
    <t>"1.np B23"0,475*2,07</t>
  </si>
  <si>
    <t>"1.np B22"0,5*2,07*3</t>
  </si>
  <si>
    <t>"1.np B24"0,3*2,07*3</t>
  </si>
  <si>
    <t>"1.np B27"1,45*2,55*3</t>
  </si>
  <si>
    <t>"1.np B30"0,6*2,55*2</t>
  </si>
  <si>
    <t>"1.np B 74" 0,525*2,55</t>
  </si>
  <si>
    <t>"1.np B78" 1,4*2,55</t>
  </si>
  <si>
    <t>" 2-8np B46"2*0,6*2,55*10*7</t>
  </si>
  <si>
    <t>" 2-8np B47"2*0,6*2,55*10*7</t>
  </si>
  <si>
    <t>" 2-8np B48"0,375*2,55*10*7</t>
  </si>
  <si>
    <t>" 2-8np B49"4*2,55*2*7</t>
  </si>
  <si>
    <t>" 2-8np B50"4*2,55*2*7</t>
  </si>
  <si>
    <t>" 2-8np B51"1,95*2,55*6*7</t>
  </si>
  <si>
    <t>" 2-8np B52"2,22*2,55*1*7</t>
  </si>
  <si>
    <t>" 2-8np B53"1,85*2,55*2*7</t>
  </si>
  <si>
    <t>" 2-8np B54"(1,45*2,55-0,6*2)*10*7+(1,85*2,55-0,7*2)*2*7</t>
  </si>
  <si>
    <t>" 2-8np B55"0,67*2,55*1*7</t>
  </si>
  <si>
    <t>" 2-8np B56"0,35*2,55*2*7</t>
  </si>
  <si>
    <t>" 2-8np B57"1*2,55*7</t>
  </si>
  <si>
    <t>" 2-8np B59" 0,4*2,07*20*7</t>
  </si>
  <si>
    <t>" 2-8np B60" 2*0,35*2,07*7</t>
  </si>
  <si>
    <t>" 2-8np B61"0,3*2,07*2*7</t>
  </si>
  <si>
    <t>" 2-8np B62"0,25*2,07*2*7</t>
  </si>
  <si>
    <t>"2-8.npB68"0,6*2,55*2*7</t>
  </si>
  <si>
    <t>" střecha B87" (2,1+1)*2*0,9*7</t>
  </si>
  <si>
    <t>32</t>
  </si>
  <si>
    <t>962031133</t>
  </si>
  <si>
    <t>Bourání příček z cihel, tvárnic nebo příčkovek z cihel pálených, plných nebo dutých na maltu vápennou nebo vápenocementovou, tl. do 150 mm</t>
  </si>
  <si>
    <t>2056397338</t>
  </si>
  <si>
    <t>"fasáda B122"(0,55+0,85)/2*2,75*2*2</t>
  </si>
  <si>
    <t>33</t>
  </si>
  <si>
    <t>962032240</t>
  </si>
  <si>
    <t>Bourání zdiva nadzákladového z cihel nebo tvárnic z cihel pálených nebo vápenopískových, na maltu cementovou, objemu do 1 m3</t>
  </si>
  <si>
    <t>-2002955783</t>
  </si>
  <si>
    <t>"fasáda B117"1,25*0,5*0,7*2</t>
  </si>
  <si>
    <t>" fasáda B116"0,5*2,58*0,25*2</t>
  </si>
  <si>
    <t>" fasáda B106"(3,6*2,61-2,06*2,4)*70*0,25</t>
  </si>
  <si>
    <t>34</t>
  </si>
  <si>
    <t>962052210</t>
  </si>
  <si>
    <t>Bourání zdiva železobetonového nadzákladového, objemu do 1 m3</t>
  </si>
  <si>
    <t>1522518178</t>
  </si>
  <si>
    <t>"fasáda B121"2*3,6*0,55*0,14</t>
  </si>
  <si>
    <t>35</t>
  </si>
  <si>
    <t>962081141</t>
  </si>
  <si>
    <t>Bourání zdiva příček nebo vybourání otvorů ze skleněných tvárnic, tl. do 150 mm</t>
  </si>
  <si>
    <t>448993282</t>
  </si>
  <si>
    <t>"1.np B07"2*(2,75*2,55-0,8*2)</t>
  </si>
  <si>
    <t>" 2-8np B44"(2,75*2,55-0,8*2)*7</t>
  </si>
  <si>
    <t>" 2-8np B45"(2,9*2,55-0,8*2)*7</t>
  </si>
  <si>
    <t>"1.np 1,15B99" 2,5*2,6</t>
  </si>
  <si>
    <t>36</t>
  </si>
  <si>
    <t>963022819</t>
  </si>
  <si>
    <t>Bourání kamenných schodišťových stupňů oblých, rovných nebo kosých zhotovených na místě</t>
  </si>
  <si>
    <t>-965687148</t>
  </si>
  <si>
    <t>"b118"3,6*2</t>
  </si>
  <si>
    <t>"b125" 1,24*2+1,84*2</t>
  </si>
  <si>
    <t>37</t>
  </si>
  <si>
    <t>963051113</t>
  </si>
  <si>
    <t>Bourání železobetonových stropů deskových, tl. přes 80 mm</t>
  </si>
  <si>
    <t>-981195233</t>
  </si>
  <si>
    <t>"1.np B08"0,6*1,2*0,1*4</t>
  </si>
  <si>
    <t>"1.np B09"0,6*1,1*0,1*3</t>
  </si>
  <si>
    <t>"2-8.np B46" 0,6*1,2*0,1*10*7</t>
  </si>
  <si>
    <t>"2-8.np B47" 0,6*1,1*0,1*10*7</t>
  </si>
  <si>
    <t>" střecha B87" 2,3*1,2*0,1*7</t>
  </si>
  <si>
    <t>38</t>
  </si>
  <si>
    <t>965042131</t>
  </si>
  <si>
    <t>Bourání mazanin betonových nebo z litého asfaltu tl. do 100 mm, plochy do 4 m2</t>
  </si>
  <si>
    <t>1643063724</t>
  </si>
  <si>
    <t>" 2-8npB75,76,77"(3,22*2+3,12*2+3*6)*7*0,06</t>
  </si>
  <si>
    <t>39</t>
  </si>
  <si>
    <t>965042231</t>
  </si>
  <si>
    <t>Bourání mazanin betonových nebo z litého asfaltu tl. přes 100 mm, plochy do 4 m2</t>
  </si>
  <si>
    <t>-714926153</t>
  </si>
  <si>
    <t>" 1.np B26"( 1,05*1,15*0,15+1,05*0,05*0,15)*3</t>
  </si>
  <si>
    <t>"1.npB25" (1,2*1,2*0,15+1,2*0,05*0,15)*1</t>
  </si>
  <si>
    <t>"2-8.npB63" (1,05*1,1*0,15+1,05*0,05*0,15)*10*7</t>
  </si>
  <si>
    <t>"2-8.npB64"(1,05*1,2*0,15+1,05*0,05*0,15)*2*7</t>
  </si>
  <si>
    <t>"2-8.npB65"(0,95*1,2*0,15+0,95*0,05*0,15)*2*7</t>
  </si>
  <si>
    <t>40</t>
  </si>
  <si>
    <t>965046111</t>
  </si>
  <si>
    <t>Broušení stávajících betonových podlah úběr do 3 mm</t>
  </si>
  <si>
    <t>738669420</t>
  </si>
  <si>
    <t>"1.np" 21,97*3</t>
  </si>
  <si>
    <t>" střecha výtah" 7,2+7,56+11,88+7,56</t>
  </si>
  <si>
    <t>41</t>
  </si>
  <si>
    <t>965081333</t>
  </si>
  <si>
    <t>Bourání podlah z dlaždic bez podkladního lože nebo mazaniny, s jakoukoliv výplní spár betonových, teracových nebo čedičových tl. do 30 mm, plochy přes 1 m2</t>
  </si>
  <si>
    <t>-28827175</t>
  </si>
  <si>
    <t>" 2-8npB75,76,77"(3,22*2+3,12*2+3*6)*7</t>
  </si>
  <si>
    <t>42</t>
  </si>
  <si>
    <t>966055121</t>
  </si>
  <si>
    <t>Vybourání částí říms ze železobetonu vyložených přes 500 mm - diamantovými kotouči</t>
  </si>
  <si>
    <t>-1700463931</t>
  </si>
  <si>
    <t>"fasáda B115"3,6*2</t>
  </si>
  <si>
    <t>"fasáda B119"3,85*2</t>
  </si>
  <si>
    <t>" fasáda B113"12*2,5</t>
  </si>
  <si>
    <t>" fasáda B126"2*2,4</t>
  </si>
  <si>
    <t>"fasáda B120"14*3,6</t>
  </si>
  <si>
    <t>43</t>
  </si>
  <si>
    <t>968062375</t>
  </si>
  <si>
    <t>Vybourání dřevěných rámů oken s křídly, dveřních zárubní, vrat, stěn, ostění nebo obkladů rámů oken s křídly zdvojených, plochy do 2 m2</t>
  </si>
  <si>
    <t>-1779651724</t>
  </si>
  <si>
    <t>" 1.np B100" 1,2*1,2*2</t>
  </si>
  <si>
    <t>"DS/01"2*0,8*2,1</t>
  </si>
  <si>
    <t>44</t>
  </si>
  <si>
    <t>968062377</t>
  </si>
  <si>
    <t>Vybourání dřevěných rámů oken s křídly, dveřních zárubní, vrat, stěn, ostění nebo obkladů rámů oken s křídly zdvojených, plochy přes 4 m2</t>
  </si>
  <si>
    <t>193015244</t>
  </si>
  <si>
    <t>" fasáda B137 " 3,6*1,2*4</t>
  </si>
  <si>
    <t>" fasáda B103"70*2,06*2,4</t>
  </si>
  <si>
    <t>45</t>
  </si>
  <si>
    <t>968072455</t>
  </si>
  <si>
    <t>Vybourání kovových rámů oken s křídly, dveřních zárubní, vrat, stěn, ostění nebo obkladů dveřních zárubní, plochy do 2 m2</t>
  </si>
  <si>
    <t>-1179785859</t>
  </si>
  <si>
    <t>" 1.np B01" 21*0,6*2</t>
  </si>
  <si>
    <t>"1.np B02"(41+1)*0,8*2</t>
  </si>
  <si>
    <t>" 2-8np B39"28*7*0,6*2</t>
  </si>
  <si>
    <t>" 2-8np B40"4*7*0,7*2</t>
  </si>
  <si>
    <t>" 2-8np B41"48*7*0,8*2</t>
  </si>
  <si>
    <t>" střecha B82" 0,8*1,73*2</t>
  </si>
  <si>
    <t>" střecha B83" 2*0,8*2</t>
  </si>
  <si>
    <t>"1pp B38" 0,8*1,2</t>
  </si>
  <si>
    <t>46</t>
  </si>
  <si>
    <t>968072456</t>
  </si>
  <si>
    <t>Vybourání kovových rámů oken s křídly, dveřních zárubní, vrat, stěn, ostění nebo obkladů dveřních zárubní, plochy přes 2 m2</t>
  </si>
  <si>
    <t>1231214485</t>
  </si>
  <si>
    <t>"1.np B03"3*1,3*2,1</t>
  </si>
  <si>
    <t>"1.np B04"2*1,6*2</t>
  </si>
  <si>
    <t>"fasáda B108" 2*2,2*1,5</t>
  </si>
  <si>
    <t>" 2-8np B42"4*7*1,3*2,1</t>
  </si>
  <si>
    <t>47</t>
  </si>
  <si>
    <t>968082017</t>
  </si>
  <si>
    <t>Vybourání plastových rámů oken s křídly, dveřních zárubní, vrat rámu oken s křídly zdvojenými, plochy přes 2 do 4 m2</t>
  </si>
  <si>
    <t>-1521418236</t>
  </si>
  <si>
    <t>" fasáda B104" 14*1,4*2,4</t>
  </si>
  <si>
    <t>"OS/01" 2,02*1,37*231</t>
  </si>
  <si>
    <t>48</t>
  </si>
  <si>
    <t>968082018</t>
  </si>
  <si>
    <t>Vybourání plastových rámů oken s křídly, dveřních zárubní, vrat rámu oken s křídly zdvojenými, plochy přes 4 m2</t>
  </si>
  <si>
    <t>544687221</t>
  </si>
  <si>
    <t>"1.np B05"3,2*2,1</t>
  </si>
  <si>
    <t>"fasáda B109"2*2,02*2,2</t>
  </si>
  <si>
    <t>"fasáda B105"3,6*1,2*8</t>
  </si>
  <si>
    <t>"fasáda B107"3,26*2,45</t>
  </si>
  <si>
    <t>"OS/02" 3,6*1,2*10</t>
  </si>
  <si>
    <t>49</t>
  </si>
  <si>
    <t>969011141</t>
  </si>
  <si>
    <t>Vybourání vodovodního, plynového a pod. vedení DN do 200 mm - potrubí komínového tělesa</t>
  </si>
  <si>
    <t>1760393352</t>
  </si>
  <si>
    <t>"1.np B28=B66"23,7</t>
  </si>
  <si>
    <t>50</t>
  </si>
  <si>
    <t>971028451</t>
  </si>
  <si>
    <t>Vybourání otvorů ve zdivu základovém nebo nadzákladovém kamenném, smíšeném smíšeném, plochy do 0,25 m2, tl. do 450 mm</t>
  </si>
  <si>
    <t>-1437585347</t>
  </si>
  <si>
    <t>" 1.pp B138"1</t>
  </si>
  <si>
    <t>51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</si>
  <si>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</si>
  <si>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</si>
  <si>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-1651944090</t>
  </si>
  <si>
    <t>" střecha B88" 2*2</t>
  </si>
  <si>
    <t>52</t>
  </si>
  <si>
    <t>971033621</t>
  </si>
  <si>
    <t>Vybourání otvorů ve zdivu základovém nebo nadzákladovém z cihel, tvárnic, příčkovek z cihel pálených na maltu vápennou nebo vápenocementovou plochy do 4 m2, tl. do 100 mm</t>
  </si>
  <si>
    <t>-1990344596</t>
  </si>
  <si>
    <t>"1.np B19"1,1*2,07*4</t>
  </si>
  <si>
    <t>"1.np B21"1*2,07</t>
  </si>
  <si>
    <t>" 2-8np B58"1,1*2,07*12*7</t>
  </si>
  <si>
    <t>53</t>
  </si>
  <si>
    <t>972054141</t>
  </si>
  <si>
    <t>Vybourání otvorů ve stropech nebo klenbách železobetonových bez odstranění podlahy a násypu, plochy do 0,0225 m2, tl. do 150 mm</t>
  </si>
  <si>
    <t>-1517603706</t>
  </si>
  <si>
    <t>"1-8.npB73"26+36*7</t>
  </si>
  <si>
    <t>"střecha B92" 9*4</t>
  </si>
  <si>
    <t>"1-8.NP B98" 8</t>
  </si>
  <si>
    <t>54</t>
  </si>
  <si>
    <t>977211111</t>
  </si>
  <si>
    <t>Řezání železobetonových konstrukcí stěnovou pilou do průměru řezané výztuže 16 mm hloubka řezu do 200 mm</t>
  </si>
  <si>
    <t>-571694235</t>
  </si>
  <si>
    <t>"1-8.npB73"(0,2*4+0,2)*(26+36*7)</t>
  </si>
  <si>
    <t>"střecha B92" (0,2*4+0,2)*9*4</t>
  </si>
  <si>
    <t>"1-8.NP B98" ((0,2+0,4)*2+0,3)*8</t>
  </si>
  <si>
    <t>55</t>
  </si>
  <si>
    <t>978059641</t>
  </si>
  <si>
    <t>Odsekání obkladů stěn včetně otlučení podkladní omítky až na zdivo z obkládaček vnějších, z jakýchkoliv materiálů, plochy přes 1 m2</t>
  </si>
  <si>
    <t>-556541996</t>
  </si>
  <si>
    <t>" fasáda B124"67,1</t>
  </si>
  <si>
    <t>56</t>
  </si>
  <si>
    <t>981511113</t>
  </si>
  <si>
    <t>Demolice konstrukcí objektů postupným rozebíráním zdiva na maltu cementovou z kamene</t>
  </si>
  <si>
    <t>-334766779</t>
  </si>
  <si>
    <t>"fasáda B115+125" 3,58*0,14*0,3*2+0,14*0,3*(1,24+1,84)</t>
  </si>
  <si>
    <t>57</t>
  </si>
  <si>
    <t>985221101</t>
  </si>
  <si>
    <t>Doplnění zdiva ručně do aktivované malty cihlami</t>
  </si>
  <si>
    <t>-1536333631</t>
  </si>
  <si>
    <t>"1.pp B138" 0,3*0,3*0,365</t>
  </si>
  <si>
    <t>58</t>
  </si>
  <si>
    <t>M</t>
  </si>
  <si>
    <t>596100090</t>
  </si>
  <si>
    <t>cihla pálená plná 29x14x6,5 cm P15</t>
  </si>
  <si>
    <t>tis kus</t>
  </si>
  <si>
    <t>-48966375</t>
  </si>
  <si>
    <t>59</t>
  </si>
  <si>
    <t>985221119</t>
  </si>
  <si>
    <t>Doplnění zdiva ručně do aktivované malty Příplatek k cenám za práci ve stísněném prostoru</t>
  </si>
  <si>
    <t>312101679</t>
  </si>
  <si>
    <t>60</t>
  </si>
  <si>
    <t>R 99 172</t>
  </si>
  <si>
    <t>Demontáž a po zateplení opětovná montáž zařízení dálkového přenosu pro vodočet - B134</t>
  </si>
  <si>
    <t>ks</t>
  </si>
  <si>
    <t>-539858179</t>
  </si>
  <si>
    <t>" fasáda B134 "1</t>
  </si>
  <si>
    <t>61</t>
  </si>
  <si>
    <t>R 99 173</t>
  </si>
  <si>
    <t>Demontáž kotvy nosného lana datového optického kabelu a po zateplení opětovná montáž prodloužené o tl. zateplení - B135</t>
  </si>
  <si>
    <t>-2084324491</t>
  </si>
  <si>
    <t>" fasáda B135"1</t>
  </si>
  <si>
    <t>62</t>
  </si>
  <si>
    <t>R 99 174</t>
  </si>
  <si>
    <t>Demontáž stožáru antény prům.100mm, dl. 4m</t>
  </si>
  <si>
    <t>632252456</t>
  </si>
  <si>
    <t>" střecha B89" 1</t>
  </si>
  <si>
    <t>63</t>
  </si>
  <si>
    <t>R 99 175</t>
  </si>
  <si>
    <t>Demontáž stávající elektroinstalace - světla, zásuvky, vypínače, kabely apod.</t>
  </si>
  <si>
    <t>Kč</t>
  </si>
  <si>
    <t>1018301049</t>
  </si>
  <si>
    <t>64</t>
  </si>
  <si>
    <t>Pol328</t>
  </si>
  <si>
    <t>Demontáže stávající sítě LAN</t>
  </si>
  <si>
    <t>sada</t>
  </si>
  <si>
    <t>-1158506014</t>
  </si>
  <si>
    <t>997</t>
  </si>
  <si>
    <t>Přesun sutě</t>
  </si>
  <si>
    <t>65</t>
  </si>
  <si>
    <t>997013157</t>
  </si>
  <si>
    <t>Vnitrostaveništní doprava suti a vybouraných hmot vodorovně do 50 m svisle s omezením mechanizace pro budovy a haly výšky přes 21 do 24 m</t>
  </si>
  <si>
    <t>t</t>
  </si>
  <si>
    <t>-1890772349</t>
  </si>
  <si>
    <t>66</t>
  </si>
  <si>
    <t>997013313</t>
  </si>
  <si>
    <t>Shoz suti montáž a demontáž shozu výšky přes 20 do 30 m</t>
  </si>
  <si>
    <t>-1308913674</t>
  </si>
  <si>
    <t>67</t>
  </si>
  <si>
    <t>997013323</t>
  </si>
  <si>
    <t>Shoz suti montáž a demontáž shozu výšky Příplatek za první a každý další den použití shozu k ceně -3313</t>
  </si>
  <si>
    <t>256401594</t>
  </si>
  <si>
    <t>22*45 "Přepočtené koeficientem množství</t>
  </si>
  <si>
    <t>68</t>
  </si>
  <si>
    <t>997013501</t>
  </si>
  <si>
    <t>Odvoz suti a vybouraných hmot na skládku nebo meziskládku se složením, na vzdálenost do 1 km</t>
  </si>
  <si>
    <t>909431169</t>
  </si>
  <si>
    <t>69</t>
  </si>
  <si>
    <t>997013509</t>
  </si>
  <si>
    <t>Odvoz suti a vybouraných hmot na skládku nebo meziskládku se složením, na vzdálenost Příplatek k ceně za každý další i započatý 1 km přes 1 km</t>
  </si>
  <si>
    <t>2141805217</t>
  </si>
  <si>
    <t>1199,141*11 "Přepočtené koeficientem množství</t>
  </si>
  <si>
    <t>70</t>
  </si>
  <si>
    <t>997013511</t>
  </si>
  <si>
    <t>Odvoz suti a vybouraných hmot z meziskládky na skládku s naložením a se složením, na vzdálenost do 1 km</t>
  </si>
  <si>
    <t>-1425269873</t>
  </si>
  <si>
    <t>71</t>
  </si>
  <si>
    <t>997013802</t>
  </si>
  <si>
    <t>Poplatek za uložení stavebního odpadu na skládce (skládkovné) železobetonového</t>
  </si>
  <si>
    <t>-1184811417</t>
  </si>
  <si>
    <t>53,3</t>
  </si>
  <si>
    <t>1,023+2,576+18,719+19,328+28,349+41,186+5,146+1,33+28,987</t>
  </si>
  <si>
    <t>72</t>
  </si>
  <si>
    <t>997013803</t>
  </si>
  <si>
    <t>Poplatek za uložení stavebního odpadu na skládce (skládkovné) z keramických materiálů</t>
  </si>
  <si>
    <t>615828397</t>
  </si>
  <si>
    <t>221,115+2,01+154,889+0,228+0,216+36,44+5,972+6,062+185,41+49,235+6,5</t>
  </si>
  <si>
    <t>73</t>
  </si>
  <si>
    <t>997013811</t>
  </si>
  <si>
    <t>Poplatek za uložení stavebního odpadu na skládce (skládkovné) dřevěného</t>
  </si>
  <si>
    <t>-619811542</t>
  </si>
  <si>
    <t>0,237+11,628+90,516</t>
  </si>
  <si>
    <t>74</t>
  </si>
  <si>
    <t>997013813</t>
  </si>
  <si>
    <t>Poplatek za uložení stavebního odpadu na skládce (skládkovné) z plastických hmot</t>
  </si>
  <si>
    <t>1528743783</t>
  </si>
  <si>
    <t>35,002+4,358</t>
  </si>
  <si>
    <t>75</t>
  </si>
  <si>
    <t>997013814</t>
  </si>
  <si>
    <t>Poplatek za uložení stavebního odpadu na skládce (skládkovné) z izolačních materiálů</t>
  </si>
  <si>
    <t>1791226672</t>
  </si>
  <si>
    <t>0,859+9,562+0,139+4</t>
  </si>
  <si>
    <t>76</t>
  </si>
  <si>
    <t>997013822</t>
  </si>
  <si>
    <t>Poplatek za uložení stavebního odpadu na skládce (skládkovné) s louhem - ekologická likvidace</t>
  </si>
  <si>
    <t>-432560465</t>
  </si>
  <si>
    <t>1,493</t>
  </si>
  <si>
    <t>77</t>
  </si>
  <si>
    <t>997013831</t>
  </si>
  <si>
    <t>Poplatek za uložení stavebního odpadu na skládce (skládkovné) živice</t>
  </si>
  <si>
    <t>-1388887470</t>
  </si>
  <si>
    <t>78</t>
  </si>
  <si>
    <t>997221855</t>
  </si>
  <si>
    <t>Poplatek za uložení stavebního odpadu na skládce (skládkovné) z kameniva</t>
  </si>
  <si>
    <t>-1267110932</t>
  </si>
  <si>
    <t>2,2+62,706+1,496</t>
  </si>
  <si>
    <t>998</t>
  </si>
  <si>
    <t>Přesun hmot</t>
  </si>
  <si>
    <t>79</t>
  </si>
  <si>
    <t>998014022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</si>
  <si>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přes 18 do 52 m vícepodlažní, výšky</t>
  </si>
  <si>
    <t>-592020443</t>
  </si>
  <si>
    <t>PSV</t>
  </si>
  <si>
    <t>Práce a dodávky PSV</t>
  </si>
  <si>
    <t>711</t>
  </si>
  <si>
    <t>Izolace proti vodě, vlhkosti a plynům</t>
  </si>
  <si>
    <t>80</t>
  </si>
  <si>
    <t>711131811</t>
  </si>
  <si>
    <t>Odstranění izolace proti zemní vlhkosti na ploše vodorovné V</t>
  </si>
  <si>
    <t>-284864560</t>
  </si>
  <si>
    <t>712</t>
  </si>
  <si>
    <t>Povlakové krytiny</t>
  </si>
  <si>
    <t>81</t>
  </si>
  <si>
    <t>712300832</t>
  </si>
  <si>
    <t>Odstranění ze střech plochých do 10 st. krytiny povlakové dvouvrstvé</t>
  </si>
  <si>
    <t>1530608696</t>
  </si>
  <si>
    <t>"střecha B79" 827,9+62,13+17,15</t>
  </si>
  <si>
    <t>" střecha B94" 21,74+27,25</t>
  </si>
  <si>
    <t>721</t>
  </si>
  <si>
    <t>Zdravotechnika - vnitřní kanalizace</t>
  </si>
  <si>
    <t>82</t>
  </si>
  <si>
    <t>721160806</t>
  </si>
  <si>
    <t>Demontáž potrubí z vláknocementových trub odpadních nebo ventilačních přes 100 do DN 200</t>
  </si>
  <si>
    <t>1899433539</t>
  </si>
  <si>
    <t>" střecha B90" 2</t>
  </si>
  <si>
    <t>83</t>
  </si>
  <si>
    <t>733120832</t>
  </si>
  <si>
    <t>Demontáž potrubí z trubek ocelových hladkých D přes 89 do 133</t>
  </si>
  <si>
    <t>2081366691</t>
  </si>
  <si>
    <t>" střecha  B93" 7*1</t>
  </si>
  <si>
    <t>84</t>
  </si>
  <si>
    <t>Pol157</t>
  </si>
  <si>
    <t>Potrubí KG svodné, odpadní, připojovací DN 50-DN200</t>
  </si>
  <si>
    <t>1607303378</t>
  </si>
  <si>
    <t>722</t>
  </si>
  <si>
    <t>Zdravotechnika - vnitřní vodovod</t>
  </si>
  <si>
    <t>85</t>
  </si>
  <si>
    <t>Pol158</t>
  </si>
  <si>
    <t>Demontáž stávajícího vodovodu potrubí DN20-DN50</t>
  </si>
  <si>
    <t>-1862955841</t>
  </si>
  <si>
    <t>86</t>
  </si>
  <si>
    <t>Pol159</t>
  </si>
  <si>
    <t>Demontáž stávajícího vodovodu potrubí DN50-DN100</t>
  </si>
  <si>
    <t>-174544862</t>
  </si>
  <si>
    <t>723</t>
  </si>
  <si>
    <t>Zdravotechnika - vnitřní plynovod</t>
  </si>
  <si>
    <t>87</t>
  </si>
  <si>
    <t>723150802</t>
  </si>
  <si>
    <t>Demontáž potrubí svařovaného z ocelových trubek hladkých přes 32 do D 44,5</t>
  </si>
  <si>
    <t>1897269536</t>
  </si>
  <si>
    <t>" bourací práce plynovodu" 20</t>
  </si>
  <si>
    <t>88</t>
  </si>
  <si>
    <t>723150803</t>
  </si>
  <si>
    <t>Demontáž potrubí svařovaného z ocelových trubek hladkých přes 44,5 do D 76</t>
  </si>
  <si>
    <t>-1383373454</t>
  </si>
  <si>
    <t>" bourací práce demontáž plynovodu" 70</t>
  </si>
  <si>
    <t>725</t>
  </si>
  <si>
    <t>Zdravotechnika - zařizovací předměty</t>
  </si>
  <si>
    <t>89</t>
  </si>
  <si>
    <t>725110811</t>
  </si>
  <si>
    <t>Demontáž klozetů splachovacích s nádrží nebo tlakovým splachovačem</t>
  </si>
  <si>
    <t>soubor</t>
  </si>
  <si>
    <t>877429503</t>
  </si>
  <si>
    <t>"1.np"7</t>
  </si>
  <si>
    <t>" 2-8np B43" 13*7</t>
  </si>
  <si>
    <t>90</t>
  </si>
  <si>
    <t>725210821</t>
  </si>
  <si>
    <t>Demontáž umyvadel bez výtokových armatur umyvadel</t>
  </si>
  <si>
    <t>279493288</t>
  </si>
  <si>
    <t>"1.np"9</t>
  </si>
  <si>
    <t>" 2-8np B43"16*7</t>
  </si>
  <si>
    <t>91</t>
  </si>
  <si>
    <t>725220832</t>
  </si>
  <si>
    <t>Demontáž van litinových volně stojících</t>
  </si>
  <si>
    <t>-1856041027</t>
  </si>
  <si>
    <t>"1.np"2</t>
  </si>
  <si>
    <t>92</t>
  </si>
  <si>
    <t>725310823</t>
  </si>
  <si>
    <t>Demontáž dřezů jednodílných bez výtokových armatur vestavěných v kuchyňských sestavách</t>
  </si>
  <si>
    <t>422521093</t>
  </si>
  <si>
    <t>"1.np B29"2</t>
  </si>
  <si>
    <t>"2-8.npB67"2*7</t>
  </si>
  <si>
    <t>93</t>
  </si>
  <si>
    <t>725330840</t>
  </si>
  <si>
    <t>Demontáž výlevek bez výtokových armatur a bez nádrže a splachovacího potrubí ocelových nebo litinových</t>
  </si>
  <si>
    <t>1678093006</t>
  </si>
  <si>
    <t>" 2-8np B43"1*7</t>
  </si>
  <si>
    <t>94</t>
  </si>
  <si>
    <t>725610810</t>
  </si>
  <si>
    <t>Demontáž plynových sporáků normálních nebo kombinovaných</t>
  </si>
  <si>
    <t>838720725</t>
  </si>
  <si>
    <t>95</t>
  </si>
  <si>
    <t>725810812</t>
  </si>
  <si>
    <t>Demontáž výtokových ventilů stojánkových</t>
  </si>
  <si>
    <t>1605794845</t>
  </si>
  <si>
    <t>"1.np umyv"9-4</t>
  </si>
  <si>
    <t>" 2-8np B43"(16-14)*7</t>
  </si>
  <si>
    <t>96</t>
  </si>
  <si>
    <t>725820801</t>
  </si>
  <si>
    <t>Demontáž baterií nástěnných do G 3/4</t>
  </si>
  <si>
    <t>-2118525758</t>
  </si>
  <si>
    <t>"1.np vany"2</t>
  </si>
  <si>
    <t>" 2-8np B43 výlevka"1*7</t>
  </si>
  <si>
    <t>97</t>
  </si>
  <si>
    <t>725820802</t>
  </si>
  <si>
    <t>Demontáž baterií stojánkových do 1 otvoru</t>
  </si>
  <si>
    <t>-1806547232</t>
  </si>
  <si>
    <t>"1.np umyv +dřez"9+2-4</t>
  </si>
  <si>
    <t>98</t>
  </si>
  <si>
    <t>725840850</t>
  </si>
  <si>
    <t>Demontáž baterií sprchových diferenciálních T 1954 do G 3/4 x 1</t>
  </si>
  <si>
    <t>-1455996313</t>
  </si>
  <si>
    <t>" 2-8np sprcha B63"14*7</t>
  </si>
  <si>
    <t>"1.np sprchy B25,26" 4</t>
  </si>
  <si>
    <t>99</t>
  </si>
  <si>
    <t>Pol160</t>
  </si>
  <si>
    <t>Demontáž výstroje výměníkové místnosti</t>
  </si>
  <si>
    <t>-859901755</t>
  </si>
  <si>
    <t>763</t>
  </si>
  <si>
    <t>Konstrukce suché výstavby</t>
  </si>
  <si>
    <t>100</t>
  </si>
  <si>
    <t>763112811</t>
  </si>
  <si>
    <t>Demontáž příček ze sádrokartonových desek desek, opláštění jednoduché</t>
  </si>
  <si>
    <t>106685506</t>
  </si>
  <si>
    <t>"1.np 1,15 B99" 2,5*2,6*2</t>
  </si>
  <si>
    <t>764</t>
  </si>
  <si>
    <t>Konstrukce klempířské</t>
  </si>
  <si>
    <t>101</t>
  </si>
  <si>
    <t>764001821</t>
  </si>
  <si>
    <t>Demontáž klempířských konstrukcí krytiny ze svitků nebo tabulí do suti</t>
  </si>
  <si>
    <t>-661796077</t>
  </si>
  <si>
    <t>" střecha B87" 2,7*7</t>
  </si>
  <si>
    <t>102</t>
  </si>
  <si>
    <t>764002801</t>
  </si>
  <si>
    <t>Demontáž klempířských konstrukcí závětrné lišty do suti</t>
  </si>
  <si>
    <t>425891555</t>
  </si>
  <si>
    <t>" střecha B95" 5,3*2+6,65*2</t>
  </si>
  <si>
    <t>103</t>
  </si>
  <si>
    <t>764002812</t>
  </si>
  <si>
    <t>Demontáž klempířských konstrukcí okapového plechu do suti, v krytině skládané</t>
  </si>
  <si>
    <t>1822686031</t>
  </si>
  <si>
    <t>"2.-8.np b75-77" (3,33*6+3,58*2+3,465*2)*7</t>
  </si>
  <si>
    <t>104</t>
  </si>
  <si>
    <t>764002841</t>
  </si>
  <si>
    <t>Demontáž klempířských konstrukcí oplechování horních ploch zdí a nadezdívek do suti vč. přítlačné lišty</t>
  </si>
  <si>
    <t>-273311107</t>
  </si>
  <si>
    <t>" B80" 179,5</t>
  </si>
  <si>
    <t>105</t>
  </si>
  <si>
    <t>764002851</t>
  </si>
  <si>
    <t>Demontáž klempířských konstrukcí oplechování parapetů do suti</t>
  </si>
  <si>
    <t>2044203431</t>
  </si>
  <si>
    <t>"1.np B101"231*2,02</t>
  </si>
  <si>
    <t>" 1.np B102"10*3,6</t>
  </si>
  <si>
    <t>" fasáda B137"4*3,6</t>
  </si>
  <si>
    <t>106</t>
  </si>
  <si>
    <t>764002861</t>
  </si>
  <si>
    <t>Demontáž klempířských konstrukcí oplechování říms do suti</t>
  </si>
  <si>
    <t>1722367179</t>
  </si>
  <si>
    <t>" fasáda B126"2*2,5</t>
  </si>
  <si>
    <t>107</t>
  </si>
  <si>
    <t>764002881</t>
  </si>
  <si>
    <t>Demontáž klempířských konstrukcí lemování střešních prostupů do suti</t>
  </si>
  <si>
    <t>-1227107861</t>
  </si>
  <si>
    <t>"B81" 87,2*0,5</t>
  </si>
  <si>
    <t>108</t>
  </si>
  <si>
    <t>764004801</t>
  </si>
  <si>
    <t>Demontáž klempířských konstrukcí žlabu podokapního do suti</t>
  </si>
  <si>
    <t>1445474583</t>
  </si>
  <si>
    <t>" střecha B96" 4,1*2+4,1*2</t>
  </si>
  <si>
    <t>109</t>
  </si>
  <si>
    <t>764004861</t>
  </si>
  <si>
    <t>Demontáž klempířských konstrukcí svodu do suti</t>
  </si>
  <si>
    <t>2123979796</t>
  </si>
  <si>
    <t>" střecha B96" 2,7*2*2</t>
  </si>
  <si>
    <t>766</t>
  </si>
  <si>
    <t>Konstrukce truhlářské</t>
  </si>
  <si>
    <t>110</t>
  </si>
  <si>
    <t>766441812</t>
  </si>
  <si>
    <t>Demontáž parapetních desek dřevěných nebo plastových šířky přes 300 mm délky do 1m</t>
  </si>
  <si>
    <t>1916230304</t>
  </si>
  <si>
    <t>"1.np B10"10*3</t>
  </si>
  <si>
    <t>" 2-8np B48"10*10*7</t>
  </si>
  <si>
    <t>111</t>
  </si>
  <si>
    <t>766441821</t>
  </si>
  <si>
    <t>Demontáž parapetních desek dřevěných nebo plastových šířky do 300 mm délky přes 1m</t>
  </si>
  <si>
    <t>1308746276</t>
  </si>
  <si>
    <t>" fasáda B105" 8</t>
  </si>
  <si>
    <t>" fasáda B137"4*2</t>
  </si>
  <si>
    <t>" 1.np B100" 2*2</t>
  </si>
  <si>
    <t>112</t>
  </si>
  <si>
    <t>766691914</t>
  </si>
  <si>
    <t>Ostatní práce vyvěšení nebo zavěšení křídel s případným uložením a opětovným zavěšením po provedení stavebních změn dřevěných dveřních, plochy do 2 m2</t>
  </si>
  <si>
    <t>-95665188</t>
  </si>
  <si>
    <t>" 1.np B01" 21</t>
  </si>
  <si>
    <t>"1.np B02"41+1</t>
  </si>
  <si>
    <t>"1.np B03"3*2</t>
  </si>
  <si>
    <t>"1.np B04"2*2</t>
  </si>
  <si>
    <t>"1.np B05"2</t>
  </si>
  <si>
    <t>"fasáda B109"2*2</t>
  </si>
  <si>
    <t>"fasáda B107"3*1</t>
  </si>
  <si>
    <t>" fasáda B104" 2*14</t>
  </si>
  <si>
    <t>" 2-8np B39"28*7</t>
  </si>
  <si>
    <t>" 2-8np B40"4*7</t>
  </si>
  <si>
    <t>" 2-8np B41"48*7</t>
  </si>
  <si>
    <t>" 2-8np B42"4*2*7</t>
  </si>
  <si>
    <t>" 1. np B100" 2*2</t>
  </si>
  <si>
    <t>"2.-8.np b103"3*70</t>
  </si>
  <si>
    <t>"střechab137" 4*4</t>
  </si>
  <si>
    <t>113</t>
  </si>
  <si>
    <t>766691915</t>
  </si>
  <si>
    <t>Ostatní práce vyvěšení nebo zavěšení křídel s případným uložením a opětovným zavěšením po provedení stavebních změn dřevěných dveřních, plochy přes 2 m2</t>
  </si>
  <si>
    <t>-325833314</t>
  </si>
  <si>
    <t>"fasáda B105"4*8</t>
  </si>
  <si>
    <t>114</t>
  </si>
  <si>
    <t>766812820</t>
  </si>
  <si>
    <t>Demontáž kuchyňských linek dřevěných nebo kovových včetně skříněk uchycených na stěně, délky do 1500 mm</t>
  </si>
  <si>
    <t>1190483340</t>
  </si>
  <si>
    <t>"1.np B29(1,5+0,9)"2*2</t>
  </si>
  <si>
    <t>"2-8.npB67(1,5+0,2)"2*2*7</t>
  </si>
  <si>
    <t>115</t>
  </si>
  <si>
    <t>766825811</t>
  </si>
  <si>
    <t>Demontáž nábytku vestavěného skříní jednokřídlových</t>
  </si>
  <si>
    <t>1162555104</t>
  </si>
  <si>
    <t>"2-8.npB71"2*7</t>
  </si>
  <si>
    <t>116</t>
  </si>
  <si>
    <t>766825821</t>
  </si>
  <si>
    <t>Demontáž nábytku vestavěného skříní dvoukřídlových</t>
  </si>
  <si>
    <t>1576825907</t>
  </si>
  <si>
    <t>"1.np B30"2</t>
  </si>
  <si>
    <t>"1.np B31"24</t>
  </si>
  <si>
    <t>"1.np B32"2</t>
  </si>
  <si>
    <t>"1.np B33"6</t>
  </si>
  <si>
    <t>"1.np B34"2</t>
  </si>
  <si>
    <t>"2-8.npB69"48*7</t>
  </si>
  <si>
    <t>"2-8.npB70"20*7</t>
  </si>
  <si>
    <t>"2.-8.npB68" 2*7</t>
  </si>
  <si>
    <t>117</t>
  </si>
  <si>
    <t>R 766 61</t>
  </si>
  <si>
    <t>Demontáž digestoře z kuchyňské linky</t>
  </si>
  <si>
    <t>1926691613</t>
  </si>
  <si>
    <t>767</t>
  </si>
  <si>
    <t>Konstrukce zámečnické</t>
  </si>
  <si>
    <t>118</t>
  </si>
  <si>
    <t>767161813</t>
  </si>
  <si>
    <t>Demontáž zábradlí rovného nerozebíratelný spoj hmotnosti 1 m zábradlí do 20 kg</t>
  </si>
  <si>
    <t>7971873</t>
  </si>
  <si>
    <t>" fasáda B113"12*(2,5+2*1)</t>
  </si>
  <si>
    <t>" fasáda B114"2*(3,6+2*1)</t>
  </si>
  <si>
    <t>" fasáda B110"42*3,33</t>
  </si>
  <si>
    <t>" fasáda B111"14*3,465</t>
  </si>
  <si>
    <t>" fasáda B112"14*3,58</t>
  </si>
  <si>
    <t>" zábradlí řez B97" (3,6/0,12*0,9+3,6*2)*3,14*2</t>
  </si>
  <si>
    <t>119</t>
  </si>
  <si>
    <t>767691822</t>
  </si>
  <si>
    <t>Vyvěšení nebo zavěšení kovových křídel – ostatní práce s případným uložením a opětovným zavěšením po provedení stavebních změn dveří, plochy do 2 m2</t>
  </si>
  <si>
    <t>2083771082</t>
  </si>
  <si>
    <t>"fasáda B108" 2*2</t>
  </si>
  <si>
    <t>" střecha B82" 2</t>
  </si>
  <si>
    <t>" střecha B83" 2</t>
  </si>
  <si>
    <t>"1pp B38" 1</t>
  </si>
  <si>
    <t>120</t>
  </si>
  <si>
    <t>767996701</t>
  </si>
  <si>
    <t>Demontáž ostatních zámečnických konstrukcí o hmotnosti jednotlivých dílů řezáním do 50 kg</t>
  </si>
  <si>
    <t>kg</t>
  </si>
  <si>
    <t>-777784594</t>
  </si>
  <si>
    <t>" střecha B87" 30*7</t>
  </si>
  <si>
    <t>121</t>
  </si>
  <si>
    <t>767996801</t>
  </si>
  <si>
    <t>Demontáž ostatních zámečnických konstrukcí o hmotnosti jednotlivých dílů rozebráním do 50 kg</t>
  </si>
  <si>
    <t>-1114491053</t>
  </si>
  <si>
    <t>" fasáda B129 mřížky "2*1</t>
  </si>
  <si>
    <t>"fasáda B127"149*1</t>
  </si>
  <si>
    <t>"fasáda B128"20*1</t>
  </si>
  <si>
    <t>" fasáda B130 skříňky "3*4</t>
  </si>
  <si>
    <t>" fasáda B131 skříňky "1*5</t>
  </si>
  <si>
    <t>" fasáda B132 dvířka "2*3</t>
  </si>
  <si>
    <t>" fasáda B133dvířka rozvaděč"1*3</t>
  </si>
  <si>
    <t>122</t>
  </si>
  <si>
    <t>R 767 17 1</t>
  </si>
  <si>
    <t>Demontáž okenních mříží - viz prvek B123</t>
  </si>
  <si>
    <t>-1525590079</t>
  </si>
  <si>
    <t>"fasáda demontáž bezp. mříží B123" 7</t>
  </si>
  <si>
    <t>123</t>
  </si>
  <si>
    <t>R 767 17 2</t>
  </si>
  <si>
    <t>Demontáž vestavěných regálů vč. dvířek - viz prvek B18</t>
  </si>
  <si>
    <t>-764684110</t>
  </si>
  <si>
    <t>"1.NP " 4</t>
  </si>
  <si>
    <t>124</t>
  </si>
  <si>
    <t>R 767 17 3</t>
  </si>
  <si>
    <t>Likvidace záložních baterií - viz prvek B18</t>
  </si>
  <si>
    <t>-994197946</t>
  </si>
  <si>
    <t>"1.NP "(268+26,8)*2</t>
  </si>
  <si>
    <t>771</t>
  </si>
  <si>
    <t>Podlahy z dlaždic</t>
  </si>
  <si>
    <t>125</t>
  </si>
  <si>
    <t>771471810</t>
  </si>
  <si>
    <t>Demontáž soklíků z dlaždic keramických kladených do malty rovných</t>
  </si>
  <si>
    <t>-2083644857</t>
  </si>
  <si>
    <t>"1.np" (1,4+3,6+6,9+15,4+23,1+1,5+3,6*2+1,45)*2</t>
  </si>
  <si>
    <t>(4,9+1,3+2,4+1,9+0,6+1,65+1,5+1+1,6+1,8+0,35)*2</t>
  </si>
  <si>
    <t>(1,4+2,1+1,8+1,6+2,1+1,4+1,6+1,8+0,35+2,2+1,4)*2</t>
  </si>
  <si>
    <t>3*2+((3,6+6,05)*4+3,6+5,3+0,6+2,4+1,9+0,6)*2</t>
  </si>
  <si>
    <t>(1,5+1,9+0,8+1,5*2+1+4,9+1,2+0,85+1,6+1,4+1,2)*2</t>
  </si>
  <si>
    <t>" 2-8np"((3,6+3,65)*2*2+(30+1,4)*2*2+(7+1,4)*2+(3,65+5,2)*2*2)*7</t>
  </si>
  <si>
    <t>(1,45+(1,2+0,4+3,65+1)*5+(3,6+1,2+1)*5+1,65+1,45)*7</t>
  </si>
  <si>
    <t>126</t>
  </si>
  <si>
    <t>771571810</t>
  </si>
  <si>
    <t>Demontáž podlah z dlaždic keramických kladených do malty</t>
  </si>
  <si>
    <t>489704391</t>
  </si>
  <si>
    <t>"1.np" 12,67+59,68+34,73+8,75+2,1+1,23+6,43</t>
  </si>
  <si>
    <t>4,48+1,4+2,81+1,23+2,87+3,05+2,87+3,05+2,87</t>
  </si>
  <si>
    <t>3,05+0,57*2+21,97+16,9+2,54+1,32</t>
  </si>
  <si>
    <t>6,43+1,23+2,73+16,71+4,61+1,49+1,74+10,61</t>
  </si>
  <si>
    <t>" podklady 1.np" 34,73+16,71</t>
  </si>
  <si>
    <t>" 2-8np "18,9+46,05+11,97+18,9+46,05+9,04+1,84+1,32</t>
  </si>
  <si>
    <t>2,98+2,87+3,14+2,74+3,05+2,87+3,14+2,74+2,95+2,84+3,14</t>
  </si>
  <si>
    <t>2,84+3,14+2,74+3,14+2,87+3,05+2,74+3,14+2,87+3,05</t>
  </si>
  <si>
    <t>1,64+1,32+1,22+1,82+9,04</t>
  </si>
  <si>
    <t>231,15*6</t>
  </si>
  <si>
    <t>773</t>
  </si>
  <si>
    <t>Podlahy z litého teraca</t>
  </si>
  <si>
    <t>127</t>
  </si>
  <si>
    <t>773200940</t>
  </si>
  <si>
    <t>Opravy obkladů schodišť z litého teraca poškozených hran stupňů nebo schodnic</t>
  </si>
  <si>
    <t>-1672112740</t>
  </si>
  <si>
    <t>"b20" 14*8*2</t>
  </si>
  <si>
    <t>128</t>
  </si>
  <si>
    <t>773901112</t>
  </si>
  <si>
    <t>Očištění a penetrace schodišťových stupňů - B20</t>
  </si>
  <si>
    <t>1568400958</t>
  </si>
  <si>
    <t>"b20" 8*2*(0,172+0,265)*1,25*7*2</t>
  </si>
  <si>
    <t>129</t>
  </si>
  <si>
    <t>998773103</t>
  </si>
  <si>
    <t>Přesun hmot pro podlahy teracové lité stanovený z hmotnosti přesunovaného materiálu vodorovná dopravní vzdálenost do 50 m v objektech výšky přes 12 do 24 m</t>
  </si>
  <si>
    <t>-606749361</t>
  </si>
  <si>
    <t>776</t>
  </si>
  <si>
    <t>Podlahy povlakové</t>
  </si>
  <si>
    <t>130</t>
  </si>
  <si>
    <t>776201812</t>
  </si>
  <si>
    <t>Demontáž povlakových podlahovin lepených ručně s podložkou</t>
  </si>
  <si>
    <t>1499763757</t>
  </si>
  <si>
    <t>"1.np pvc" 13,02+13,02*2+12,06+13,02+11,7+13,74+19,36</t>
  </si>
  <si>
    <t>14,62+21,78+20,7+14,64+14,64+21,78+11,67</t>
  </si>
  <si>
    <t>14,5*2+20,89+19,23+13,74+11,25+11,46+13,14*3</t>
  </si>
  <si>
    <t>1,95+9,82+12,94+2,06+2,06</t>
  </si>
  <si>
    <t>527,47*7</t>
  </si>
  <si>
    <t>131</t>
  </si>
  <si>
    <t>776201814</t>
  </si>
  <si>
    <t>Demontáž povlakových podlahovin volně položených podlepených páskou</t>
  </si>
  <si>
    <t>304629030</t>
  </si>
  <si>
    <t>"1.np koberec" 34,73+13,02+11,7+13,74+19,36+14,62+21,78+20,7+14,64</t>
  </si>
  <si>
    <t xml:space="preserve">14,64+21,78+19,23+13,74+ 11,25+11,46   </t>
  </si>
  <si>
    <t>" 1.np pvc" 16,71</t>
  </si>
  <si>
    <t>132</t>
  </si>
  <si>
    <t>776410811</t>
  </si>
  <si>
    <t>Demontáž soklíků nebo lišt pryžových nebo plastových</t>
  </si>
  <si>
    <t>-1701439406</t>
  </si>
  <si>
    <t>"1.np" (1,5+22,8+(3,6*2+0,6*2)*4+3,6+3,4)*2</t>
  </si>
  <si>
    <t>((3,6+3,8+0,6)*2+3,6+5,8+6,05+3,6+0,6+(4,1+0,6+3,6+3,6+6,05)*3)*2</t>
  </si>
  <si>
    <t>(3,6+3,1+(3,6+4,2)*2+3,6+5,8+3,6+5,8+(3,6+3,8+0,6)*2)*2</t>
  </si>
  <si>
    <t>(3,6*2*5+1,2+1,5+2*1*2+3,2+3,6)*2</t>
  </si>
  <si>
    <t>569,2*7</t>
  </si>
  <si>
    <t>781</t>
  </si>
  <si>
    <t>Dokončovací práce - obklady</t>
  </si>
  <si>
    <t>133</t>
  </si>
  <si>
    <t>781411810</t>
  </si>
  <si>
    <t>Demontáž obkladů z obkladaček pórovinových kladených do malty</t>
  </si>
  <si>
    <t>1092575791</t>
  </si>
  <si>
    <t>" 1,np"0+6,5*1,4+6,5*2+(4,5+2,2)*2+(3,5+2,2)*2</t>
  </si>
  <si>
    <t>(1,5+1,2+2,1)*2+(12*1,6)+6,5*2+6,4*1,4+12,6*2</t>
  </si>
  <si>
    <t>"2-8.np" 2,5*2+(1,6+1,45)*2+(0,75+0,4+3,6)*2*5+(3,4+0,85+0,4)*2*5</t>
  </si>
  <si>
    <t>2,5*2</t>
  </si>
  <si>
    <t>110,1*6</t>
  </si>
  <si>
    <t>783</t>
  </si>
  <si>
    <t>Dokončovací práce - nátěry</t>
  </si>
  <si>
    <t>134</t>
  </si>
  <si>
    <t>783306805</t>
  </si>
  <si>
    <t>Odstranění nátěrů ze zámečnických konstrukcí opálením s obroušením</t>
  </si>
  <si>
    <t>1078839467</t>
  </si>
  <si>
    <t>" střecha B85" 6*2</t>
  </si>
  <si>
    <t>135</t>
  </si>
  <si>
    <t>783406805</t>
  </si>
  <si>
    <t>Odstranění nátěrů z klempířských konstrukcí opálením s obroušením</t>
  </si>
  <si>
    <t>487771388</t>
  </si>
  <si>
    <t>" střecha B84" 2*3*2+(0,6+0,85)*2*0,3+2,63</t>
  </si>
  <si>
    <t>136</t>
  </si>
  <si>
    <t>783806811</t>
  </si>
  <si>
    <t>Odstranění nátěrů z omítek oškrábáním</t>
  </si>
  <si>
    <t>774489141</t>
  </si>
  <si>
    <t>" 1.np " (2*2+40+(23+1,5)*2+(23+1,5)*2+(3,6+6)*2)*1,6</t>
  </si>
  <si>
    <t>((3,6+6)*2*4+(3,6+5,4)*2)*1</t>
  </si>
  <si>
    <t>"2-8np"(4*2*2+3+2+1,7+0,75+2,3+31+3,3+4,9+34,65+2,3+0,3+0,4+0,8+1,7+2+3)*1,6</t>
  </si>
  <si>
    <t>6,05*2*1,6</t>
  </si>
  <si>
    <t>195,52*6</t>
  </si>
  <si>
    <t>784</t>
  </si>
  <si>
    <t>Dokončovací práce - malby a tapety</t>
  </si>
  <si>
    <t>137</t>
  </si>
  <si>
    <t>784111001</t>
  </si>
  <si>
    <t>Oprášení (ometení) podkladu v místnostech výšky do 3,80 m</t>
  </si>
  <si>
    <t>-856588984</t>
  </si>
  <si>
    <t>" dle výkresu půdorys 1.PP - nový stav SÚ 02" 687,2</t>
  </si>
  <si>
    <t>138</t>
  </si>
  <si>
    <t>784121001</t>
  </si>
  <si>
    <t>Oškrabání malby v místnostech výšky do 3,80 m</t>
  </si>
  <si>
    <t>-1734510984</t>
  </si>
  <si>
    <t>1 - Architektonicko - sta...</t>
  </si>
  <si>
    <t xml:space="preserve">    2 - Zakládání</t>
  </si>
  <si>
    <t xml:space="preserve">    5 - Komunikace pozemní</t>
  </si>
  <si>
    <t xml:space="preserve">    64 - Osazování výplní otvorů vnitřních</t>
  </si>
  <si>
    <t xml:space="preserve">    64.1 - Osazování výplně vnějších</t>
  </si>
  <si>
    <t xml:space="preserve">    95 - Různé dokončovací konstrukce a práce pozemních staveb</t>
  </si>
  <si>
    <t xml:space="preserve">    9K - Vybavení koupelen</t>
  </si>
  <si>
    <t xml:space="preserve">    9N - Ostatní - nábytek</t>
  </si>
  <si>
    <t xml:space="preserve">    9SÚ - Stavební úpravy střecha</t>
  </si>
  <si>
    <t xml:space="preserve">    9Z - Čistící zóny</t>
  </si>
  <si>
    <t xml:space="preserve">    712 - 4 - Skladba střešního pláště S4 a S3</t>
  </si>
  <si>
    <t xml:space="preserve">    712 - 5 - Skladba atiky - bez folie</t>
  </si>
  <si>
    <t xml:space="preserve">    712 - 6 - Skladba střechy nad výtahy</t>
  </si>
  <si>
    <t xml:space="preserve">    713 - Izolace tepelné</t>
  </si>
  <si>
    <t>132201101</t>
  </si>
  <si>
    <t>Hloubení zapažených i nezapažených rýh šířky do 600 mm s urovnáním dna do předepsaného profilu a spádu v hornině tř. 3 do 100 m3</t>
  </si>
  <si>
    <t>-1159837901</t>
  </si>
  <si>
    <t>" pro obrubníky" 0,5*(44+37+18+29+15+42+8)*0,5</t>
  </si>
  <si>
    <t>" palisády" 0,5*(4,2+0,5+2,1)*0,8</t>
  </si>
  <si>
    <t>" chodníčky" (4+3+8*2)*0,5*0,5</t>
  </si>
  <si>
    <t>132201201</t>
  </si>
  <si>
    <t>Hloubení zapažených i nezapažených rýh šířky přes 600 do 2 000 mm s urovnáním dna do předepsaného profilu a spádu v hornině tř. 3 do 100 m3</t>
  </si>
  <si>
    <t>-497502949</t>
  </si>
  <si>
    <t>" kolem objektu pro zateplení" (78,01+0,8*2*+12,2)*0,8*0,8</t>
  </si>
  <si>
    <t>174101101</t>
  </si>
  <si>
    <t>Zásyp sypaninou z jakékoliv horniny s uložením výkopku ve vrstvách se zhutněním jam, šachet, rýh nebo kolem objektů v těchto vykopávkách</t>
  </si>
  <si>
    <t>-1646356134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</si>
  <si>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</si>
  <si>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</si>
  <si>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</si>
  <si>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-576943291</t>
  </si>
  <si>
    <t>" okapový chodních kolem objektu"</t>
  </si>
  <si>
    <t>78,07*0,5+3*0,2*6+(12,22+0,5)*1,5*2+(35+36,4)*1,5+(0,33+1,5+0,16+1,55)*1,5</t>
  </si>
  <si>
    <t>4*1,5</t>
  </si>
  <si>
    <t>" rampa a vstupní plocha" 13,5</t>
  </si>
  <si>
    <t>311238131</t>
  </si>
  <si>
    <t>Zdivo nosné jednovrstvé z cihel děrovaných vnitřní zvukově izolační spojené na pero a drážku tl. zdiva 250 mm, pevnost cihel P10, P 15 na maltu MVC</t>
  </si>
  <si>
    <t>-2046906378</t>
  </si>
  <si>
    <t>"1.np SÚ07" 2,1*1*2</t>
  </si>
  <si>
    <t>" zazdívka v místě původních jader 2.-8.np" 1*2,6*2*7</t>
  </si>
  <si>
    <t>" podezdění dveří výtah SÚ 14" 0,58*0,8*2</t>
  </si>
  <si>
    <t>311238142</t>
  </si>
  <si>
    <t>Zdivo nosné jednovrstvé z cihel děrovaných vnitřní broušené, spojené na pero a drážku, lepené tenkovrstvou maltou, pevnost cihel P10, tl. zdiva 175 mm</t>
  </si>
  <si>
    <t>1142868950</t>
  </si>
  <si>
    <t>"SÚ1" (2,25+1,3)*1,44</t>
  </si>
  <si>
    <t>" dozdění stěn místo lodžií 2.np" (3,33*2,6-2*1,37)*10</t>
  </si>
  <si>
    <t>" dozdění stěn místo lodžií 3-8.np" (3,33*2,6-2*1,37)*10*6</t>
  </si>
  <si>
    <t>317168116</t>
  </si>
  <si>
    <t>Překlady keramické ploché osazené do maltového lože, výšky překladu 7,1 cm šířky 11,5 cm, délky 225 cm - postavený na výšku</t>
  </si>
  <si>
    <t>1210737552</t>
  </si>
  <si>
    <t>"1.np" 6</t>
  </si>
  <si>
    <t>"2.-8.np" 16*7</t>
  </si>
  <si>
    <t>317168137</t>
  </si>
  <si>
    <t>Překlady keramické vysoké osazené do maltového lože, šířky překladu 7 cm výšky 23,8 cm, délky 275 cm</t>
  </si>
  <si>
    <t>376382364</t>
  </si>
  <si>
    <t>"2.np"10*2</t>
  </si>
  <si>
    <t>" 3.-8.np" 10*2*6</t>
  </si>
  <si>
    <t>317998110</t>
  </si>
  <si>
    <t>Izolace tepelná mezi překlady z pěnového polystyrénu výšky 24 cm, tloušťky do 30 mm</t>
  </si>
  <si>
    <t>520359640</t>
  </si>
  <si>
    <t>" 2.-8.np" 2,75*10*7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</si>
  <si>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</si>
  <si>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</si>
  <si>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-1147149156</t>
  </si>
  <si>
    <t>"zazdívka modulů 1.np" 0,85*1,2*2+0,87*1,2*3</t>
  </si>
  <si>
    <t>1,5*1,2*6</t>
  </si>
  <si>
    <t>"zazdívky modulů 2.-8.np" (1,5*1,2*8*2+0,87*1,2*10)*7</t>
  </si>
  <si>
    <t>342248140</t>
  </si>
  <si>
    <t>Příčky jednoduché z cihel děrovaných spojených na pero a drážku broušených, lepených tenkovrstvou maltou, pevnost cihel P8, P10, tl. příčky 80 mm</t>
  </si>
  <si>
    <t>-921865358</t>
  </si>
  <si>
    <t>"1.np 1,11,12"0,6*2,6+0,7*2+1*2,6+1,1*2,6-0,7*2+0,3*2,1</t>
  </si>
  <si>
    <t>"1.np 1,10,09"(3,6*2+1,25*2)*2,6-(1,6*2*2+0,7*2*2)+(0,7+0,9*2)*2,1</t>
  </si>
  <si>
    <t>"1.np 1,08-1,06" (3,6*3+1,25*3)*2,6-(1,6*2*3+0,7*2*3)+(0,9*2,1*2)+2,75*2,6-0,725*2</t>
  </si>
  <si>
    <t>"1.np1,13,14"(0,6+0,35)*2,6</t>
  </si>
  <si>
    <t>"1.np 1,05" (3,6+1,25)*2,6-(1,6*2+0,7*2)+0,9*2,1</t>
  </si>
  <si>
    <t>"1.np 1,15" 2,5*2,6</t>
  </si>
  <si>
    <t>"1.np 1,16,17" 0,7*2,1*2+(1,6*2,1-0,8*2)*2</t>
  </si>
  <si>
    <t>"1.np 1,18" 3,6*2,6</t>
  </si>
  <si>
    <t>"1.np 1,22" 2,975*2,6</t>
  </si>
  <si>
    <t>"1.np 1,25" 0,7*2,1+1*2,6+0,6*2,6</t>
  </si>
  <si>
    <t>"1,np 1,26" (1,25+2,4)*2,6</t>
  </si>
  <si>
    <t>"1.np 1,27" 2,8*2,6-0,8*2</t>
  </si>
  <si>
    <t>"1,np 1,31"0,7*2,6</t>
  </si>
  <si>
    <t>"2.np2,06-2,13" ((3,6+1,25)*2,6-(1,6*2+0,7*2))*8*2</t>
  </si>
  <si>
    <t>"2.np dozdívky chodba" (14*0,9+1*0,8+0,675*2+0,625*2+0,15+0,2*2)*2,1</t>
  </si>
  <si>
    <t>(2,75*2,6-0,8*2)*2</t>
  </si>
  <si>
    <t>"2.np dozdívky sociálkách" 0,6*2,6*6</t>
  </si>
  <si>
    <t>"3.-8.np" 183,375*6</t>
  </si>
  <si>
    <t>342272248</t>
  </si>
  <si>
    <t>Příčky z pórobetonových přesných příčkovek hladkých, objemové hmotnosti 500 kg/m3 na tenké maltové lože, tloušťky příčky 75 mm</t>
  </si>
  <si>
    <t>-932685287</t>
  </si>
  <si>
    <t>"1.np 1,11,12"(0,625+0,55+0,2*2+0,14+1,95+0,18+0,1)*2,6</t>
  </si>
  <si>
    <t>"1,np1,10,09" (0,4+0,725)*2*2,6</t>
  </si>
  <si>
    <t>"1.np 1,08-1,06"(0,325+0,8)*3*2,6</t>
  </si>
  <si>
    <t>"1.np1,13,14" ((0,18+0,1)*2+1,95)*2,6</t>
  </si>
  <si>
    <t>"1,03 hydrant" (0,275*2+0,15)*2,6</t>
  </si>
  <si>
    <t>"1.05"(0,325+0,8)*2,6</t>
  </si>
  <si>
    <t>"1,04 hydrant" (0,275*2+0,15)*2,6</t>
  </si>
  <si>
    <t>"1,24,25"((0,2*2+0,14)*2+1,95+0,7+0,475)*2,6</t>
  </si>
  <si>
    <t>"1,26,27"(0,8+0,275)*2*2,6</t>
  </si>
  <si>
    <t>"1,29,30" (0,8+0,275)*2*2,6</t>
  </si>
  <si>
    <t>"1,33" (0,6*2+0,32)*2,6</t>
  </si>
  <si>
    <t>" SÚ04+09 zazdívka modulů 1.np" 0,85*1,2*3+0,87*1,2*3+1,5*1,2*6+0,2*(0,85*3+0,87*3+1,5*6)</t>
  </si>
  <si>
    <t>"přizdívka 1.np" (1,45-0,22+(1,55-0,22)*2)*1,2+0,2*(1,45-0,22+(1,55-0,22)*2)</t>
  </si>
  <si>
    <t>"1.np ozub u sprchového koutu" (1,45*4+0,85*6)*0,25</t>
  </si>
  <si>
    <t>"SÚ04+09 zazdívky modulů 2.-8.np" (1,5*1,2*8*2+0,87*1,2*10+(1,5*16+0,87*10)*0,2)*7</t>
  </si>
  <si>
    <t>" 2.-8.np ozub u sprchového koutu"(0,85*8*2+1,45*10)*0,25*7</t>
  </si>
  <si>
    <t>" 2.np jádra vyzdívka" (0,8+0,325)*2,6*2*8+(0,6+0,275)*2*2,6</t>
  </si>
  <si>
    <t>(1,95*4+2,22)*2,6+(0,18+0,1)*2,6*10</t>
  </si>
  <si>
    <t>"hydranty" (0,275*2+0,15)*2,6*2</t>
  </si>
  <si>
    <t>"3.-8.np jádra vyzdívky" 88,322*6</t>
  </si>
  <si>
    <t>342272323</t>
  </si>
  <si>
    <t>Příčky z pórobetonových přesných příčkovek hladkých, objemové hmotnosti 500 kg/m3 na tenké maltové lože, tloušťky příčky 100 mm- pod sprchový kout</t>
  </si>
  <si>
    <t>-1605627243</t>
  </si>
  <si>
    <t>"1.np podklad pod sprchový kout" 0,85*0,75*6+1,45*0,75*4</t>
  </si>
  <si>
    <t>"2.-8.np pod sprchový kout" (0,725*0,85*8*2+1,45*0,725*10)*7</t>
  </si>
  <si>
    <t>342291111</t>
  </si>
  <si>
    <t>Ukotvení příček polyuretanovou pěnou, tl. příčky do 100 mm</t>
  </si>
  <si>
    <t>1851203011</t>
  </si>
  <si>
    <t>"1.np"0,7+0,475+(0,22+0,12)*6+(3,6+1,25)*6</t>
  </si>
  <si>
    <t>(0,8+0,325)*6+3,6+(0,8+0,275)*4+0,7+0,475</t>
  </si>
  <si>
    <t>1,95*3+2,4+1,25+3+0,6*2+0,32+3*0,6</t>
  </si>
  <si>
    <t>"2.np2,06-2,13" ((3,6+1,25))*8*2</t>
  </si>
  <si>
    <t>"2.np  chodba" 2,75*2</t>
  </si>
  <si>
    <t>"2.np dozdívky sociálkách" 0,6*6</t>
  </si>
  <si>
    <t>"3.-8.np" 86,7*6</t>
  </si>
  <si>
    <t>342291112</t>
  </si>
  <si>
    <t>Ukotvení příček polyuretanovou pěnou, tl. příčky přes 100 mm</t>
  </si>
  <si>
    <t>-557227822</t>
  </si>
  <si>
    <t>" SÚ 01" 2,25+1,3</t>
  </si>
  <si>
    <t>342291121</t>
  </si>
  <si>
    <t>Ukotvení příček plochými kotvami, do konstrukce cihelné</t>
  </si>
  <si>
    <t>265333838</t>
  </si>
  <si>
    <t>"1.np" 15*2,6</t>
  </si>
  <si>
    <t>"2.-8.np" 15*2*2,6*7</t>
  </si>
  <si>
    <t>342291131</t>
  </si>
  <si>
    <t>Ukotvení příček plochými kotvami, do konstrukce betonové</t>
  </si>
  <si>
    <t>-2080966505</t>
  </si>
  <si>
    <t>" 1,pp" 4*1,5</t>
  </si>
  <si>
    <t>" 1,np"60*2,6</t>
  </si>
  <si>
    <t>"2.-8.np" 62*2*2,6*7</t>
  </si>
  <si>
    <t>346244353</t>
  </si>
  <si>
    <t>Obezdívka koupelnových van ploch rovných z přesných pórobetonových tvárnic , na tenké maltové lože tl. 75 mm</t>
  </si>
  <si>
    <t>-194003945</t>
  </si>
  <si>
    <t>" vana 1,11+1,25" 1,65*1*2</t>
  </si>
  <si>
    <t>Komunikace pozemní</t>
  </si>
  <si>
    <t>564851111</t>
  </si>
  <si>
    <t>Podklad ze štěrkodrti ŠD s rozprostřením a zhutněním, po zhutnění tl. 150 mm</t>
  </si>
  <si>
    <t>1394713282</t>
  </si>
  <si>
    <t>" pod vstupní plochu tl.18cm" -(3,87+0,16)*1,525</t>
  </si>
  <si>
    <t>-178,83</t>
  </si>
  <si>
    <t>564851114</t>
  </si>
  <si>
    <t>Podklad ze štěrkodrti ŠD s rozprostřením a zhutněním, po zhutnění tl. 180 mm</t>
  </si>
  <si>
    <t>-192941179</t>
  </si>
  <si>
    <t>" pod vstupní plochu" (3,87+0,16)*1,525</t>
  </si>
  <si>
    <t>596841220</t>
  </si>
  <si>
    <t>Kladení dlažby z betonových nebo kameninových dlaždic komunikací pro pěší s vyspárováním spár a s odstraněním přebytečného materiálu na vzdálenost do 3 m s ložem z flexilepidla velikosti dlaždic přes 0,09 m2 do 0,25 m2, pro plochy do 50 m2</t>
  </si>
  <si>
    <t>2089029045</t>
  </si>
  <si>
    <t>"1.np" 4,08</t>
  </si>
  <si>
    <t>592456010</t>
  </si>
  <si>
    <t>dlažba desková betonová 50x50x5 cm šedá</t>
  </si>
  <si>
    <t>692401655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</si>
  <si>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</si>
  <si>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</si>
  <si>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-441935679</t>
  </si>
  <si>
    <t>" chodníčky" (4+3)/2*1,5+8*1,5</t>
  </si>
  <si>
    <t>913397045</t>
  </si>
  <si>
    <t>51,125*1,02 "Přepočtené koeficientem množství</t>
  </si>
  <si>
    <t>611311131</t>
  </si>
  <si>
    <t>Potažení vnitřních ploch štukem tloušťky do 3 mm vodorovných konstrukcí stropů rovných</t>
  </si>
  <si>
    <t>-1110298493</t>
  </si>
  <si>
    <t>"1.np" 4,08+1,5+2,33+8,28+1,5+2,33+8,28+1,5+2,33+8,28+1,5+2,33+7,37</t>
  </si>
  <si>
    <t>1,5+2,33+8,28+1,5+2,33+8,28+13,47+13,74+19,4+16,71+2,56</t>
  </si>
  <si>
    <t>2,78+3,16+14,76+21,78+2,78+3,16+20,68+14,76+2,78+3,16+14,76+21,78</t>
  </si>
  <si>
    <t>11,15+14,32+15,02+11,15+21,78*3+19,47+21,78+16,91+2,39</t>
  </si>
  <si>
    <t>2,56+16,71+19,48+13,74+13,48+9,9+2,6+12,86+12,23+12,86*2+12,94</t>
  </si>
  <si>
    <t>1,98+11,35+1,98</t>
  </si>
  <si>
    <t>" 2.np" (1,5+2,33+8,28)*14+(1,5+2,33+7,62)*2+(2,78+3,16+21,23+14,76)*2</t>
  </si>
  <si>
    <t>(2,78+3,16+14,76+21,78)*4+(2,78+3,16+20,93+14,76)*2+(2,74+3,16+21,12+14,68)*2+12,41*2</t>
  </si>
  <si>
    <t>" 3. -8.np" 637,7*6</t>
  </si>
  <si>
    <t>611311135</t>
  </si>
  <si>
    <t>Potažení vnitřních ploch štukem tloušťky do 3 mm schodišťových konstrukcí stropů, stěn, ramen nebo nosníků</t>
  </si>
  <si>
    <t>2051969449</t>
  </si>
  <si>
    <t>" obvod schodišťového prostoru x výška" 10,1*22-(3,6*1,2*5+3,6*2,5*2)*2</t>
  </si>
  <si>
    <t>" schodišťová ramena"(13*2,5*1,15+6*3,6*1,15)*2</t>
  </si>
  <si>
    <t>"strop"12,2*2</t>
  </si>
  <si>
    <t>612131101</t>
  </si>
  <si>
    <t>Podkladní a spojovací vrstva vnitřních omítaných ploch cementový postřik nanášený ručně celoplošně stěn</t>
  </si>
  <si>
    <t>-412079592</t>
  </si>
  <si>
    <t>" 1.np nové zdivo"( (3,6*2+1,25*2+1+0,325+1,5)*2,6-(0,8*2*2+0,7*2*2))*6</t>
  </si>
  <si>
    <t>(0,7+0,55+1,95+0,6*2+0,2*2+0,3+0,18*2+0,3*2)*2,6</t>
  </si>
  <si>
    <t>(0,87*2+1,95+0,6*2+0,18*4+0,35*2+2,5*2+0,7+3,6*2+0,6*2+0,47+(0,8+0,35)*4+0,55+0,7)*2,6</t>
  </si>
  <si>
    <t>3*2,6+(2,8*2,6-0,8*2)*2+(2,4+1,35)*2,6*2+(1,45+0,85*2+1,55+0,6)*2,6</t>
  </si>
  <si>
    <t>0,9*2,1*5+0,7*2,1*2*2+(0,275*2+0,075*2+0,225*2+0,2+0,15)*2*2,6+1*2*2,6+0,7*2*2*2,6</t>
  </si>
  <si>
    <t>(1,55+0,87)*2,6+(1,7*2,1-0,8*2)*2*2+2,025*2,6</t>
  </si>
  <si>
    <t>"SÚ07" 2,1*1*2</t>
  </si>
  <si>
    <t>" 2.np nové zdivo" ((3,6*2+1,25*2+2,3+0,325)*2,6-(0,8*2*2+0,7*2*2))*16</t>
  </si>
  <si>
    <t>(1,95+0,6+1,2*2)*2,6*4+(2,25+0,6*2+1,2*2)*2,6</t>
  </si>
  <si>
    <t>" zazdívky chodba" 0,9*14+0,8*1+0,625*2+0,15+0,2*2+0,675*2</t>
  </si>
  <si>
    <t>(2,75*2,6-0,8*2)*2+1*2*2*2</t>
  </si>
  <si>
    <t>" nové stěny obvod" (3,33*2,6-2*1,37)*10</t>
  </si>
  <si>
    <t>"3. - 8. np nové zdivo" 578,24*6</t>
  </si>
  <si>
    <t>612311131</t>
  </si>
  <si>
    <t>Potažení vnitřních ploch štukem tloušťky do 3 mm svislých konstrukcí stěn</t>
  </si>
  <si>
    <t>114266730</t>
  </si>
  <si>
    <t>"1.np" (3,84+2,57+(3,6+2,3+2,3+1,25+1,2+1,25)*2*2,6-(0,8*2*2+0,7*2*2+2,02*1,37))*5</t>
  </si>
  <si>
    <t>(3,6+2,1+1,2+1,25+2,3+1,25)*2*2,6-(0,8*3*2+0,7*2*2+2*1,37)</t>
  </si>
  <si>
    <t>"1,11"(3,6+3,85+3,6+3,85+0,6+2,4+0,6+1,9+5,85+3,6+3,6+6,05+1,55+1,85+0,85+1,45)*2*2,6-(0,8*2*7+0,6*2*2)</t>
  </si>
  <si>
    <t>"1,12" (3,6+4,1+1,65+1,85+2+1,85+3,6+6,05)*2*2,6-(2*1,37*2+5*0,8*2+0,7*2*2)</t>
  </si>
  <si>
    <t>"1,13"(3,6+5,85+3,6+4,1+1,6+5,85+2+1,85)*2*2,6-(2*1,37*2+0,8*5*2+0,7*2*2)</t>
  </si>
  <si>
    <t>"1,14"(3,6+4,1+3,6+6,05+1,85+1,65+1,85+2)*2*2,6-(0,8*2*5+0,7*2*2+2*1,37*2)</t>
  </si>
  <si>
    <t>"1,15-16"(0,95+3,6+3,15+3,6+1,1+0,25+1,3+3,58+4,2+0,7+0,635+2,3+0,6+0,95+0,25)*2,6-(2*1,37*2+0,8*2)</t>
  </si>
  <si>
    <t>"1,17-18" (5+3,58+1,3+0,25+1,1+3,6+3,15+3,6+0,55*3+0,25+2,85+0,7)*2,6-(2*1,37*2+0,8*2)</t>
  </si>
  <si>
    <t>"1,19" (3,6+6,05)*2*(2,6+1,1)-(0,8*2+2*1,37)</t>
  </si>
  <si>
    <t>"1,20" (3,6+6,05)*2*(2,6+1,5)-2*1,37</t>
  </si>
  <si>
    <t>"1,21" (3,6+6,05)*2*(2,6+1,5)-(0,8*2+2*1,37)</t>
  </si>
  <si>
    <t>"1,22" (3,6+5,46)*2*(2,6+1,5)-2*1,37</t>
  </si>
  <si>
    <t>"1,23" (3,6+6,05)*2*(2,6+1,5)-(2*0,8+2*1,37)</t>
  </si>
  <si>
    <t>"1,24" (3,6+6,05+1,45+1,85+0,85+1,45)*2*2,6-(2*1,37+0,8*2+0,7*2*2)</t>
  </si>
  <si>
    <t>"1,25"(3,6+6,05+0,85+1,45+1,55+1,85+1,3+4,95+3,6+5,85+2,55+1,9+0,6+(3,6+3,85)*2+0,6)*2*2,6-(0,8*2*13+0,6*2*4+2*1,37*4)</t>
  </si>
  <si>
    <t>"1,26"(3,6+3,65+2,3+1,25)*2*2,6-(2*1,37+(0,8+0,7)*2)</t>
  </si>
  <si>
    <t>"1,27,29,30,31"((3,6+3,65)*2*2,6-(0,8*2+2*1,37))*4</t>
  </si>
  <si>
    <t>"1,28" (3,6+3,45)*2*2,6-(2*1,37+0,8*2)</t>
  </si>
  <si>
    <t>"1,02"(29,5+11,75+(0,9+0,25)*2*2)*2,6-(0,6*2*2+0,8*2*3+1,1*2*2+2,2*2,1)</t>
  </si>
  <si>
    <t>"1,03"(23,15+1,5)*2*2,6-(0,8*2*10+1,1*2)</t>
  </si>
  <si>
    <t>" hydrant oba" (0,275+0,075*2+0,275+0,225+0,275+0,15+0,2)*2,6*2</t>
  </si>
  <si>
    <t>"1,04"(23,15+1,5)*2*2,6-(0,8*2*11+0,7*2*3+1,1*2)</t>
  </si>
  <si>
    <t>" mínus obklady"-211,474</t>
  </si>
  <si>
    <t>" 2,06-2,13,24-31"((3,6+2,3+1,2+1,25*2+2,3)*2*2,6-(0,8*2*3+0,7*2*2))*8*2</t>
  </si>
  <si>
    <t>"2,32-33" ((3,2+3,58)*2*2,6-(2*1,37+0,8*2))*2</t>
  </si>
  <si>
    <t xml:space="preserve">"2,14,16,18,19,21,23"((3,6+6+1,5+1,85+3,6+4,1+2+1,85)*2*2,6-(5*0,8*2+0,7*2*2))*6 </t>
  </si>
  <si>
    <t>"2.15,17,20,22"((3,6*2+4,1+6,05+1,5+1,85*2+2,3)*2*2,6-(5*0,8*2+0,7*2*2))*4</t>
  </si>
  <si>
    <t>" chodby 2,02+0,05"((1,5+30,7+0,2)*2*2,6-(0,8*2*12+1,44*1,37+1,5*2,1))*2</t>
  </si>
  <si>
    <t>"hydranty oba" (0,275*3+0,075*2+0,225+0,15+0,2)*2,6*2</t>
  </si>
  <si>
    <t>"2,03"(8,08+1,5)*2*2,6-(1,5*2,1*2+4*0,8*2)</t>
  </si>
  <si>
    <t>" u schodišť" ((2*2+3,6)*2,6-1,5*2,1*2)*2</t>
  </si>
  <si>
    <t>" mínus obklady"-356,86</t>
  </si>
  <si>
    <t>" 3.-8.np"2107,142*6</t>
  </si>
  <si>
    <t>612321121</t>
  </si>
  <si>
    <t>Omítka vápenocementová vnitřních ploch nanášená ručně jednovrstvá, tloušťky do 10 mm hladká svislých konstrukcí stěn</t>
  </si>
  <si>
    <t>646644727</t>
  </si>
  <si>
    <t>" viz podkladní a spoj. vrstva"4404,011</t>
  </si>
  <si>
    <t>621221111</t>
  </si>
  <si>
    <t>Montáž kontaktního zateplení z desek z minerální vlny s kolmou orientací vláken na vnější podhledy, tloušťky desek přes 40 do 80 mm</t>
  </si>
  <si>
    <t>1635904258</t>
  </si>
  <si>
    <t>"podhledy na fasádě - boční vstupy" (0,9*2,5+(0,9*2+2,5)*0,25)*2</t>
  </si>
  <si>
    <t>"hlavní vstup římsa" 0,9*8,3+(0,9*2+8,3)*0,25</t>
  </si>
  <si>
    <t>" hl. vstup boky" 0,7*2,8*4+3*0,5*2+1,8*0,8*2</t>
  </si>
  <si>
    <t>631515080</t>
  </si>
  <si>
    <t>deska izolační minerální kontaktních fasád kolmé vlákno λ-0.041 tl. 50 mm</t>
  </si>
  <si>
    <t>-475557383</t>
  </si>
  <si>
    <t>30,365*1,02 "Přepočtené koeficientem množství</t>
  </si>
  <si>
    <t>621131121</t>
  </si>
  <si>
    <t>Podkladní a spojovací vrstva vnějších omítaných ploch penetrace akrylát-silikonová nanášená ručně podhledů</t>
  </si>
  <si>
    <t>-1584828075</t>
  </si>
  <si>
    <t>" dle výkresu půdorys 1.PP - nový stav" 687,2</t>
  </si>
  <si>
    <t>621221121</t>
  </si>
  <si>
    <t>Montáž kontaktního zateplení z desek z minerální vlny s kolmou orientací vláken na vnější podhledy, tloušťky desek přes 80 do 120 mm</t>
  </si>
  <si>
    <t>1567526933</t>
  </si>
  <si>
    <t>R622 171</t>
  </si>
  <si>
    <t>Deska (lamela) tl.100mm z kamenné vlny s orientací vláken převážně kolmo k povrchu desky je pojená organickou pryskyřicí a v celém objemu hydrofobizovaná. Deska má na lícové straně dokola zkosené hrany o cca 10 mm pod úhlem 45°. Deska je opatřena jednostranným nástřikem, který překrývá i zkosení. ( lambda)λD = 0,037 W/m.K</t>
  </si>
  <si>
    <t>809517749</t>
  </si>
  <si>
    <t>687,2*1,05 "Přepočtené koeficientem množství</t>
  </si>
  <si>
    <t>619999041</t>
  </si>
  <si>
    <t>Příplatky k cenám úprav vnitřních povrchů za ztížené pracovní podmínky práce ve stísněném prostoru</t>
  </si>
  <si>
    <t>1572945949</t>
  </si>
  <si>
    <t>622211021</t>
  </si>
  <si>
    <t>Montáž kontaktního zateplení z polystyrenových desek nebo z kombinovaných desek na vnější stěny, tloušťky desek přes 80 do 120 mm</t>
  </si>
  <si>
    <t>-1711783061</t>
  </si>
  <si>
    <t>"izolace sokl" (77,75+0,12*2+12)*2*1</t>
  </si>
  <si>
    <t>283764230</t>
  </si>
  <si>
    <t>deska z polystyrénu XPS, hrana polodrážková a hladký povrch tl 120 mm</t>
  </si>
  <si>
    <t>664633066</t>
  </si>
  <si>
    <t>622221031</t>
  </si>
  <si>
    <t>Montáž kontaktního zateplení z desek z minerální vlny s podélnou orientací vláken na vnější stěny, tloušťky desek přes 120 do 160 mm</t>
  </si>
  <si>
    <t>594482223</t>
  </si>
  <si>
    <t>" fasáda"(77,75+0,16*2+12)*2*22,7</t>
  </si>
  <si>
    <t>" výtahy" (4,7+0,32+4,1)*2*2,75+(6+0,16*2+4,1)*2*2,75</t>
  </si>
  <si>
    <t>" výtahy okna"-( 3,5*1,2*2*2+0,8*2*2)</t>
  </si>
  <si>
    <t>631515380</t>
  </si>
  <si>
    <t>deska izolační minerální kontaktních fasád podélné vlákno λ ( lambda)- 0.036 tl. 160 mm</t>
  </si>
  <si>
    <t>-635925203</t>
  </si>
  <si>
    <t>622131121</t>
  </si>
  <si>
    <t>Podkladní a spojovací vrstva vnějších omítaných ploch penetrace akrylát-silikonová nanášená ručně stěn</t>
  </si>
  <si>
    <t>869641994</t>
  </si>
  <si>
    <t>" fasáda + výtahy" (77,75+12)*2*23,7+39,71+46,91</t>
  </si>
  <si>
    <t>"1.np" -(2*1,5*(17+20)+3,5*1,3*2+3,3*2,5+0,9*2,2*2)</t>
  </si>
  <si>
    <t>"2-8np" -((2*1,5*(18+20)+3,5*1,3*2+1,5*1,4*2)*7+3,5*1,3*2)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</si>
  <si>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</si>
  <si>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</si>
  <si>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2036532837</t>
  </si>
  <si>
    <t>"1.np" ((2+2*1,5)*(17+20)+(3,5+2*1,3)*2+3,3+2*2,5+(0,9+2*2,2)*2)</t>
  </si>
  <si>
    <t>"2-8np"(((2+2*1,5)*(18+20)+(3,5+2*1,3)*2+(1,5+2*1,4)*2)*7+(3,5+2*1,3)*2)</t>
  </si>
  <si>
    <t>" výtahy"((3,5+2*1,2)*2*2+(0,8+2*2)*2)</t>
  </si>
  <si>
    <t>631515180</t>
  </si>
  <si>
    <t>deska izolační minerální kontaktních fasád podélné vlákno λ( lambda)-0.036 tl. 40 mm</t>
  </si>
  <si>
    <t>1456883453</t>
  </si>
  <si>
    <t>622251105</t>
  </si>
  <si>
    <t>Montáž kontaktního zateplení Příplatek k cenám za zápustnou montáž kotev s použitím tepelněizolačních zátek na vnější stěny z minerální vlny</t>
  </si>
  <si>
    <t>1005216042</t>
  </si>
  <si>
    <t>" výtahy"-( 3,5*1,2*2*2+0,8*2*2)</t>
  </si>
  <si>
    <t>"špalety 1.np" ((2+2*1,5)*(17+20)+(3,5+2*1,3)*2+3,3+2*2,5+(0,9+2*2,2)*2)*0,35</t>
  </si>
  <si>
    <t>"2-8np"(((2+2*1,5)*(18+20)+(3,5+2*1,3)*2+(1,5+2*1,4)*2)*7+(3,5+2*1,3)*2)*0,35</t>
  </si>
  <si>
    <t>" výtahy"((3,5+2*1,2)*2*2+(0,8+2*2)*2)*0,35</t>
  </si>
  <si>
    <t>622252001</t>
  </si>
  <si>
    <t>Montáž lišt kontaktního zateplení zakládacích soklových připevněných hmoždinkami</t>
  </si>
  <si>
    <t>1686053449</t>
  </si>
  <si>
    <t>" k/13" (77,75+0,16*2+12+0,16*2)*2+(4,7+4,1+0,16*2)*2+(6+4,1+0,16*2)*2</t>
  </si>
  <si>
    <t>3,95</t>
  </si>
  <si>
    <t>590516530</t>
  </si>
  <si>
    <t>lišta soklová Al s okapničkou, zakládací U 16 cm, 0,95/200 cm</t>
  </si>
  <si>
    <t>1033143860</t>
  </si>
  <si>
    <t>622252002</t>
  </si>
  <si>
    <t>Montáž lišt kontaktního zateplení ostatních stěnových, dilatačních apod. lepených do tmelu</t>
  </si>
  <si>
    <t>1374007552</t>
  </si>
  <si>
    <t>590514800</t>
  </si>
  <si>
    <t>lišta rohová PVC 10/10 cm s tkaninou bal. 2,5 m</t>
  </si>
  <si>
    <t>325119401</t>
  </si>
  <si>
    <t>590515100</t>
  </si>
  <si>
    <t>profil okenní s nepřiznanou podomítkovou okapnicí PVC 2,0 m</t>
  </si>
  <si>
    <t>1188318060</t>
  </si>
  <si>
    <t>590514750</t>
  </si>
  <si>
    <t>profil okenní začišťovací se sklovláknitou armovací tkaninou 6 mm/2,4 m</t>
  </si>
  <si>
    <t>1423790295</t>
  </si>
  <si>
    <t>622511111</t>
  </si>
  <si>
    <t>Omítka tenkovrstvá akrylátová vnějších ploch probarvená, včetně penetrace podkladu mozaiková střednězrnná stěn</t>
  </si>
  <si>
    <t>-435436036</t>
  </si>
  <si>
    <t>"izolace sokl" (77,75+0,12*2+12)*2*0,4</t>
  </si>
  <si>
    <t>622531021</t>
  </si>
  <si>
    <t>Omítka tenkovrstvá silikonová vnějších ploch probarvená, včetně penetrace podkladu zrnitá, tloušťky 2,0 mm stěn</t>
  </si>
  <si>
    <t>-1285421773</t>
  </si>
  <si>
    <t>" fasáda" 3144,138+4*22,7*0,16</t>
  </si>
  <si>
    <t>" ostění" 607,985</t>
  </si>
  <si>
    <t>" podhledy" 179,98</t>
  </si>
  <si>
    <t>" zapuštěné pruhy"(22*4+19*4+22*12)*0,2+3,2*10*0,2</t>
  </si>
  <si>
    <t>629991012</t>
  </si>
  <si>
    <t>Zakrytí vnějších ploch před znečištěním včetně pozdějšího odkrytí výplní otvorů a svislých ploch fólií přilepenou na začišťovací lištu</t>
  </si>
  <si>
    <t>1544495072</t>
  </si>
  <si>
    <t>705861135</t>
  </si>
  <si>
    <t>" plocha fasády+lodžie" (77,5+12)*2*23+10*(0,9*2,55*2+0,9*3,4)</t>
  </si>
  <si>
    <t>"1.np ostění"(( 2+2*1,5)*(17+20)+(3,5+2*1,3)*2+3,3+2*2,5+(0,9+2*2,2)*2)*0,2</t>
  </si>
  <si>
    <t>"2-8np ostění"(((2+2*1,5)*(18+20)+(3,5+2*1,3)*2+(1,5+2*1,4)*2)*7+(3,5+2*1,3)*2)*0,2</t>
  </si>
  <si>
    <t>" výtahy"(( 3,5+2*1,2)*2*2+(0,8+2*2)*2)*0,2</t>
  </si>
  <si>
    <t>629999011</t>
  </si>
  <si>
    <t>Příplatky k cenám úprav vnějších povrchů za zvýšenou pracnost při provádění styku dvou barev nebo struktur na fasádě</t>
  </si>
  <si>
    <t>988422269</t>
  </si>
  <si>
    <t>"boky" (19*2+12,5)*2</t>
  </si>
  <si>
    <t>"fasády" 19*4+22*16+78*2</t>
  </si>
  <si>
    <t>631311114</t>
  </si>
  <si>
    <t>Mazanina z betonu prostého bez zvýšených nároků na prostředí tl. přes 50 do 80 mm tř. C 16/20</t>
  </si>
  <si>
    <t>628808197</t>
  </si>
  <si>
    <t>"sprchový kout 1,24,13,14,12"(1,45*0,725*0,08-(1,45*0,725*0,01/3))*4</t>
  </si>
  <si>
    <t>"sprchový kout 1,05-10" (0,85*0,725*0,08-(0,85*0,725*0,01/3))*6</t>
  </si>
  <si>
    <t>" SÚ06 2.np" (3,465*1,025+0,25*0,135)*0,06*2+3,58*1,025*2*0,06</t>
  </si>
  <si>
    <t>(3,33*1,025+0,27*0,775)*0,06*6</t>
  </si>
  <si>
    <t>"SÚ06 3.-8.np" 2,175*6</t>
  </si>
  <si>
    <t>"2. - 8.np sprchové kouty"( 0,85*0,725*0,08-(0,85*0,725*0,01/3))*8*2*7</t>
  </si>
  <si>
    <t>(1,45*0,725*0,08-(1,45*0,725*0,01/3))*10*7</t>
  </si>
  <si>
    <t>634111114</t>
  </si>
  <si>
    <t>Obvodová dilatace mezi stěnou a mazaninou pružnou těsnicí páskou výšky 100 mm</t>
  </si>
  <si>
    <t>-959833056</t>
  </si>
  <si>
    <t>"SÚ 06 2.np" (3,323+1,025)*2*6+(3,465+1,025)*2*2+(3,58+1,025)*2*2</t>
  </si>
  <si>
    <t>" SÚ 06 3.-8.np" 88,556*6</t>
  </si>
  <si>
    <t>" 1.np kolem betonáže sprchových koutů" (0,85+0,75)*2*6+(1,45+0,75)*2*4</t>
  </si>
  <si>
    <t>" 2.-8.np kolem bet. sprch"((0,85+0,75)*2*8*2+(1,45+0,75)*2*10)*7</t>
  </si>
  <si>
    <t>642942611</t>
  </si>
  <si>
    <t>Osazování zárubní nebo rámů kovových dveřních lisovaných nebo z úhelníků bez dveřních křídel, na montážní pěnu, plochy otvoru do 2,5 m2</t>
  </si>
  <si>
    <t>1809929072</t>
  </si>
  <si>
    <t>" d07"6+5+14*7*2</t>
  </si>
  <si>
    <t>"d08" 3</t>
  </si>
  <si>
    <t>"d09"2</t>
  </si>
  <si>
    <t>"d10"2</t>
  </si>
  <si>
    <t>"d11" 5+3</t>
  </si>
  <si>
    <t>"d12" 1</t>
  </si>
  <si>
    <t>"d13" 5+6+13*2*7</t>
  </si>
  <si>
    <t>"d14" 4+2+10*2*7</t>
  </si>
  <si>
    <t>"d15" 2+2</t>
  </si>
  <si>
    <t>"d16" 4+4</t>
  </si>
  <si>
    <t>"d17"2+2</t>
  </si>
  <si>
    <t>553311000</t>
  </si>
  <si>
    <t>zárubeň ocelová pro běžné zdění hranatý profil 95 600 L/P</t>
  </si>
  <si>
    <t>1334383268</t>
  </si>
  <si>
    <t>553311000.1</t>
  </si>
  <si>
    <t>1147463672</t>
  </si>
  <si>
    <t>553311040</t>
  </si>
  <si>
    <t>zárubeň ocelová pro běžné zdění hranatý profil 95 800 L/P</t>
  </si>
  <si>
    <t>-869495326</t>
  </si>
  <si>
    <t>553311040.1</t>
  </si>
  <si>
    <t>1877054545</t>
  </si>
  <si>
    <t>553311020</t>
  </si>
  <si>
    <t>zárubeň ocelová pro běžné zdění hranatý profil 95 700 L/P</t>
  </si>
  <si>
    <t>562976496</t>
  </si>
  <si>
    <t>642946111</t>
  </si>
  <si>
    <t>Osazení stavebního pouzdra posuvných dveří do zděné příčky s jednou kapsou pro jedno dveřní křídlo průchozí šířky do 800 mm</t>
  </si>
  <si>
    <t>-973411661</t>
  </si>
  <si>
    <t>" pouzdra posuvné dveře" 7*16+6</t>
  </si>
  <si>
    <t>553316120</t>
  </si>
  <si>
    <t>pouzdro stavební posuvných dveří  jednopouzdrové  800 mm - standartní rozměr</t>
  </si>
  <si>
    <t>-1851900424</t>
  </si>
  <si>
    <t>Osazování výplní otvorů vnitřních</t>
  </si>
  <si>
    <t>R 64 1705</t>
  </si>
  <si>
    <t>D+M interiérová prosklená stěna s dvoukřídlými otočnými dveřmi - popis viz pol. D/05 Výpis výplní vnitřních otvorů</t>
  </si>
  <si>
    <t>-128172241</t>
  </si>
  <si>
    <t>R 64 1706</t>
  </si>
  <si>
    <t>D+M interiérová prosklená stěna s jednokřídlými otočnými dveřmi EI30 DP3-C3- popis viz pol. D/06 Výpis výplní vnitřních otvorů</t>
  </si>
  <si>
    <t>-1645417851</t>
  </si>
  <si>
    <t>R 64 1707</t>
  </si>
  <si>
    <t>D+M dveře vnitřní - jednokřídlé, otočné, s polodrážkou EI30 DP3 - popis viz pol. D/07 Výpis výplní vnitřních otvorů</t>
  </si>
  <si>
    <t>1101786951</t>
  </si>
  <si>
    <t>6+5+7*14*2</t>
  </si>
  <si>
    <t>R 64 1708</t>
  </si>
  <si>
    <t>D+M dveře vnitřní - jednokřídlé, otočné, s polodrážkou EW30 DP3-C - popis viz pol. D/08 Výpis výplní vnitřních otvorů</t>
  </si>
  <si>
    <t>755537258</t>
  </si>
  <si>
    <t>R 64 1709</t>
  </si>
  <si>
    <t>D+M dveře vnitřní - jednokřídlé, otočné, s polodrážkou EI30 DP3-C3- popis viz pol. D/09 Výpis výplní vnitřních otvorů</t>
  </si>
  <si>
    <t>413553595</t>
  </si>
  <si>
    <t>R 64 1710</t>
  </si>
  <si>
    <t>D+M dveře vnitřní - jednokřídlé, otočné, s polodrážkou EI30 DP3-C3- popis viz pol. D/10 Výpis výplní vnitřních otvorů</t>
  </si>
  <si>
    <t>-619255838</t>
  </si>
  <si>
    <t>R 64 1711</t>
  </si>
  <si>
    <t>D+M dveře vnitřní - jednokřídlé, otočné, s polodrážkou - popis viz pol. D/11 Výpis výplní vnitřních otvorů</t>
  </si>
  <si>
    <t>1762196148</t>
  </si>
  <si>
    <t>R 64 1712</t>
  </si>
  <si>
    <t>D+M dveře vnitřní - jednokřídlé, otočné, s polodrážkou - popis viz pol. D/12 Výpis výplní vnitřních otvorů</t>
  </si>
  <si>
    <t>-1276241144</t>
  </si>
  <si>
    <t>R 64 1713</t>
  </si>
  <si>
    <t>D+M dveře vnitřní - jednokřídlé, otočné, s polodrážkou - popis viz pol. D/13 Výpis výplní vnitřních otvorů</t>
  </si>
  <si>
    <t>696361731</t>
  </si>
  <si>
    <t>R 64 1714</t>
  </si>
  <si>
    <t>D+M dveře vnitřní - jednokřídlé, otočné, s polodrážkou - popis viz pol. D/14 Výpis výplní vnitřních otvorů</t>
  </si>
  <si>
    <t>1558853077</t>
  </si>
  <si>
    <t>7*20+6</t>
  </si>
  <si>
    <t>R 64 1715</t>
  </si>
  <si>
    <t>D+M dveře vnitřní - jednokřídlé, otočné, s polodrážkou - popis viz pol. D/15 Výpis výplní vnitřních otvorů</t>
  </si>
  <si>
    <t>-1715891579</t>
  </si>
  <si>
    <t>R 64 1716</t>
  </si>
  <si>
    <t>D+M dveře vnitřní - jednokřídlé, otočné, s polodrážkou - popis viz pol. D/16 Výpis výplní vnitřních otvorů</t>
  </si>
  <si>
    <t>-1903892388</t>
  </si>
  <si>
    <t>4+4</t>
  </si>
  <si>
    <t>R 64 1717</t>
  </si>
  <si>
    <t>D+M dveře vnitřní - jednokřídlé, otočné, s polodrážkou - popis viz pol. D/17 Výpis výplní vnitřních otvorů</t>
  </si>
  <si>
    <t>-1987613946</t>
  </si>
  <si>
    <t>R 64 1718</t>
  </si>
  <si>
    <t>D+M dveře vnitřní - jednokřídlé,posuvné, do pouzdra - popis viz pol. D/18 Výpis výplní vnitřních otvorů</t>
  </si>
  <si>
    <t>-2011096676</t>
  </si>
  <si>
    <t>7*16+6</t>
  </si>
  <si>
    <t>R 64 1719</t>
  </si>
  <si>
    <t>D+M dveře vnitřní - jednokřídlé, otočné, s polodrážkou - popis viz pol. D/19 Výpis výplní vnitřních otvorů</t>
  </si>
  <si>
    <t>-1978158729</t>
  </si>
  <si>
    <t>7*26+9</t>
  </si>
  <si>
    <t>R 64 1720</t>
  </si>
  <si>
    <t>D+M dveře vnitřní atyp.- jednokřídlé, otočné, s polodrážkou - popis viz pol. D/20 Výpis výplní vnitřních otvorů</t>
  </si>
  <si>
    <t>-331417294</t>
  </si>
  <si>
    <t>"výtahy" 2</t>
  </si>
  <si>
    <t>766695212</t>
  </si>
  <si>
    <t>Montáž ostatních truhlářských konstrukcí prahů dveří jednokřídlových, šířky do 100 mm</t>
  </si>
  <si>
    <t>472379777</t>
  </si>
  <si>
    <t>590541532</t>
  </si>
  <si>
    <t>Alu dveřní práh k přišroubování s termoplastockou těsnící gumou</t>
  </si>
  <si>
    <t>516426495</t>
  </si>
  <si>
    <t>"dveře d/07" 207*1</t>
  </si>
  <si>
    <t>"dveře d/08-10" 3*1+2*1+2*1</t>
  </si>
  <si>
    <t>590541533</t>
  </si>
  <si>
    <t>Alu přechodový profil š.35mm</t>
  </si>
  <si>
    <t>1761184708</t>
  </si>
  <si>
    <t>"dveře d/14+16" 6+7*20+8</t>
  </si>
  <si>
    <t>"dveře d/18" 6+7*16</t>
  </si>
  <si>
    <t>R 64 17106</t>
  </si>
  <si>
    <t>D+M Okno s částečným posuvným zasklením - popis viz pol. O/06 Výpis výplní vnitřních otvorů</t>
  </si>
  <si>
    <t>832411714</t>
  </si>
  <si>
    <t>R 64 17200</t>
  </si>
  <si>
    <t>D+M Generální klíč - vložka</t>
  </si>
  <si>
    <t>-1959085833</t>
  </si>
  <si>
    <t>207+3+2+2+8+1+146+2+1+2</t>
  </si>
  <si>
    <t>R 64 17201</t>
  </si>
  <si>
    <t>D+M piktogramy na dveře</t>
  </si>
  <si>
    <t>-458959926</t>
  </si>
  <si>
    <t>207+3+2+2+8+1+2+30</t>
  </si>
  <si>
    <t>64.1</t>
  </si>
  <si>
    <t>Osazování výplně vnějších</t>
  </si>
  <si>
    <t>R 641 0001</t>
  </si>
  <si>
    <t>D+M exteriérová prosklená stěna 3,3x2,4m - pol. D/01 popis viz Výpis výplní vnějších otvorů</t>
  </si>
  <si>
    <t>-1488814608</t>
  </si>
  <si>
    <t>"1.np" 1</t>
  </si>
  <si>
    <t>R 641 0002</t>
  </si>
  <si>
    <t>D+M dveře ocelové jednokřídlé 0,8x1,435m - pol. D/02 popis viz Výpis výplní vnějších otvorů</t>
  </si>
  <si>
    <t>-409662297</t>
  </si>
  <si>
    <t>R 641 0003</t>
  </si>
  <si>
    <t>D+M dveře vnější 0,8x1,45m - pol. D/03 popis viz Výpis výplní vnějších otvorů</t>
  </si>
  <si>
    <t>1832333563</t>
  </si>
  <si>
    <t>"střecha" 1</t>
  </si>
  <si>
    <t>R 641 001</t>
  </si>
  <si>
    <t>D+M okno plastové - otočné , sklopné 2,02x1,37m - pol. O/01 popis viz Výpis výplní vnějších otvorů</t>
  </si>
  <si>
    <t>1665797950</t>
  </si>
  <si>
    <t>2+7*10</t>
  </si>
  <si>
    <t>R 641 0011</t>
  </si>
  <si>
    <t>D+M okno plastové - otočné , sklopné 2,02x1,37m - pol. OS/01 popis viz Výpis výplní vnějších otvorů</t>
  </si>
  <si>
    <t>1634082665</t>
  </si>
  <si>
    <t>35+7*28</t>
  </si>
  <si>
    <t>R 641 0012</t>
  </si>
  <si>
    <t>D+M okno plastové - otočné , sklopné 3,6x1,2m - pol. OS/02 popis viz Výpis výplní vnějších otvorů</t>
  </si>
  <si>
    <t>-672967255</t>
  </si>
  <si>
    <t>5*2</t>
  </si>
  <si>
    <t>R 641 0013</t>
  </si>
  <si>
    <t>D+M dveře vnější - pol. DS/01 popis viz Výpis výplní vnějších otvorů</t>
  </si>
  <si>
    <t>1638591567</t>
  </si>
  <si>
    <t>1+1</t>
  </si>
  <si>
    <t>R 641 002</t>
  </si>
  <si>
    <t>D+M okno plastové - otočné , sklopné 1,44x1,37m - pol. O/02 popis viz Výpis výplní vnějších otvorů</t>
  </si>
  <si>
    <t>1120133850</t>
  </si>
  <si>
    <t>7*2</t>
  </si>
  <si>
    <t>R 641 003</t>
  </si>
  <si>
    <t>D+M okno plastové - otočné , sklopné 3,6x(1,25x2)m - pol. O/03 popis viz Výpis výplní vnějších otvorů</t>
  </si>
  <si>
    <t>2066543156</t>
  </si>
  <si>
    <t>R 641 004</t>
  </si>
  <si>
    <t>D+M okno plastové - otočné , sklopné 3,6x(1,2875x2)m - pol. O/04 popis viz Výpis výplní vnějších otvorů</t>
  </si>
  <si>
    <t>32923698</t>
  </si>
  <si>
    <t>R 641 005</t>
  </si>
  <si>
    <t>D+M okno plastové - otočné , sklopné 3,6x1,2m - pol. O/05 popis viz Výpis výplní vnějších otvorů</t>
  </si>
  <si>
    <t>-1645044178</t>
  </si>
  <si>
    <t>" střecha" 2+2</t>
  </si>
  <si>
    <t>R 641 020</t>
  </si>
  <si>
    <t>D+M vnitřních parapetů 335ks</t>
  </si>
  <si>
    <t>-989350534</t>
  </si>
  <si>
    <t>R 641 021</t>
  </si>
  <si>
    <t>D+M parotěsná zábrana - int. strana - parotěsná vrstva, ext. strana - paropropustná vrstva (335 oken)</t>
  </si>
  <si>
    <t>-1130805897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</si>
  <si>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</si>
  <si>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</si>
  <si>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-1034983983</t>
  </si>
  <si>
    <t>"1.NP - pro obrubníky" (44+37+18+29+15+42+8)</t>
  </si>
  <si>
    <t>" chodníčky" (4+3+8*2)</t>
  </si>
  <si>
    <t>592173010</t>
  </si>
  <si>
    <t>obrubník betonový zahradní přírodní šedá 50x5x15 cm</t>
  </si>
  <si>
    <t>2130280868</t>
  </si>
  <si>
    <t>216*2,03 "Přepočtené koeficientem množství</t>
  </si>
  <si>
    <t>1533604870</t>
  </si>
  <si>
    <t>-71264225</t>
  </si>
  <si>
    <t>4180,88*120 "Přepočtené koeficientem množství</t>
  </si>
  <si>
    <t>1645730251</t>
  </si>
  <si>
    <t>2054811244</t>
  </si>
  <si>
    <t>411425661</t>
  </si>
  <si>
    <t>1900500803</t>
  </si>
  <si>
    <t>-1598568559</t>
  </si>
  <si>
    <t>1422767452</t>
  </si>
  <si>
    <t>144635026</t>
  </si>
  <si>
    <t>-1528691362</t>
  </si>
  <si>
    <t>1142366371</t>
  </si>
  <si>
    <t>635483119</t>
  </si>
  <si>
    <t>-1565042562</t>
  </si>
  <si>
    <t>-1481661469</t>
  </si>
  <si>
    <t>1122021132</t>
  </si>
  <si>
    <t>-788864116</t>
  </si>
  <si>
    <t>1337288049</t>
  </si>
  <si>
    <t>" zametení celého domu 1x týdně" 78*12*8*4*7</t>
  </si>
  <si>
    <t>953961215</t>
  </si>
  <si>
    <t>Kotvy chemické s vyvrtáním otvoru do betonu, železobetonu nebo tvrdého kamene chemická patrona, velikost M 20, hloubka 170 mm - kotvení lodžií</t>
  </si>
  <si>
    <t>-1554258846</t>
  </si>
  <si>
    <t>10*7*2*3</t>
  </si>
  <si>
    <t>317941121</t>
  </si>
  <si>
    <t>Osazování ocelových válcovaných nosníků na zdivu I nebo IE nebo U nebo UE nebo L do č. 12 nebo výšky do 120 mm - kotvení lodžií</t>
  </si>
  <si>
    <t>2067298888</t>
  </si>
  <si>
    <t>10*7*2*1*9,63*0,001</t>
  </si>
  <si>
    <t>130104340</t>
  </si>
  <si>
    <t>úhelník ocelový rovnostranný, v jakosti 11 375, 80 x 80 x 8 mm</t>
  </si>
  <si>
    <t>910284862</t>
  </si>
  <si>
    <t>Různé dokončovací konstrukce a práce pozemních staveb</t>
  </si>
  <si>
    <t>159</t>
  </si>
  <si>
    <t>R95 163</t>
  </si>
  <si>
    <t>D+M fotoluminiscenčních tabulek k úniku - viz projekt - půdorys 1.NP a 2.-8.NP</t>
  </si>
  <si>
    <t>-1225825232</t>
  </si>
  <si>
    <t>6+10*7+4</t>
  </si>
  <si>
    <t>160</t>
  </si>
  <si>
    <t>R95 161</t>
  </si>
  <si>
    <t>D+M Hasicí přístroj práškový 21A/113B 6kg vč. revize a zavěšení</t>
  </si>
  <si>
    <t>1106651945</t>
  </si>
  <si>
    <t>8+7*6</t>
  </si>
  <si>
    <t>161</t>
  </si>
  <si>
    <t>R95 162</t>
  </si>
  <si>
    <t>D+M Hasicí přístroj sněhový 55B 5kg vč. revize a zavěšení</t>
  </si>
  <si>
    <t>-396467920</t>
  </si>
  <si>
    <t>162</t>
  </si>
  <si>
    <t>-2087260254</t>
  </si>
  <si>
    <t>163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</si>
  <si>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</si>
  <si>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</si>
  <si>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-1401601548</t>
  </si>
  <si>
    <t>" materiál pro 1.pp" 144,958</t>
  </si>
  <si>
    <t>9K</t>
  </si>
  <si>
    <t>Vybavení koupelen</t>
  </si>
  <si>
    <t>164</t>
  </si>
  <si>
    <t>R 9 31701</t>
  </si>
  <si>
    <t>D+M vybavení koupelen a WC bytů(6ks) - soupis viz Výpis ostatních prvků</t>
  </si>
  <si>
    <t>1500494271</t>
  </si>
  <si>
    <t>165</t>
  </si>
  <si>
    <t>R 9 31702</t>
  </si>
  <si>
    <t>D+M vybavení koupelen a WC zaměstnanců(4ks) - soupis viz Výpis ostatních prvků</t>
  </si>
  <si>
    <t>1994523353</t>
  </si>
  <si>
    <t>166</t>
  </si>
  <si>
    <t>R 9 31703</t>
  </si>
  <si>
    <t>D+M vybavení koupelen jednolůžkových pokojů(5ks) - soupis viz Výpis ostatních prvků</t>
  </si>
  <si>
    <t>1221939257</t>
  </si>
  <si>
    <t>167</t>
  </si>
  <si>
    <t>R 9 31704</t>
  </si>
  <si>
    <t>D+M vybavení koupelen vícelůžkových pokojů(6ks) - soupis viz Výpis ostatních prvků</t>
  </si>
  <si>
    <t>2120916760</t>
  </si>
  <si>
    <t>9N</t>
  </si>
  <si>
    <t>Ostatní - nábytek</t>
  </si>
  <si>
    <t>168</t>
  </si>
  <si>
    <t>R 9 1701</t>
  </si>
  <si>
    <t>D+M Vestavěná šatní skříň třídílná - popis pol. N/01 Výpis nábytku</t>
  </si>
  <si>
    <t>-349712247</t>
  </si>
  <si>
    <t>3+7*10</t>
  </si>
  <si>
    <t>169</t>
  </si>
  <si>
    <t>R 9 1702</t>
  </si>
  <si>
    <t>D+M Vestavěná šatní skříň dvoudílná - popis pol. N/02Výpis nábytku</t>
  </si>
  <si>
    <t>-1140000706</t>
  </si>
  <si>
    <t>170</t>
  </si>
  <si>
    <t>R 9 1703</t>
  </si>
  <si>
    <t>D+M Vestavěná šatní skříň jednodílná š. 1,2m - popis pol. N/03 viz Výpis nábytku</t>
  </si>
  <si>
    <t>-570442662</t>
  </si>
  <si>
    <t>171</t>
  </si>
  <si>
    <t>R 9 1704</t>
  </si>
  <si>
    <t>D+M Vestavěná šatní skříň jednodílná š. 1,075m - popis pol. N/04 viz Výpis nábytku</t>
  </si>
  <si>
    <t>-1196435887</t>
  </si>
  <si>
    <t>172</t>
  </si>
  <si>
    <t>R 9 1705</t>
  </si>
  <si>
    <t>D+M Kuchyňská linka 1,8+0,6m - popis pol. N/05 viz Výpis nábytku</t>
  </si>
  <si>
    <t>-487052732</t>
  </si>
  <si>
    <t>173</t>
  </si>
  <si>
    <t>R 9 1706</t>
  </si>
  <si>
    <t>D+M Kuchyňská linka "L" 1,2+2,4m - popis pol. N/06 viz Výpis nábytku</t>
  </si>
  <si>
    <t>-1808553867</t>
  </si>
  <si>
    <t>9SÚ</t>
  </si>
  <si>
    <t>Stavební úpravy střecha</t>
  </si>
  <si>
    <t>174</t>
  </si>
  <si>
    <t>R 9 5011</t>
  </si>
  <si>
    <t>Stavební úprava SÚ 11 - typová těsnící manžeta k hlavici VZT</t>
  </si>
  <si>
    <t>-229520597</t>
  </si>
  <si>
    <t>" dle výkresu střechy" 30</t>
  </si>
  <si>
    <t>175</t>
  </si>
  <si>
    <t>R 9 5012</t>
  </si>
  <si>
    <t>Stavební úprava SÚ 12 - typová těsnící manžeta k odvětrání kanalizace</t>
  </si>
  <si>
    <t>915996389</t>
  </si>
  <si>
    <t>" dle výkresu střechy" 28</t>
  </si>
  <si>
    <t>176</t>
  </si>
  <si>
    <t>R 9 5013</t>
  </si>
  <si>
    <t>Stavební úprava SÚ 13 - typová těsnící manžeta střešní hydroizolace</t>
  </si>
  <si>
    <t>662003624</t>
  </si>
  <si>
    <t>" dle výkresu střechy" 10</t>
  </si>
  <si>
    <t>9Z</t>
  </si>
  <si>
    <t>Čistící zóny</t>
  </si>
  <si>
    <t>177</t>
  </si>
  <si>
    <t>R 9 21701</t>
  </si>
  <si>
    <t>D+M čistící zóna se vstupní rohoží 2,38x1,25mvč. zedn. prací - popis viz pol. OS/01 Výpis ostatních prvků</t>
  </si>
  <si>
    <t>-1401282866</t>
  </si>
  <si>
    <t>178</t>
  </si>
  <si>
    <t>R 9 21702</t>
  </si>
  <si>
    <t>D+M čistící zóna s textilní rohoží 2,4x2,175m - popis viz pol. OS/02 Výpis ostatních prvků</t>
  </si>
  <si>
    <t>142321091</t>
  </si>
  <si>
    <t>179</t>
  </si>
  <si>
    <t>711111051</t>
  </si>
  <si>
    <t>Provedení izolace proti zemní vlhkosti natěradly a tmely za studena na ploše vodorovné V dvojnásobným nátěrem tekutou elastickou hydroizolací</t>
  </si>
  <si>
    <t>1083940877</t>
  </si>
  <si>
    <t>" plocha závětří" 4,08+0,15*6,2</t>
  </si>
  <si>
    <t>180</t>
  </si>
  <si>
    <t>245510300</t>
  </si>
  <si>
    <t>nátěr hydroizolační - tekutá lepenka, bal. 6 kg</t>
  </si>
  <si>
    <t>-1541551655</t>
  </si>
  <si>
    <t>5,01*1,5 "Přepočtené koeficientem množství</t>
  </si>
  <si>
    <t>181</t>
  </si>
  <si>
    <t>711131101</t>
  </si>
  <si>
    <t>Provedení izolace proti zemní vlhkosti pásy na sucho AIP nebo tkaniny na ploše vodorovné V</t>
  </si>
  <si>
    <t>325154960</t>
  </si>
  <si>
    <t>182</t>
  </si>
  <si>
    <t>628111200</t>
  </si>
  <si>
    <t>pás asfaltovaný A330 H</t>
  </si>
  <si>
    <t>1736732026</t>
  </si>
  <si>
    <t>1327,58*0,45 "Přepočtené koeficientem množství</t>
  </si>
  <si>
    <t>183</t>
  </si>
  <si>
    <t>711131101.1</t>
  </si>
  <si>
    <t>Provedení izolace proti zemní vlhkosti pásy na sucho AIP nebo tkaniny na ploše vodorovné V- pod sprch. kouty</t>
  </si>
  <si>
    <t>-1699589384</t>
  </si>
  <si>
    <t>184</t>
  </si>
  <si>
    <t>-779363557</t>
  </si>
  <si>
    <t>185</t>
  </si>
  <si>
    <t>711132230</t>
  </si>
  <si>
    <t>Izolace proti zemní vlhkosti a beztlakové podpovrchové vodě pásy na sucho na ploše svislé S tvarovaná folie z PVC vrstva ochranná, odvětrávací a drenážní výška nopku 20 mm, tl. folie 0,70 mm</t>
  </si>
  <si>
    <t>-766309589</t>
  </si>
  <si>
    <t>186</t>
  </si>
  <si>
    <t>R 711 171</t>
  </si>
  <si>
    <t>D+M Jednosložkový hydroizolační nátěr pod obklady a dlažby</t>
  </si>
  <si>
    <t>1623538626</t>
  </si>
  <si>
    <t>" dlažby koupelny"</t>
  </si>
  <si>
    <t>"1.np" 2,33*6+2,56+3,16*3+2,39+2,56</t>
  </si>
  <si>
    <t>"1.np sokl u sprcháčů"(0,85*2*6+1,45*2*4)*0,08</t>
  </si>
  <si>
    <t>"2.np"2,33*16+3,16*8</t>
  </si>
  <si>
    <t>"2.np sokl u sprcháčů" 0,85*(0,25+0,05)*8*2+1,45*(0,25+0,05)*10</t>
  </si>
  <si>
    <t>"dlažby 3.-8.np" 70,99*6</t>
  </si>
  <si>
    <t xml:space="preserve">"obklady sprchových koutů" </t>
  </si>
  <si>
    <t>"1.np" (0,85+0,8*2)*6*2+(1,45+0,8*2)*4*2</t>
  </si>
  <si>
    <t>"2.-8.np" ((0,85+0,8*2)*8*2*2+(1,45+0,8*2)*10*2)*7</t>
  </si>
  <si>
    <t>187</t>
  </si>
  <si>
    <t>R 711 172</t>
  </si>
  <si>
    <t>D+M Bandáž do rohů</t>
  </si>
  <si>
    <t>1746725761</t>
  </si>
  <si>
    <t>"1.np" (0,85+0,8*2)*6+(1,45+0,8*2)*4</t>
  </si>
  <si>
    <t>"2.-8.np" ((0,85+0,8*2)*8*2+(1,45+0,8*2)*10)*7</t>
  </si>
  <si>
    <t>"1.np" 6*(1,5+1,1)*2+(1,55+1,65)*2*2+(1,65+1,45*2)*2+(1,2+1,65)*2*3</t>
  </si>
  <si>
    <t>"2.-8.np"( (1,5+1,1)*2*8*2+(1,2+1,7)*2*10)*7</t>
  </si>
  <si>
    <t>188</t>
  </si>
  <si>
    <t>998711103</t>
  </si>
  <si>
    <t>Přesun hmot pro izolace proti vodě, vlhkosti a plynům stanovený z hmotnosti přesunovaného materiálu vodorovná dopravní vzdálenost do 50 m v objektech výšky přes 12 do 60 m</t>
  </si>
  <si>
    <t>-1420846330</t>
  </si>
  <si>
    <t>189</t>
  </si>
  <si>
    <t>712363312</t>
  </si>
  <si>
    <t>Povlakové krytiny střech plochých do 10 st. z tvarovaných poplastovaných lišt pro mPVC, délka 2 m vnitřní koutová lišta rš 100 mm</t>
  </si>
  <si>
    <t>447182074</t>
  </si>
  <si>
    <t>"k/16" (4*4,42+2*5,02+2*6,32+2*77,05+2*11,3)/2+1,47</t>
  </si>
  <si>
    <t>190</t>
  </si>
  <si>
    <t>712363313</t>
  </si>
  <si>
    <t>Povlakové krytiny střech plochých do 10 st. z tvarovaných poplastovaných lišt pro mPVC, délka 2 m vnější koutová lišta rš 100 mm</t>
  </si>
  <si>
    <t>-447592378</t>
  </si>
  <si>
    <t>"k17" (2*77,05+2*11,3)/2+1,65</t>
  </si>
  <si>
    <t>191</t>
  </si>
  <si>
    <t>712363317</t>
  </si>
  <si>
    <t>Povlakové krytiny střech plochých do 10 st. z tvarovaných poplastovaných lišt pro mPVC, délka 2 m okapnice rš 250 mm</t>
  </si>
  <si>
    <t>-1652841044</t>
  </si>
  <si>
    <t>" k/20" (4,42*4)/2+1,16</t>
  </si>
  <si>
    <t>" k/22" (4,42*4)/2+1,16</t>
  </si>
  <si>
    <t>192</t>
  </si>
  <si>
    <t>712363317.1</t>
  </si>
  <si>
    <t>Povlakové krytiny střech plochých do 10 st. z tvarovaných poplastovaných lišt pro mPVC, délka 2 m okapnice rš 400 mm</t>
  </si>
  <si>
    <t>-132773588</t>
  </si>
  <si>
    <t>"k/25" 24,3/2+1,85</t>
  </si>
  <si>
    <t>193</t>
  </si>
  <si>
    <t>712363318</t>
  </si>
  <si>
    <t>Povlakové krytiny střech plochých do 10 st. z tvarovaných poplastovaných lišt pro mPVC, délka 2 m závětrná lišta rš 250 mm</t>
  </si>
  <si>
    <t>360977058</t>
  </si>
  <si>
    <t>"k/23" (4,7*2+6*2)/2+1,3</t>
  </si>
  <si>
    <t>194</t>
  </si>
  <si>
    <t>998712103</t>
  </si>
  <si>
    <t>Přesun hmot pro povlakové krytiny stanovený z hmotnosti přesunovaného materiálu vodorovná dopravní vzdálenost do 50 m v objektech výšky přes 12 do 24 m</t>
  </si>
  <si>
    <t>2017308</t>
  </si>
  <si>
    <t>712 - 4</t>
  </si>
  <si>
    <t>Skladba střešního pláště S4 a S3</t>
  </si>
  <si>
    <t>195</t>
  </si>
  <si>
    <t>711111001</t>
  </si>
  <si>
    <t>Provedení izolace proti zemní vlhkosti natěradly a tmely za studena na ploše vodorovné V nátěrem penetračním</t>
  </si>
  <si>
    <t>-1571808946</t>
  </si>
  <si>
    <t>77,25*11,5-(4,7*4,1+6*4,1)</t>
  </si>
  <si>
    <t>196</t>
  </si>
  <si>
    <t>111631500</t>
  </si>
  <si>
    <t>lak asfaltový penetrační (MJ t) bal 9 kg</t>
  </si>
  <si>
    <t>-1710527184</t>
  </si>
  <si>
    <t>197</t>
  </si>
  <si>
    <t>712341559</t>
  </si>
  <si>
    <t>Provedení povlakové krytiny střech plochých do 10 st. pásy přitavením NAIP v plné ploše</t>
  </si>
  <si>
    <t>319969948</t>
  </si>
  <si>
    <t>77,5*11,5-(4,7*4,1+6*4,1)</t>
  </si>
  <si>
    <t>"obvod" (77,5+11,5)*2*0,6</t>
  </si>
  <si>
    <t>198</t>
  </si>
  <si>
    <t>628361144</t>
  </si>
  <si>
    <t>Hydroizolační pás z SBS modifikovaného asfaltu s nosnou vložkou z AL fólie kašírovanou skleněnými vlákny. Pás je na horním povrchu opatřen jemným separačním posypem a na spodním povrchu separační PE fólií.</t>
  </si>
  <si>
    <t>475754585</t>
  </si>
  <si>
    <t>199</t>
  </si>
  <si>
    <t>712363601</t>
  </si>
  <si>
    <t>Provedení povlakové krytiny střech plochých do 10 st. s mechanicky kotvenou izolací včetně položení fólie a horkovzdušného svaření tl. tepelné izolace přes 240 mm budovy výšky do 18 m, kotvené do betonu nebo pórobetonu vnitřní plocha</t>
  </si>
  <si>
    <t>-1666700072</t>
  </si>
  <si>
    <t>212</t>
  </si>
  <si>
    <t>200</t>
  </si>
  <si>
    <t>712363602</t>
  </si>
  <si>
    <t>Provedení povlakové krytiny střech plochých do 10 st. s mechanicky kotvenou izolací včetně položení fólie a horkovzdušného svaření tl. tepelné izolace přes 240 mm budovy výšky do 18 m, kotvené do betonu nebo pórobetonu okraj</t>
  </si>
  <si>
    <t>-2018569312</t>
  </si>
  <si>
    <t>55*4,6*2+1,2*2,8*2</t>
  </si>
  <si>
    <t>201</t>
  </si>
  <si>
    <t>712363603</t>
  </si>
  <si>
    <t>Provedení povlakové krytiny střech plochých do 10 st. s mechanicky kotvenou izolací včetně položení fólie a horkovzdušného svaření tl. tepelné izolace přes 240 mm budovy výšky do 18 m, kotvené do betonu nebo pórobetonu roh</t>
  </si>
  <si>
    <t>-1321223569</t>
  </si>
  <si>
    <t>11,5*4,6*4</t>
  </si>
  <si>
    <t>202</t>
  </si>
  <si>
    <t>283220120</t>
  </si>
  <si>
    <t>fólie hydroizolační střešní PVC, tl. 1,5 mm š 1300 mm šedá</t>
  </si>
  <si>
    <t>1187296068</t>
  </si>
  <si>
    <t>203</t>
  </si>
  <si>
    <t>712391172</t>
  </si>
  <si>
    <t>Provedení povlakové krytiny střech plochých do 10 st. - ostatní práce provedení vrstvy textilní ochranné</t>
  </si>
  <si>
    <t>599705556</t>
  </si>
  <si>
    <t>78*12,5</t>
  </si>
  <si>
    <t>204</t>
  </si>
  <si>
    <t>693110620</t>
  </si>
  <si>
    <t>geotextilie z polyesterových vláken netkaná, 300 g/m2, šíře 200 cm</t>
  </si>
  <si>
    <t>-437131686</t>
  </si>
  <si>
    <t>205</t>
  </si>
  <si>
    <t>713141151</t>
  </si>
  <si>
    <t>Montáž tepelné izolace střech plochých rohožemi, pásy, deskami, dílci, bloky (izolační materiál ve specifikaci) kladenými volně jednovrstvá</t>
  </si>
  <si>
    <t>1885319778</t>
  </si>
  <si>
    <t>206</t>
  </si>
  <si>
    <t>283723090</t>
  </si>
  <si>
    <t>deska z pěnového polystyrenu pro trvalé zatížení v tlaku (max. 2000 kg/m2) 1000 x 500 x 100 mm</t>
  </si>
  <si>
    <t>-2143521394</t>
  </si>
  <si>
    <t>77,05*11,3-(4,7*4,1+6*4,1)</t>
  </si>
  <si>
    <t>207</t>
  </si>
  <si>
    <t>283723060</t>
  </si>
  <si>
    <t>deska z pěnového polystyrenu pro trvalé zatížení v tlaku (max. 2000 kg/m2) 1000 x 500 x 60 mm</t>
  </si>
  <si>
    <t>871417741</t>
  </si>
  <si>
    <t>208</t>
  </si>
  <si>
    <t>631515060</t>
  </si>
  <si>
    <t>deska izolační minerální tl. 30 mm</t>
  </si>
  <si>
    <t>2028584791</t>
  </si>
  <si>
    <t>(77,05*11,3-(4,7*4,1+6*4,1))*2</t>
  </si>
  <si>
    <t>209</t>
  </si>
  <si>
    <t>783901451</t>
  </si>
  <si>
    <t>Příprava podkladu betonových podlah před provedením nátěru zametením</t>
  </si>
  <si>
    <t>-309676332</t>
  </si>
  <si>
    <t>210</t>
  </si>
  <si>
    <t>998713103</t>
  </si>
  <si>
    <t>Přesun hmot pro izolace tepelné stanovený z hmotnosti přesunovaného materiálu vodorovná dopravní vzdálenost do 50 m v objektech výšky přes 12 m do 24 m</t>
  </si>
  <si>
    <t>857767952</t>
  </si>
  <si>
    <t>712 - 5</t>
  </si>
  <si>
    <t>Skladba atiky - bez folie</t>
  </si>
  <si>
    <t>211</t>
  </si>
  <si>
    <t>713131141.1</t>
  </si>
  <si>
    <t>Montáž tepelné izolace stěn rohožemi, pásy, deskami, dílci, bloky (izolační materiál ve specifikaci) lepením celoplošně - atiky svisle</t>
  </si>
  <si>
    <t>-438314305</t>
  </si>
  <si>
    <t>" zateplení atiky" (77,25+11,3)*2*0,37</t>
  </si>
  <si>
    <t>-1659069373</t>
  </si>
  <si>
    <t>213</t>
  </si>
  <si>
    <t>713131141.2</t>
  </si>
  <si>
    <t>Montáž tepelné izolace stěn rohožemi, pásy, deskami, dílci, bloky (izolační materiál ve specifikaci) lepením celoplošně - atika horní část</t>
  </si>
  <si>
    <t>820668201</t>
  </si>
  <si>
    <t>" zateplení atiky shora" (77,75+12)*2*0,27</t>
  </si>
  <si>
    <t>214</t>
  </si>
  <si>
    <t>283764150</t>
  </si>
  <si>
    <t>deska z polystyrénu XPS, hrana polodrážková a hladký povrch tl 30 mm</t>
  </si>
  <si>
    <t>-547964796</t>
  </si>
  <si>
    <t>215</t>
  </si>
  <si>
    <t>713131141.5</t>
  </si>
  <si>
    <t>Montáž tepelné izolace stěn rohožemi, pásy, deskami, dílci, bloky (izolační materiál ve specifikaci) lepením celoplošně - mezi latěmi atika</t>
  </si>
  <si>
    <t>-1153859766</t>
  </si>
  <si>
    <t>" mezi latěmi na atice" (78,07+12,02)*2*0,15</t>
  </si>
  <si>
    <t>216</t>
  </si>
  <si>
    <t>1273140651</t>
  </si>
  <si>
    <t>27,027*1,02 "Přepočtené koeficientem množství</t>
  </si>
  <si>
    <t>217</t>
  </si>
  <si>
    <t>762341047</t>
  </si>
  <si>
    <t>Bednění a laťování bednění střech rovných sklonu do 60 st. s vyřezáním otvorů z dřevoštěpkových desek šroubovaných na rošt 25 mm na pero a drážku, tloušťky desky</t>
  </si>
  <si>
    <t>511884767</t>
  </si>
  <si>
    <t>(78,07+12)*0,55*2</t>
  </si>
  <si>
    <t>218</t>
  </si>
  <si>
    <t>762342441</t>
  </si>
  <si>
    <t>Bednění a laťování montáž lišt trojúhelníkových nebo kontralatí</t>
  </si>
  <si>
    <t>-277911866</t>
  </si>
  <si>
    <t>(78,07+12,32)*2*2</t>
  </si>
  <si>
    <t>219</t>
  </si>
  <si>
    <t>605141060</t>
  </si>
  <si>
    <t>řezivo jehličnaté lať pevnostní třída S10 - 13 průžez 40 x 60 mm</t>
  </si>
  <si>
    <t>-867919055</t>
  </si>
  <si>
    <t>220</t>
  </si>
  <si>
    <t>762395000</t>
  </si>
  <si>
    <t>Spojovací prostředky krovů, bednění a laťování, nadstřešních konstrukcí svory, prkna, hřebíky, pásová ocel, vruty</t>
  </si>
  <si>
    <t>-1462374416</t>
  </si>
  <si>
    <t>99,077*0,03+361,560*0,04*0,06</t>
  </si>
  <si>
    <t>221</t>
  </si>
  <si>
    <t>783213111</t>
  </si>
  <si>
    <t>Napouštěcí nátěr tesařských konstrukcí zabudovaných do konstrukce proti dřevokazným houbám, hmyzu a plísním jednonásobný syntetický</t>
  </si>
  <si>
    <t>-249885724</t>
  </si>
  <si>
    <t>361,560*(0,04+0,06)*2</t>
  </si>
  <si>
    <t>222</t>
  </si>
  <si>
    <t>998762103</t>
  </si>
  <si>
    <t>Přesun hmot pro konstrukce tesařské stanovený z hmotnosti přesunovaného materiálu vodorovná dopravní vzdálenost do 50 m v objektech výšky přes 12 do 24 m</t>
  </si>
  <si>
    <t>371293155</t>
  </si>
  <si>
    <t>712 - 6</t>
  </si>
  <si>
    <t>Skladba střechy nad výtahy</t>
  </si>
  <si>
    <t>223</t>
  </si>
  <si>
    <t>-418731675</t>
  </si>
  <si>
    <t>5,5*4,42+4,42*6,8</t>
  </si>
  <si>
    <t>224</t>
  </si>
  <si>
    <t>600907241</t>
  </si>
  <si>
    <t>225</t>
  </si>
  <si>
    <t>1817077362</t>
  </si>
  <si>
    <t>226</t>
  </si>
  <si>
    <t>-1500403828</t>
  </si>
  <si>
    <t>227</t>
  </si>
  <si>
    <t>-203182531</t>
  </si>
  <si>
    <t>228</t>
  </si>
  <si>
    <t>-1789941275</t>
  </si>
  <si>
    <t>229</t>
  </si>
  <si>
    <t>-1120246982</t>
  </si>
  <si>
    <t>230</t>
  </si>
  <si>
    <t>-1181263193</t>
  </si>
  <si>
    <t>231</t>
  </si>
  <si>
    <t>1063363372</t>
  </si>
  <si>
    <t>232</t>
  </si>
  <si>
    <t>1457768023</t>
  </si>
  <si>
    <t>(5,5-0,45*2)*(4,42-0,45*2)+(4,42-0,45*2)*(6,8-0,45*2)</t>
  </si>
  <si>
    <t>233</t>
  </si>
  <si>
    <t>-2063247202</t>
  </si>
  <si>
    <t>234</t>
  </si>
  <si>
    <t>-363188957</t>
  </si>
  <si>
    <t>((5,5-0,45*2)*(4,42-0,45*2)+(4,42-0,45*2)*(6,8-0,45*2))*2</t>
  </si>
  <si>
    <t>235</t>
  </si>
  <si>
    <t>1050064613</t>
  </si>
  <si>
    <t>236</t>
  </si>
  <si>
    <t>713141111</t>
  </si>
  <si>
    <t>Montáž tepelné izolace střech plochých rohožemi, pásy, deskami, dílci, bloky (izolační materiál ve specifikaci) přilepenými asfaltem za horka zplna, jednovrstvá</t>
  </si>
  <si>
    <t>26726289</t>
  </si>
  <si>
    <t>237</t>
  </si>
  <si>
    <t>283764240</t>
  </si>
  <si>
    <t>deska z polystyrénu XPS, hrana polodrážková a hladký povrch tl 140 mm</t>
  </si>
  <si>
    <t>-971443245</t>
  </si>
  <si>
    <t>17,406*1,02 "Přepočtené koeficientem množství</t>
  </si>
  <si>
    <t>238</t>
  </si>
  <si>
    <t>283764170</t>
  </si>
  <si>
    <t>deska z polystyrénu XPS, hrana polodrážková a hladký povrch tl 50 mm</t>
  </si>
  <si>
    <t>570925435</t>
  </si>
  <si>
    <t>239</t>
  </si>
  <si>
    <t>762341047.1</t>
  </si>
  <si>
    <t>Bednění a laťování bednění střech rovných sklonu do 60 st. s vyřezáním otvorů z dřevoštěpkových desek šroubovaných 30 mm na pero a drážku, tloušťky desky</t>
  </si>
  <si>
    <t>-170418552</t>
  </si>
  <si>
    <t>(5,5*4,42+6,8*4,42)-((5,5-0,45*2)*(4,42-0,45*2)+(4,42-0,45*2)*(6,8-0,45*2))</t>
  </si>
  <si>
    <t>240</t>
  </si>
  <si>
    <t>-613943193</t>
  </si>
  <si>
    <t>713</t>
  </si>
  <si>
    <t>Izolace tepelné</t>
  </si>
  <si>
    <t>241</t>
  </si>
  <si>
    <t>713131141</t>
  </si>
  <si>
    <t>Montáž tepelné izolace stěn rohožemi, pásy, deskami, dílci, bloky (izolační materiál ve specifikaci) lepením celoplošně - parapety</t>
  </si>
  <si>
    <t>1561515808</t>
  </si>
  <si>
    <t xml:space="preserve">" parapety zateplení fasáda" </t>
  </si>
  <si>
    <t>"1.np" ((2)*(17+20)+(3,5)*2+3,3+(0,9)*2)*0,35</t>
  </si>
  <si>
    <t>"2-8np"(((2)*(18+20)+(3,5)*2+(1,5)*2)*7+(3,5)*2)*0,35</t>
  </si>
  <si>
    <t>" výtahy"((3,5)*2*2+(0,8)*2)*0,35</t>
  </si>
  <si>
    <t>242</t>
  </si>
  <si>
    <t>1694381261</t>
  </si>
  <si>
    <t>248,745*1,02 "Přepočtené koeficientem množství</t>
  </si>
  <si>
    <t>243</t>
  </si>
  <si>
    <t>1859377595</t>
  </si>
  <si>
    <t>244</t>
  </si>
  <si>
    <t>763131411</t>
  </si>
  <si>
    <t>Podhled ze sádrokartonových desek dvouvrstvá zavěšená spodní konstrukce z ocelových profilů CD, UD jednoduše opláštěná deskou standardní A, tl. 12,5 mm, bez TI</t>
  </si>
  <si>
    <t>414497663</t>
  </si>
  <si>
    <t>"SÚ05" 1,9*2,4+(1,1+3,6)*1,3+3,6*5*1,5+(3,6*1,5-0,9*0,275)*2</t>
  </si>
  <si>
    <t>4,715*3,6*2+13,4+13,6+3,6*5*1,5+1,3*(3,6+1,1)+2,4*1,9</t>
  </si>
  <si>
    <t>1,45*0,85*3+2,575*3,58</t>
  </si>
  <si>
    <t>" SÚ05 2.np" 3,6*1,5*16+(3,6*1,5-0,725*0,275)*2+2,09*3,6*2</t>
  </si>
  <si>
    <t>" SÚ05 3.-8.np"111,849*6</t>
  </si>
  <si>
    <t>245</t>
  </si>
  <si>
    <t>763131715</t>
  </si>
  <si>
    <t>Podhled ze sádrokartonových desek ostatní práce a konstrukce na podhledech ze sádrokartonových desek stínová spára</t>
  </si>
  <si>
    <t>-1937291124</t>
  </si>
  <si>
    <t>"SÚ05"(( 1,9+2,4)+(1,1+3,6+2*1,3)+(3,6+1,5)*5+(3,6+1,5)*2)*2</t>
  </si>
  <si>
    <t>((4,715+3,6)*2+16,6*2+(3,6+1,5)*2+1,3*2+(3,6+1,1)+2,4+1,9)*2</t>
  </si>
  <si>
    <t>(1,45+0,85)*3*2+(2,575+3,58)*2</t>
  </si>
  <si>
    <t>" SÚ05 2.np"( 3,6+1,5)*2*16+(3,6+1,5)*2*2+(2,09+3,6)*2*2</t>
  </si>
  <si>
    <t>" SÚ05 3.-8.np"206,36*6</t>
  </si>
  <si>
    <t>246</t>
  </si>
  <si>
    <t>763131721</t>
  </si>
  <si>
    <t>Podhled ze sádrokartonových desek ostatní práce a konstrukce na podhledech ze sádrokartonových desek skokové změny výšky podhledu do 0,5 m</t>
  </si>
  <si>
    <t>1575395572</t>
  </si>
  <si>
    <t>" hrana u schodiště" 2,5*2*8</t>
  </si>
  <si>
    <t>247</t>
  </si>
  <si>
    <t>R 763 171</t>
  </si>
  <si>
    <t>Revizní dvířka do SDK podhledu (skrytá), ROZMĚR: 300/300 mm - VČETNĚ UNIVERZÁLNÍHO SKRYTÉHO TLAČNÉHO ZÁMKU - SÚ 08</t>
  </si>
  <si>
    <t>1946534927</t>
  </si>
  <si>
    <t>"sú 08" 18+7*20</t>
  </si>
  <si>
    <t>248</t>
  </si>
  <si>
    <t>998763102</t>
  </si>
  <si>
    <t>Přesun hmot pro dřevostavby stanovený z hmotnosti přesunovaného materiálu vodorovná dopravní vzdálenost do 50 m v objektech výšky přes 12 do 24 m</t>
  </si>
  <si>
    <t>419747719</t>
  </si>
  <si>
    <t>249</t>
  </si>
  <si>
    <t>764121401</t>
  </si>
  <si>
    <t>Krytina z hliníkového plechu s úpravou u okapů, prostupů a výčnělků střechy rovné drážkováním ze svitků rš 500 mm, sklon střechy do 30 st. tl. 0,8mm lakovaný</t>
  </si>
  <si>
    <t>511236202</t>
  </si>
  <si>
    <t>"k/08" 1*8,3</t>
  </si>
  <si>
    <t>"k/09" 2*2,58*1</t>
  </si>
  <si>
    <t>250</t>
  </si>
  <si>
    <t>764222403</t>
  </si>
  <si>
    <t>Oplechování střešních prvků z hliníkového plechu štítu závětrnou lištou rš 250 mm tl. 0,8mm lakovaný</t>
  </si>
  <si>
    <t>1599996711</t>
  </si>
  <si>
    <t>"k/12" (78+12,5)*2</t>
  </si>
  <si>
    <t>251</t>
  </si>
  <si>
    <t>764222432</t>
  </si>
  <si>
    <t>Oplechování střešních prvků z hliníkového plechu okapu okapovým plechem střechy rovné rš 200 mm tl. 0,8mm lakovaný</t>
  </si>
  <si>
    <t>-453333191</t>
  </si>
  <si>
    <t>"k/07" 2*0,76+8,3+(2*0,76+2,58)*2</t>
  </si>
  <si>
    <t>252</t>
  </si>
  <si>
    <t>764225404</t>
  </si>
  <si>
    <t>Oplechování horních ploch zdí a nadezdívek (atik) z hliníkového plechu celoplošně lepené rš 330 mm tl. 0,8mm lakovaný</t>
  </si>
  <si>
    <t>560930210</t>
  </si>
  <si>
    <t>"k/10" 0,56</t>
  </si>
  <si>
    <t>253</t>
  </si>
  <si>
    <t>764226444</t>
  </si>
  <si>
    <t>Oplechování parapetů z hliníkového plechu rovných celoplošně lepené, bez rohů rš 330 mm tl. 0,8mm lakovaný</t>
  </si>
  <si>
    <t>-644635282</t>
  </si>
  <si>
    <t>"k/15" 2*0,74</t>
  </si>
  <si>
    <t>254</t>
  </si>
  <si>
    <t>764226446</t>
  </si>
  <si>
    <t>Oplechování parapetů z hliníkového plechu rovných celoplošně lepené, bez rohů rš 500 mm tl. 0,8mm lakovaný</t>
  </si>
  <si>
    <t>-1433775951</t>
  </si>
  <si>
    <t>"K/01" 1,96*196</t>
  </si>
  <si>
    <t>"k/02"1,96*37</t>
  </si>
  <si>
    <t>"k/04" 3,54*14</t>
  </si>
  <si>
    <t>"k/06" 3,54*4</t>
  </si>
  <si>
    <t>"k/03" 1,96*72</t>
  </si>
  <si>
    <t>255</t>
  </si>
  <si>
    <t>764226447</t>
  </si>
  <si>
    <t>Oplechování parapetů z hliníkového plechu rovných celoplošně lepené, bez rohů rš 670 mm tl. 0,8mm lakovaný</t>
  </si>
  <si>
    <t>1828408883</t>
  </si>
  <si>
    <t>"k/05" 1,38*14</t>
  </si>
  <si>
    <t>256</t>
  </si>
  <si>
    <t>764521403</t>
  </si>
  <si>
    <t>Žlab podokapní z hliníkového plechu včetně háků a čel půlkruhový rš 250 mm tl. 0,8mm lakovaný</t>
  </si>
  <si>
    <t>-1094879047</t>
  </si>
  <si>
    <t>"k/19" 4,42*4</t>
  </si>
  <si>
    <t>257</t>
  </si>
  <si>
    <t>764528421</t>
  </si>
  <si>
    <t>Svod z hliníkového plechu včetně objímek, kolen a odskoků kruhový, průměru 80 mm tl. 0,8mm lakovaný</t>
  </si>
  <si>
    <t>-1878061670</t>
  </si>
  <si>
    <t>"k/18" 2,7*4</t>
  </si>
  <si>
    <t>258</t>
  </si>
  <si>
    <t>R 764 14</t>
  </si>
  <si>
    <t>D+M ukončovací lišta zateplení - popis viz pol. K/14 Výpis klemp. výrobků</t>
  </si>
  <si>
    <t>1798507756</t>
  </si>
  <si>
    <t>"k/14" 40,4</t>
  </si>
  <si>
    <t>259</t>
  </si>
  <si>
    <t>R 764 21</t>
  </si>
  <si>
    <t>D+M zakrývací lišta r.š. 320mm - popis viz pol. K/21 Výpis klemp. výrobků</t>
  </si>
  <si>
    <t>-2072787855</t>
  </si>
  <si>
    <t>"k/21" 4*4,42</t>
  </si>
  <si>
    <t>260</t>
  </si>
  <si>
    <t>R 764 24</t>
  </si>
  <si>
    <t>D+M zakrývací lišta r.š. 355mm - popis viz pol. K/24 Výpis klemp. výrobků</t>
  </si>
  <si>
    <t>1254386001</t>
  </si>
  <si>
    <t>"k/24" 24,3</t>
  </si>
  <si>
    <t>261</t>
  </si>
  <si>
    <t>998764103</t>
  </si>
  <si>
    <t>Přesun hmot pro konstrukce klempířské stanovený z hmotnosti přesunovaného materiálu vodorovná dopravní vzdálenost do 50 m v objektech výšky přes 12 do 24 m</t>
  </si>
  <si>
    <t>-988116727</t>
  </si>
  <si>
    <t>262</t>
  </si>
  <si>
    <t>R 767 17062</t>
  </si>
  <si>
    <t>D+M Okenní mříže - popis viz pol. Z/02 Výpis zám. výrobků</t>
  </si>
  <si>
    <t>-2109981759</t>
  </si>
  <si>
    <t>263</t>
  </si>
  <si>
    <t>R 767 17063</t>
  </si>
  <si>
    <t>D+M Dvířka rozvaděče - popis viz pol. Z/03 Výpis zám. výrobků</t>
  </si>
  <si>
    <t>818030543</t>
  </si>
  <si>
    <t>264</t>
  </si>
  <si>
    <t>R 767 17064</t>
  </si>
  <si>
    <t>D+M Kotvící bod záchytného systému - popis viz pol. Z/04 Výpis zám. výrobků</t>
  </si>
  <si>
    <t>-1038319311</t>
  </si>
  <si>
    <t>265</t>
  </si>
  <si>
    <t>R 767 17065</t>
  </si>
  <si>
    <t>D+M Zábradlí vstupu na střechu - popis viz pol. Z/05 Výpis zám. výrobků</t>
  </si>
  <si>
    <t>-1420686546</t>
  </si>
  <si>
    <t>266</t>
  </si>
  <si>
    <t>R 767 17066</t>
  </si>
  <si>
    <t>D+M Protipožární revizní dvířka - popis viz pol. Z/06 Výpis zám. výrobků</t>
  </si>
  <si>
    <t>-2036142809</t>
  </si>
  <si>
    <t>267</t>
  </si>
  <si>
    <t>R 767 17067</t>
  </si>
  <si>
    <t>D+M Zábradlí mezipodesty - popis viz pol. Z/07 Výpis zám. výrobků</t>
  </si>
  <si>
    <t>-1571624700</t>
  </si>
  <si>
    <t>268</t>
  </si>
  <si>
    <t>R 767 17068</t>
  </si>
  <si>
    <t>D+M Ocelové vnější zábradlí vstupu z boku - popis viz pol. Z/08 Výpis zám. výrobků</t>
  </si>
  <si>
    <t>1664796950</t>
  </si>
  <si>
    <t>269</t>
  </si>
  <si>
    <t>R 767 222</t>
  </si>
  <si>
    <t>D+M nových závěsů v instalačním kanále 1.PP - závěsy a kotvení po 1m vč. nátěru</t>
  </si>
  <si>
    <t>728312436</t>
  </si>
  <si>
    <t>270</t>
  </si>
  <si>
    <t>998767103</t>
  </si>
  <si>
    <t>Přesun hmot pro zámečnické konstrukce stanovený z hmotnosti přesunovaného materiálu vodorovná dopravní vzdálenost do 50 m v objektech výšky přes 12 do 24 m</t>
  </si>
  <si>
    <t>-1284286122</t>
  </si>
  <si>
    <t>271</t>
  </si>
  <si>
    <t>771574131</t>
  </si>
  <si>
    <t>Montáž podlah z dlaždic keramických lepených flexibilním lepidlem režných nebo glazovaných protiskluzných nebo reliefovaných do 50 ks/ m2</t>
  </si>
  <si>
    <t>620304796</t>
  </si>
  <si>
    <t>272</t>
  </si>
  <si>
    <t>R 771 20</t>
  </si>
  <si>
    <t>Keramická dlažba protiskluznost R10 - 300x600, 150x150mm</t>
  </si>
  <si>
    <t>551361556</t>
  </si>
  <si>
    <t>273</t>
  </si>
  <si>
    <t>R 771 22</t>
  </si>
  <si>
    <t>Keramická dlažba protiskluznost R9 - 300x600, 150x150mm</t>
  </si>
  <si>
    <t>1522067465</t>
  </si>
  <si>
    <t>274</t>
  </si>
  <si>
    <t>R 771 23</t>
  </si>
  <si>
    <t>Keramická dlažba protiskluznost A - 150x150mm</t>
  </si>
  <si>
    <t>-991405292</t>
  </si>
  <si>
    <t>275</t>
  </si>
  <si>
    <t>771474112</t>
  </si>
  <si>
    <t>Montáž soklíků z dlaždic keramických lepených flexibilním lepidlem rovných výšky přes 65 do 90 mm</t>
  </si>
  <si>
    <t>38306639</t>
  </si>
  <si>
    <t>276</t>
  </si>
  <si>
    <t>R 771 222</t>
  </si>
  <si>
    <t>Typový sokl keramická dlažba R9</t>
  </si>
  <si>
    <t>-1914652365</t>
  </si>
  <si>
    <t>"1.np "( 29,5-(2*0,8+1,1*2)+(0,9+0,25)*2*2+12-(2*0,6+0,8+3,3))</t>
  </si>
  <si>
    <t>"1,03" (1,5+23,15)*2-(10*0,9+1,1)</t>
  </si>
  <si>
    <t>"1,04" (23,15+1,5)*2-(11*0,9+3*0,8+1,1)</t>
  </si>
  <si>
    <t>"1,05-10"((1,2+1,25)*2-(0,8*2+0,7))*6</t>
  </si>
  <si>
    <t>"1,11"((4,95+1,3+1,9+2,4+0,6+6+3,6)*2-(0,8*(6+2+2)+0,6*2)+1,3*2+0,85-0,6)</t>
  </si>
  <si>
    <t>"1,12-14"( (1,85+1,7)*2-(0,8*3+0,6))*3</t>
  </si>
  <si>
    <t>"1,24-25"(1,3*2+0,85-0,7)*3</t>
  </si>
  <si>
    <t>(4,95+1,3+6,05+3,6+2,55+1,9+0,6)*2-(6*0,8+2*0,6+2*0,8*2)</t>
  </si>
  <si>
    <t>"1,26-31" ((3,65+3,6)*5+3,6+3,45)*2-6*0,8</t>
  </si>
  <si>
    <t>"1,32+34" ((1,025+1,935)*2-0,6)*2</t>
  </si>
  <si>
    <t>" 2.np" ((1,25+1,2)*2-(0,7+0,8)*2)*16</t>
  </si>
  <si>
    <t>((1,5+1,85)*2-(0,8*3+0,7))*10+(3,5+3,6)*2*2-0,8*2</t>
  </si>
  <si>
    <t>" chodby" ((1,5+30,7)*2-(0,8*12+1,5)+(0,275*4+0,075+0,225+0,15))*2</t>
  </si>
  <si>
    <t>(8,1+1,5)*2-(4*0,8+1,5*2)+((2*2+3,6)-0,15*2)*2</t>
  </si>
  <si>
    <t>" sokl mezipodesta"(1,305*2+3,6)</t>
  </si>
  <si>
    <t>"3-8.np" 236,71*6</t>
  </si>
  <si>
    <t>277</t>
  </si>
  <si>
    <t>R 771 209</t>
  </si>
  <si>
    <t>Typový sokl Keramická dlažba protiskluznost R10</t>
  </si>
  <si>
    <t>-1989508396</t>
  </si>
  <si>
    <t>"1.np" 2,6*2</t>
  </si>
  <si>
    <t>278</t>
  </si>
  <si>
    <t>R 771 310</t>
  </si>
  <si>
    <t>Provedení horního zatření soklů akrylátem vč. materiálu</t>
  </si>
  <si>
    <t>-295823217</t>
  </si>
  <si>
    <t>279</t>
  </si>
  <si>
    <t>771579191</t>
  </si>
  <si>
    <t>Montáž podlah z dlaždic keramických Příplatek k cenám za plochu do 5 m2 jednotlivě</t>
  </si>
  <si>
    <t>2040395333</t>
  </si>
  <si>
    <t>"1.np" 1,5*6+1,1+2,78*3+1,11+1,1+2,6+1,98*2</t>
  </si>
  <si>
    <t>"2.np" 1,5*16+2,78*8+2,74*2</t>
  </si>
  <si>
    <t>" 3.-8. np"51,72*6</t>
  </si>
  <si>
    <t>280</t>
  </si>
  <si>
    <t>771591111</t>
  </si>
  <si>
    <t>Podlahy - ostatní práce penetrace podkladu</t>
  </si>
  <si>
    <t>1025205573</t>
  </si>
  <si>
    <t>2216,824</t>
  </si>
  <si>
    <t>281</t>
  </si>
  <si>
    <t>771591120</t>
  </si>
  <si>
    <t>Těsnící provazec PES prům. 10mm - styk dlažba a stěna</t>
  </si>
  <si>
    <t>-1003323922</t>
  </si>
  <si>
    <t>" sokly u dlažby" 1970,71</t>
  </si>
  <si>
    <t>" kouty u podlahy a obklady"</t>
  </si>
  <si>
    <t>" 1.np1,05-10"((2,3+1,1)*2-0,7*2)*6</t>
  </si>
  <si>
    <t>"1,11"(1,85+1,55)*2-0,6*2+0,85</t>
  </si>
  <si>
    <t>"1,12" (2+1,85)*2-0,7*2</t>
  </si>
  <si>
    <t>"1,13+14"((2+1,85)*2-0,7*2)*2</t>
  </si>
  <si>
    <t>" 1,24" (1,45+1,65+0,2)*2-0,7*2+0,85+(6,05+3,6)*2-0,8*2</t>
  </si>
  <si>
    <t>" 1,25"0,85+(1,55+1,85)*2-0,6*2</t>
  </si>
  <si>
    <t>"1,26"(2,3+1,25)*2-0,7*2</t>
  </si>
  <si>
    <t>"1,33" 1,5</t>
  </si>
  <si>
    <t>"2.np2,06-13,24-31"((2,3+1,25)*2-0,7*2)*8*2</t>
  </si>
  <si>
    <t>"2,14-2,23" ((1,85+2)*2-0,7*2)*5*2</t>
  </si>
  <si>
    <t>" kuchyňky" (1,2+0,35+0,6+2,4)*2</t>
  </si>
  <si>
    <t>"3. -8.np" 163,3*6</t>
  </si>
  <si>
    <t>282</t>
  </si>
  <si>
    <t>771591161</t>
  </si>
  <si>
    <t>Podlahy - ostatní práce montáž profilu dilatační spáry v rovině dlažby</t>
  </si>
  <si>
    <t>-425127511</t>
  </si>
  <si>
    <t>283</t>
  </si>
  <si>
    <t>590541530</t>
  </si>
  <si>
    <t>nerezový profil dilatační pro lepenou dlažbu</t>
  </si>
  <si>
    <t>-731256266</t>
  </si>
  <si>
    <t>284</t>
  </si>
  <si>
    <t>590541531</t>
  </si>
  <si>
    <t>nerezový profil - objektový dilatační pro dlažbu</t>
  </si>
  <si>
    <t>-1725673121</t>
  </si>
  <si>
    <t>285</t>
  </si>
  <si>
    <t>998771103</t>
  </si>
  <si>
    <t>Přesun hmot pro podlahy z dlaždic stanovený z hmotnosti přesunovaného materiálu vodorovná dopravní vzdálenost do 50 m v objektech výšky přes 12 do 24 m</t>
  </si>
  <si>
    <t>-835321624</t>
  </si>
  <si>
    <t>286</t>
  </si>
  <si>
    <t>776121311</t>
  </si>
  <si>
    <t>Příprava podkladu penetrace vodou ředitelná na savý podklad (válečkováním) ředěná v poměru 1:1 podlah</t>
  </si>
  <si>
    <t>-1525937101</t>
  </si>
  <si>
    <t>250,52+3451,932</t>
  </si>
  <si>
    <t>287</t>
  </si>
  <si>
    <t>776141123</t>
  </si>
  <si>
    <t>Příprava podkladu vyrovnání samonivelační stěrkou podlah min.pevnosti 30 MPa, tloušťky přes 5 do 8 mm</t>
  </si>
  <si>
    <t>-392439762</t>
  </si>
  <si>
    <t>288</t>
  </si>
  <si>
    <t>776211111</t>
  </si>
  <si>
    <t>Montáž textilních podlahovin lepením pásů standardních</t>
  </si>
  <si>
    <t>-1566384049</t>
  </si>
  <si>
    <t>"1.np" 8,28*5+7,37+13,47+13,74+19,4+14,76+21,78+20,68+14,76*2</t>
  </si>
  <si>
    <t>21,78+19,4+13,74+13,48</t>
  </si>
  <si>
    <t>289</t>
  </si>
  <si>
    <t>697510140</t>
  </si>
  <si>
    <t>koberec zátěžový-vysoká zátěž, hmotnost 1820 g/m2 šíře 4 m</t>
  </si>
  <si>
    <t>-1881529578</t>
  </si>
  <si>
    <t>290</t>
  </si>
  <si>
    <t>776231111</t>
  </si>
  <si>
    <t>Montáž podlahovin z vinylu lepením lamel nebo čtverců standardním lepidlem</t>
  </si>
  <si>
    <t>-449653755</t>
  </si>
  <si>
    <t>291</t>
  </si>
  <si>
    <t>284110510</t>
  </si>
  <si>
    <t>díl. vinylové tl.2,5 mm,nášlap.vrstva 0,55 mm,úpr.PUR, tř.zátěže 23/33/42,otlak 0,05mm,R10,tř.otěru T,Bfl S1,bez ftalátů</t>
  </si>
  <si>
    <t>-1795177964</t>
  </si>
  <si>
    <t>292</t>
  </si>
  <si>
    <t>776421111</t>
  </si>
  <si>
    <t>Montáž lišt obvodových lepených</t>
  </si>
  <si>
    <t>-1637425412</t>
  </si>
  <si>
    <t>"koberec"</t>
  </si>
  <si>
    <t>"1,05-10" (3,6+2,3)*2*5+(3,6+2,1)*2-6*0,8</t>
  </si>
  <si>
    <t>"1,11"(3,6+3,85+0,6)*2+(5,85+3,6)*2-4*0,8</t>
  </si>
  <si>
    <t>"1,12"(6,05+3,6+3,6+4,1)*2-0,8*2</t>
  </si>
  <si>
    <t>"1,13"(5,85+3,6+3,6+4,1)*2-2*0,8</t>
  </si>
  <si>
    <t>"1,14"(4,1+3,6+3,6+6,05)*2-2*0,8</t>
  </si>
  <si>
    <t>"1,25"(5,85+3,6+(3,6+3,85)*2)*2-4*0,8</t>
  </si>
  <si>
    <t xml:space="preserve">" vinyl 1.np" </t>
  </si>
  <si>
    <t>0,95+3,6*2+3,15+1,1+0,25+1,3+3,58+4,2+0,7+0,635+2,4+0,6+0,95+0,25-0,8</t>
  </si>
  <si>
    <t>(3,2+3,58+0,3)*2-0,8</t>
  </si>
  <si>
    <t>" vinyl 2.np"</t>
  </si>
  <si>
    <t>(3,6+2,3)*2*(7+7)+(3,6+2,2)*2*2+(6+3,6+4,1+3,6)*2*(2+2+2)+(6,05+3,6*2+4,1)*2*(2+2)</t>
  </si>
  <si>
    <t>" vinyl 3. -8. np" 534,8*6</t>
  </si>
  <si>
    <t>293</t>
  </si>
  <si>
    <t>697512010</t>
  </si>
  <si>
    <t>lišta kobercová 5,5 x 0,7 x 250 cm</t>
  </si>
  <si>
    <t>-1951916638</t>
  </si>
  <si>
    <t>294</t>
  </si>
  <si>
    <t>998776102</t>
  </si>
  <si>
    <t>Přesun hmot pro podlahy povlakové stanovený z hmotnosti přesunovaného materiálu vodorovná dopravní vzdálenost do 50 m v objektech výšky přes 6 do 12 m</t>
  </si>
  <si>
    <t>-845571316</t>
  </si>
  <si>
    <t>295</t>
  </si>
  <si>
    <t>781474117</t>
  </si>
  <si>
    <t>Montáž obkladů vnitřních stěn z dlaždic keramických lepených flexibilním lepidlem režných nebo glazovaných hladkých přes 35 do 45 ks/m2</t>
  </si>
  <si>
    <t>50521229</t>
  </si>
  <si>
    <t>" 1.np1,05-10"((2,3+1,1)*2*2-0,7*2)*6</t>
  </si>
  <si>
    <t>"1,11"(2,4+0,6)*0,6+(1,85+1,55)*2*2-0,6*2+1,55*0,2+0,85*1,2</t>
  </si>
  <si>
    <t>"1,12" (2+1,85)*2*2-0,7*2+0,87*0,2</t>
  </si>
  <si>
    <t>"1,13+14"((2+1,85)*2*2-0,7*2)*2</t>
  </si>
  <si>
    <t>" 1,24" (1,45+1,65+0,2)*2*2-0,7*2+0,85*1,2+(6,05+3,6)*2*2-0,8*2+1,15*0,2</t>
  </si>
  <si>
    <t>" 1,25"0,85*1,2+(1,55+1,85)*2*2-0,6*2+(2,4+0,6)*0,6+1,25*0,2</t>
  </si>
  <si>
    <t>"1,26"(2,3+1,25)*2*2-0,7*2</t>
  </si>
  <si>
    <t>"1,33" 1,5*1,5</t>
  </si>
  <si>
    <t>"2.np2,06-13,24-31"((2,3+1,25)*2*2-0,7*2+1,5*0,2)*8*2</t>
  </si>
  <si>
    <t>"2,14-2,23" ((1,85+2)*2*2-0,7*2+0,9*0,2)*5*2</t>
  </si>
  <si>
    <t>" kuchyňky" (1,2+0,35+0,6+2,4)*2*0,6</t>
  </si>
  <si>
    <t>"3. -8.np" 356,86*6</t>
  </si>
  <si>
    <t>296</t>
  </si>
  <si>
    <t>R 781 11</t>
  </si>
  <si>
    <t>Keramický obklad 150x150mm dle výběru investora</t>
  </si>
  <si>
    <t>1421279745</t>
  </si>
  <si>
    <t>297</t>
  </si>
  <si>
    <t>781479191</t>
  </si>
  <si>
    <t>Montáž obkladů vnitřních stěn z dlaždic keramických Příplatek k cenám za plochu do 10 m2 jednotlivě</t>
  </si>
  <si>
    <t>338437812</t>
  </si>
  <si>
    <t>"1,11"0,85*1,2</t>
  </si>
  <si>
    <t>" 1,24" 0,85*1,2</t>
  </si>
  <si>
    <t>" 1,25"0,85*1,2</t>
  </si>
  <si>
    <t>" 2.np kuchyňky" (1,2+0,35+0,6+2,4)*2*0,6</t>
  </si>
  <si>
    <t>"3. -8.np" 5,46*6</t>
  </si>
  <si>
    <t>298</t>
  </si>
  <si>
    <t>781479192</t>
  </si>
  <si>
    <t>Montáž obkladů vnitřních stěn z dlaždic keramických Příplatek k cenám za obklady v omezeném prostoru</t>
  </si>
  <si>
    <t>-452604879</t>
  </si>
  <si>
    <t>299</t>
  </si>
  <si>
    <t>781494111</t>
  </si>
  <si>
    <t>Ostatní prvky hliníkové elox profily ukončovací a dilatační lepené flexibilním lepidlem rohové</t>
  </si>
  <si>
    <t>-169841473</t>
  </si>
  <si>
    <t>"2.np" (3*2+1,5+0,85*2)*8*2+(4*2+0,9+1,45*2)*10+2*1</t>
  </si>
  <si>
    <t>"3.-8.np" 267,2*6</t>
  </si>
  <si>
    <t>"1.np" 1,55*3+0,87*6+1+(24+4+3*6)*2</t>
  </si>
  <si>
    <t>300</t>
  </si>
  <si>
    <t>781494511</t>
  </si>
  <si>
    <t>Ostatní prvky hliníkové elox profily ukončovací a dilatační lepené flexibilním lepidlem ukončovací</t>
  </si>
  <si>
    <t>442856799</t>
  </si>
  <si>
    <t>" 2.np" (2,3+1,25)*2*2*8+(2+1,85)*2*5*2+(1,8+2,75+1*2)*2</t>
  </si>
  <si>
    <t>"3.-8.np"203,7*6</t>
  </si>
  <si>
    <t>"1.np" 6,5+7+7,5*2+6,5*(2+1)+1,5</t>
  </si>
  <si>
    <t>301</t>
  </si>
  <si>
    <t>781495111</t>
  </si>
  <si>
    <t>Ostatní prvky ostatní práce penetrace podkladu</t>
  </si>
  <si>
    <t>559830459</t>
  </si>
  <si>
    <t>302</t>
  </si>
  <si>
    <t>998781103</t>
  </si>
  <si>
    <t>Přesun hmot pro obklady keramické stanovený z hmotnosti přesunovaného materiálu vodorovná dopravní vzdálenost do 50 m v objektech výšky přes 12 do 24 m</t>
  </si>
  <si>
    <t>-1723077480</t>
  </si>
  <si>
    <t>303</t>
  </si>
  <si>
    <t>783000101</t>
  </si>
  <si>
    <t>Zakrývání konstrukcí včetně pozdějšího odkrytí podlah nebo vodorovných ploch olepením páskou nebo fólií</t>
  </si>
  <si>
    <t>1496026173</t>
  </si>
  <si>
    <t>" hrana stupně prvního a posledního v rameni š. nátěru 10+10cm" 8*2*7*2*1,1*2</t>
  </si>
  <si>
    <t>304</t>
  </si>
  <si>
    <t>581248380</t>
  </si>
  <si>
    <t>páska pro malířské potřeby maskovací krepová 50mm x 50 m</t>
  </si>
  <si>
    <t>181846969</t>
  </si>
  <si>
    <t>305</t>
  </si>
  <si>
    <t>783009401</t>
  </si>
  <si>
    <t>Bezpečnostní šrafování stěn nebo svislých ploch rovných</t>
  </si>
  <si>
    <t>-1629473781</t>
  </si>
  <si>
    <t>" hrana stupně prvního a posledního v rameni š. nátěru 10+10cm" 8*2*7*(0,1+0,1)*1,1*2</t>
  </si>
  <si>
    <t>306</t>
  </si>
  <si>
    <t>783301311</t>
  </si>
  <si>
    <t>Příprava podkladu zámečnických konstrukcí před provedením nátěru odmaštění odmašťovačem vodou ředitelným- zárubně</t>
  </si>
  <si>
    <t>-1817825716</t>
  </si>
  <si>
    <t>(0,60+2*2)*(0,125+0,05*2)*6</t>
  </si>
  <si>
    <t>(0,7+2*2)*(0,1+0,05*2)*194</t>
  </si>
  <si>
    <t>(0,8+2*2)*(0,1+0,05*2)*(166+212)</t>
  </si>
  <si>
    <t>307</t>
  </si>
  <si>
    <t>783314101</t>
  </si>
  <si>
    <t>Základní nátěr zámečnických konstrukcí jednonásobný syntetický - zárubně</t>
  </si>
  <si>
    <t>-1015946665</t>
  </si>
  <si>
    <t>308</t>
  </si>
  <si>
    <t>783317101</t>
  </si>
  <si>
    <t>Krycí nátěr (email) zámečnických konstrukcí jednonásobný syntetický standardní - zárubně</t>
  </si>
  <si>
    <t>-49472148</t>
  </si>
  <si>
    <t>309</t>
  </si>
  <si>
    <t>-1954646004</t>
  </si>
  <si>
    <t>310</t>
  </si>
  <si>
    <t>783314101.1</t>
  </si>
  <si>
    <t>Základní nátěr zámečnických konstrukcí jednonásobný syntetický - sú16</t>
  </si>
  <si>
    <t>-1728914145</t>
  </si>
  <si>
    <t>"sú16" 12</t>
  </si>
  <si>
    <t>311</t>
  </si>
  <si>
    <t>783317101.1</t>
  </si>
  <si>
    <t>Krycí nátěr (email) zámečnických konstrukcí jednonásobný syntetický standardní - sú16</t>
  </si>
  <si>
    <t>-584527373</t>
  </si>
  <si>
    <t>"sú16"12</t>
  </si>
  <si>
    <t>312</t>
  </si>
  <si>
    <t>783913151</t>
  </si>
  <si>
    <t>Penetrační nátěr betonových podlah hladkých (z pohledového nebo gletovaného betonu, stěrky apod.) syntetický</t>
  </si>
  <si>
    <t>1035524800</t>
  </si>
  <si>
    <t>"1.np" 21,78*3</t>
  </si>
  <si>
    <t>313</t>
  </si>
  <si>
    <t>783932171</t>
  </si>
  <si>
    <t>Vyrovnání podkladu betonových podlah celoplošně, tloušťky do 3 mm modifikovanou cementovou stěrkou</t>
  </si>
  <si>
    <t>-1376024332</t>
  </si>
  <si>
    <t>"1,19,20,23" 21,78*3</t>
  </si>
  <si>
    <t>314</t>
  </si>
  <si>
    <t>R 783 11</t>
  </si>
  <si>
    <t>D+M Alkasilikátový zpevňovací nátěr dvojnásobný</t>
  </si>
  <si>
    <t>-929478881</t>
  </si>
  <si>
    <t>315</t>
  </si>
  <si>
    <t>784181121</t>
  </si>
  <si>
    <t>Penetrace podkladu jednonásobná hloubková v místnostech výšky do 3,80 m</t>
  </si>
  <si>
    <t>1827278425</t>
  </si>
  <si>
    <t>" strop" 5067,01</t>
  </si>
  <si>
    <t>" omítky stěny" 16800,702</t>
  </si>
  <si>
    <t>316</t>
  </si>
  <si>
    <t>784181127</t>
  </si>
  <si>
    <t>Penetrace podkladu jednonásobná hloubková na schodišti o výšce podlaží do 3,80 m</t>
  </si>
  <si>
    <t>2055336307</t>
  </si>
  <si>
    <t>" schodiště" 291,83</t>
  </si>
  <si>
    <t>317</t>
  </si>
  <si>
    <t>763131714</t>
  </si>
  <si>
    <t>Podhled ze sádrokartonových desek ostatní práce a konstrukce na podhledech ze sádrokartonových desek základní penetrační nátěr</t>
  </si>
  <si>
    <t>1621022791</t>
  </si>
  <si>
    <t>"SÚ05 1.np" 1,9*2,4+(1,1+3,6)*1,3+3,6*5*1,5+(3,6*1,5-0,9*0,275)*2</t>
  </si>
  <si>
    <t>318</t>
  </si>
  <si>
    <t>784221101</t>
  </si>
  <si>
    <t>Malby z malířských směsí otěruvzdorných za sucha dvojnásobné, bílé za sucha otěruvzdorné dobře v místnostech výšky do 3,80 m</t>
  </si>
  <si>
    <t>-751486942</t>
  </si>
  <si>
    <t>"SÚ05 1.npSDK" 1,9*2,4+(1,1+3,6)*1,3+3,6*5*1,5+(3,6*1,5-0,9*0,275)*2</t>
  </si>
  <si>
    <t>319</t>
  </si>
  <si>
    <t>784191003</t>
  </si>
  <si>
    <t>Čištění vnitřních ploch hrubý úklid po provedení malířských prací omytím oken dvojitých nebo zdvojených</t>
  </si>
  <si>
    <t>-209009172</t>
  </si>
  <si>
    <t>"1.np okna" (2*1,5*(17+20)+3,5*1,3*2+3,3*2,5+0,9*2,2*2)</t>
  </si>
  <si>
    <t>"2-8np okna" ((2*1,5*(18+20)+3,5*1,3*2+1,5*1,4*2)*7+3,5*1,3*2)</t>
  </si>
  <si>
    <t>" výtahy okna"( 3,5*1,2*2*2+0,8*2*2)</t>
  </si>
  <si>
    <t>320</t>
  </si>
  <si>
    <t>784191005</t>
  </si>
  <si>
    <t>Čištění vnitřních ploch hrubý úklid po provedení malířských prací omytím dveří nebo vrat</t>
  </si>
  <si>
    <t>-2008718905</t>
  </si>
  <si>
    <t>321</t>
  </si>
  <si>
    <t>784191007</t>
  </si>
  <si>
    <t>Čištění vnitřních ploch hrubý úklid po provedení malířských prací omytím podlah</t>
  </si>
  <si>
    <t>1650452701</t>
  </si>
  <si>
    <t>5067,1+942,452</t>
  </si>
  <si>
    <t>322</t>
  </si>
  <si>
    <t>784191009</t>
  </si>
  <si>
    <t>Čištění vnitřních ploch hrubý úklid po provedení malířských prací omytím schodišť</t>
  </si>
  <si>
    <t>-1276221546</t>
  </si>
  <si>
    <t>3 - Úpravy pro ZTP</t>
  </si>
  <si>
    <t xml:space="preserve">    721 - Vnitřní kanalizace</t>
  </si>
  <si>
    <t xml:space="preserve">    722 - Vnitřní vodovod</t>
  </si>
  <si>
    <t xml:space="preserve">    725 - Zařizovací předměty</t>
  </si>
  <si>
    <t xml:space="preserve">    735 - Ústřední vytápění - otopná tělesa</t>
  </si>
  <si>
    <t xml:space="preserve">    751 - Vzduchotechnika</t>
  </si>
  <si>
    <t>342244201</t>
  </si>
  <si>
    <t>Příčky jednoduché z cihel děrovaných broušených, na tenkovrstvou maltu, pevnost cihel do P15, tl. příčky 80 mm</t>
  </si>
  <si>
    <t>1415600825</t>
  </si>
  <si>
    <t>"2.20.2" (3+0,1+0,35+0,1+1,5+2+1)*2,55-0,8*2*2</t>
  </si>
  <si>
    <t>824781181</t>
  </si>
  <si>
    <t>"úprava - nové zdivo" (3,5+2+1+3+1,5*2+0,45+2,1)*2,55-0,8*2*2*2</t>
  </si>
  <si>
    <t>-1441014025</t>
  </si>
  <si>
    <t>" obklad mínus"- (3,5+2+0,8)*2</t>
  </si>
  <si>
    <t>-264450352</t>
  </si>
  <si>
    <t>1481545379</t>
  </si>
  <si>
    <t>" napojení bouraných příček na zůstavající"6*2,55</t>
  </si>
  <si>
    <t>Osazování zárubní nebo rámů kovových dveřních lisovaných nebo z úhelníků bez dveřních křídel na montážní pěnu, plochy otvoru do 2,5 m2</t>
  </si>
  <si>
    <t>1999256719</t>
  </si>
  <si>
    <t>-2023875818</t>
  </si>
  <si>
    <t>55331350</t>
  </si>
  <si>
    <t>zárubeň ocelová pro běžné zdění a porobeton 100 levá/pravá 800</t>
  </si>
  <si>
    <t>735118234</t>
  </si>
  <si>
    <t>1939557731</t>
  </si>
  <si>
    <t>821171490</t>
  </si>
  <si>
    <t>-2</t>
  </si>
  <si>
    <t>-436228580</t>
  </si>
  <si>
    <t>766 1021R</t>
  </si>
  <si>
    <t>D+M DVEŘE VNITŘNÍ 800/1970mm - JEDNOKŘÍDLÉ, OTOČNÉ, S POLODRÁŽKOU, PROTIPOŽÁRNÍ EI30 DP3 - popis viz Výpis výplní vnitřních otvorů - D/21</t>
  </si>
  <si>
    <t>2033465958</t>
  </si>
  <si>
    <t>766 1022R</t>
  </si>
  <si>
    <t>D+M DVEŘE VNITŘNÍ 800/1970mm - JEDNOKŘÍDLÉ, OTOČNÉ, S POLODRÁŽKOU, S MADLEM - popis viz Výpis výplní vnitřních otvorů - D/22</t>
  </si>
  <si>
    <t>1561241145</t>
  </si>
  <si>
    <t>766 1023R</t>
  </si>
  <si>
    <t>D+M DVEŘE VNITŘNÍ 800/1970mm - JEDNOKŘÍDLÉ, OTOČNÉ, S POLODRÁŽKOU, S MADLEM - popis viz Výpis výplní vnitřních otvorů - D/23</t>
  </si>
  <si>
    <t>-1832669662</t>
  </si>
  <si>
    <t>1254525940</t>
  </si>
  <si>
    <t>"b138" 1,6*2,55</t>
  </si>
  <si>
    <t>"b139" 1,85*2,55</t>
  </si>
  <si>
    <t>"b140" (0,25+0,15)*2,55</t>
  </si>
  <si>
    <t>"b141"2,65*2,55-0,9*2</t>
  </si>
  <si>
    <t>-841782223</t>
  </si>
  <si>
    <t>-1534723170</t>
  </si>
  <si>
    <t>1,936*11 "Přepočtené koeficientem množství</t>
  </si>
  <si>
    <t>Poplatek za uložení stavebního odpadu na skládce (skládkovné) cihelného zatříděného do Katalogu odpadů pod kódem 170 102</t>
  </si>
  <si>
    <t>-1096570671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</si>
  <si>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přes 18 do 52 m</t>
  </si>
  <si>
    <t>-1290362322</t>
  </si>
  <si>
    <t>28650010R</t>
  </si>
  <si>
    <t>D+M Manžeta protipožární Intumex RS 10 50-60 mm, pro potrubí, plech+laminát, červená</t>
  </si>
  <si>
    <t>-1578664292</t>
  </si>
  <si>
    <t>28650014R</t>
  </si>
  <si>
    <t>D+M Manžeta protipožární Intumex RS 10 110-60 mm, pro potrubí, plech+laminát, červená</t>
  </si>
  <si>
    <t>58391350</t>
  </si>
  <si>
    <t>Vnitřní kanalizace</t>
  </si>
  <si>
    <t>721176103R00</t>
  </si>
  <si>
    <t>Potrubí HT připojovací D 50 x 1,8 mm</t>
  </si>
  <si>
    <t>990167806</t>
  </si>
  <si>
    <t>721176105R00</t>
  </si>
  <si>
    <t>Potrubí HT připojovací D 110 x 2,7 mm</t>
  </si>
  <si>
    <t>1024019333</t>
  </si>
  <si>
    <t>721176134R00</t>
  </si>
  <si>
    <t>Potrubí HT svodné (ležaté) zavěšené D 75 x 1,9 mm</t>
  </si>
  <si>
    <t>396958068</t>
  </si>
  <si>
    <t>721176136R00</t>
  </si>
  <si>
    <t>Potrubí HT svodné (ležaté) zavěšené D 125 x 3,1 mm</t>
  </si>
  <si>
    <t>-1385213749</t>
  </si>
  <si>
    <t>721178116R00</t>
  </si>
  <si>
    <t>Potrubí PP- kanal. systém se zvýšeným útlumem hluku odpadní - svis. D110x3,6</t>
  </si>
  <si>
    <t>505557876</t>
  </si>
  <si>
    <t>Vnitřní vodovod</t>
  </si>
  <si>
    <t>722172711R00</t>
  </si>
  <si>
    <t>Potrubí z PPR D 20 x 2,8 mm, PN 16, se sníženou tepelnou roztažností, STABI</t>
  </si>
  <si>
    <t>1615194291</t>
  </si>
  <si>
    <t>722181212RY5</t>
  </si>
  <si>
    <t>Izolace návleková protihluková tl. stěny 5 mm, vnitřní průměr 110 mm, izolace odpadní kan potrubí</t>
  </si>
  <si>
    <t>-204880343</t>
  </si>
  <si>
    <t>722181242RT7</t>
  </si>
  <si>
    <t>Izolace návleková z pěnového polyetylenu tl. stěny 13 mm, vnitřní průměr 22 mm</t>
  </si>
  <si>
    <t>473085257</t>
  </si>
  <si>
    <t>722181244RT7</t>
  </si>
  <si>
    <t>Izolace návleková z pěnového polyetylenu tl. stěny 20 mm, vnitřní průměr 22 mm</t>
  </si>
  <si>
    <t>1915994695</t>
  </si>
  <si>
    <t>42310120R</t>
  </si>
  <si>
    <t>Objímka jednošroubová, kombivrut + hmoždinka, pro potrubí 72-78mm</t>
  </si>
  <si>
    <t>-1031626345</t>
  </si>
  <si>
    <t>42310120R.1</t>
  </si>
  <si>
    <t>Objímka jednošroubová, kombivrut + hmoždinka, pro potrubí 120-130mm</t>
  </si>
  <si>
    <t>-136883597</t>
  </si>
  <si>
    <t>Zařizovací předměty</t>
  </si>
  <si>
    <t>28696752R</t>
  </si>
  <si>
    <t>D+M Tlačítko ovl plast Sigma20 bílá/chrom/bílá</t>
  </si>
  <si>
    <t>-667177066</t>
  </si>
  <si>
    <t>28696752R.1</t>
  </si>
  <si>
    <t>D+M Tlačítko ovl plast Sigma20 bílá/chrom/bílá, pro invalidu, vzdálené</t>
  </si>
  <si>
    <t>928037071</t>
  </si>
  <si>
    <t>55143307R</t>
  </si>
  <si>
    <t>Baterie dlouhá páková pro invalidu</t>
  </si>
  <si>
    <t>1315962860</t>
  </si>
  <si>
    <t>55144103R</t>
  </si>
  <si>
    <t>D+M Baterie sprch termost. 200 A 4618 AA</t>
  </si>
  <si>
    <t>-1521995947</t>
  </si>
  <si>
    <t>55144103R.1</t>
  </si>
  <si>
    <t>D+M Baterie sprch termost. 200 A 4618 AA, vč. sprchové hlavice pro invalidu s proměnn výškou</t>
  </si>
  <si>
    <t>-2118737945</t>
  </si>
  <si>
    <t>55430011R</t>
  </si>
  <si>
    <t>Sedátko sklápěcí 50x35,4x13 cm bílé , do sprchového koutu</t>
  </si>
  <si>
    <t>-2009509711</t>
  </si>
  <si>
    <t>725014173R00</t>
  </si>
  <si>
    <t>Klozet závěsný + sedátko, bílý</t>
  </si>
  <si>
    <t>715277755</t>
  </si>
  <si>
    <t>725014173R00.1</t>
  </si>
  <si>
    <t>Klozet závěsný + sedátko, bílý, pro invalidu, vysoký</t>
  </si>
  <si>
    <t>-1829139232</t>
  </si>
  <si>
    <t>725017154R00</t>
  </si>
  <si>
    <t>Umyvadlo invalidní 64 x 55 cm, barevné, vč. sifonu</t>
  </si>
  <si>
    <t>1137357055</t>
  </si>
  <si>
    <t>725100001RA0</t>
  </si>
  <si>
    <t>Umyvadlo, baterie, zápachová uzávěrka</t>
  </si>
  <si>
    <t>-74187093</t>
  </si>
  <si>
    <t>725291131R00</t>
  </si>
  <si>
    <t>Madlo dvojité pevné bílé dl. 564 mm</t>
  </si>
  <si>
    <t>-1777693960</t>
  </si>
  <si>
    <t>725291146R00</t>
  </si>
  <si>
    <t>Madlo dvojité sklopné nerez dl. 852 mm</t>
  </si>
  <si>
    <t>-1566357477</t>
  </si>
  <si>
    <t>725860220R00</t>
  </si>
  <si>
    <t>Sprchový závěs, vč. tyče na stěnu</t>
  </si>
  <si>
    <t>-473804716</t>
  </si>
  <si>
    <t>735</t>
  </si>
  <si>
    <t>Ústřední vytápění - otopná tělesa</t>
  </si>
  <si>
    <t>735101R</t>
  </si>
  <si>
    <t>D+M Koupelnový žebřík KRCM 1200.450</t>
  </si>
  <si>
    <t>-435991849</t>
  </si>
  <si>
    <t>735102R</t>
  </si>
  <si>
    <t>D+M Koupelnový žebřík KRCM 1500.600</t>
  </si>
  <si>
    <t>-2019036146</t>
  </si>
  <si>
    <t>751</t>
  </si>
  <si>
    <t>Pol9</t>
  </si>
  <si>
    <t>Požární izolace EI30 v instalačních jádrech 1.-8.NP- řezy</t>
  </si>
  <si>
    <t>-886322045</t>
  </si>
  <si>
    <t>Pol10</t>
  </si>
  <si>
    <t>Montáž požární izolace</t>
  </si>
  <si>
    <t>-1804476054</t>
  </si>
  <si>
    <t>Pol23</t>
  </si>
  <si>
    <t>Tepelná izolace vnitřní, minerální, tl. 40mm, Al folie</t>
  </si>
  <si>
    <t>-718064928</t>
  </si>
  <si>
    <t>Pol24</t>
  </si>
  <si>
    <t>Montáž tepelné izolace</t>
  </si>
  <si>
    <t>1011560627</t>
  </si>
  <si>
    <t>Pol210</t>
  </si>
  <si>
    <t>Ohebná akusticky izolovaná hadice prům. 125</t>
  </si>
  <si>
    <t>-512336155</t>
  </si>
  <si>
    <t>Pol211</t>
  </si>
  <si>
    <t>Montáž ohebné hadice</t>
  </si>
  <si>
    <t>-148502020</t>
  </si>
  <si>
    <t>763131451</t>
  </si>
  <si>
    <t>Podhled ze sádrokartonových desek dvouvrstvá zavěšená spodní konstrukce z ocelových profilů CD, UD jednoduše opláštěná deskou impregnovanou H2, tl. 12,5 mm, bez TI</t>
  </si>
  <si>
    <t>-195865012</t>
  </si>
  <si>
    <t>55908564</t>
  </si>
  <si>
    <t>763164241</t>
  </si>
  <si>
    <t>Obklad ze sádrokartonových desek konstrukcí dřevěných včetně ochranných úhelníků ve tvaru U rozvinuté šíře přes 0,6 do 1,2 m, opláštěný deskou impregnovanou H2, tl. 12,5 mm</t>
  </si>
  <si>
    <t>1345799971</t>
  </si>
  <si>
    <t>163984415</t>
  </si>
  <si>
    <t>Montáž podlah z dlaždic keramických lepených flexibilním lepidlem velkoformátových reliéfních nebo z dekorů do 0,5 ks/m2</t>
  </si>
  <si>
    <t>1981044154</t>
  </si>
  <si>
    <t>-1240864708</t>
  </si>
  <si>
    <t>-393712502</t>
  </si>
  <si>
    <t>Montáž podlah z dlaždic keramických lepených flexibilním lepidlem Příplatek k cenám za plochu do 5 m2 jednotlivě</t>
  </si>
  <si>
    <t>-2034633054</t>
  </si>
  <si>
    <t>4,47</t>
  </si>
  <si>
    <t>Montáž soklů z dlaždic keramických lepených flexibilním lepidlem rovných, výšky přes 65 do 90 mm</t>
  </si>
  <si>
    <t>1887871729</t>
  </si>
  <si>
    <t>-2032450515</t>
  </si>
  <si>
    <t>-536283997</t>
  </si>
  <si>
    <t>"úprava" (3+1,5)*2-4*0,8</t>
  </si>
  <si>
    <t>Příprava podkladu před provedením dlažby nátěr penetrační na podlahu</t>
  </si>
  <si>
    <t>1810535337</t>
  </si>
  <si>
    <t>6,59+4,47</t>
  </si>
  <si>
    <t>1012505157</t>
  </si>
  <si>
    <t>" úprava" (3,5+2+0,9)*2</t>
  </si>
  <si>
    <t>2062240090</t>
  </si>
  <si>
    <t>Montáž obkladů vnitřních stěn z dlaždic keramických lepených flexibilním lepidlem maloformátových hladkých přes 35 do 45 ks/m2</t>
  </si>
  <si>
    <t>-683792979</t>
  </si>
  <si>
    <t>" úprava" (3+0,9+2)*2*2-0,8*2</t>
  </si>
  <si>
    <t>-1393661170</t>
  </si>
  <si>
    <t>22*1,15 "Přepočtené koeficientem množství</t>
  </si>
  <si>
    <t>Příprava podkladu před provedením obkladu nátěr penetrační na stěnu</t>
  </si>
  <si>
    <t>-797163540</t>
  </si>
  <si>
    <t>-62859740</t>
  </si>
  <si>
    <t>4 - Zdravotně technické i...</t>
  </si>
  <si>
    <t>D3 - Úprava povrchů vnitřní</t>
  </si>
  <si>
    <t>D4 - Vnitřní kanalizace</t>
  </si>
  <si>
    <t>D5 - Vnější kanalizace</t>
  </si>
  <si>
    <t>D6 - Vnitřní vodovod</t>
  </si>
  <si>
    <t>D7 - PPR potrubí se sníženou teplotní dilatací do ??0,05</t>
  </si>
  <si>
    <t>D8 - Vodovodní přípojka</t>
  </si>
  <si>
    <t>D9 - Požární vodovod</t>
  </si>
  <si>
    <t>D10 - Strojní vybavení</t>
  </si>
  <si>
    <t>D11 - Protipožární prostupy</t>
  </si>
  <si>
    <t>D12 - Zařizovací předměty</t>
  </si>
  <si>
    <t>D13 - Stavební přípomoce</t>
  </si>
  <si>
    <t>HSV - HSV</t>
  </si>
  <si>
    <t>D3</t>
  </si>
  <si>
    <t>Úprava povrchů vnitřní</t>
  </si>
  <si>
    <t>Pol36</t>
  </si>
  <si>
    <t>Hrubá výplň rýh ve stěnách do 7x7 cm maltou ze SMS</t>
  </si>
  <si>
    <t>1719872729</t>
  </si>
  <si>
    <t>D4</t>
  </si>
  <si>
    <t>Pol37</t>
  </si>
  <si>
    <t>Potrubí KG DN125, SN 4</t>
  </si>
  <si>
    <t>-1504983023</t>
  </si>
  <si>
    <t>Pol38</t>
  </si>
  <si>
    <t>Potrubí KG DN150, SN 4</t>
  </si>
  <si>
    <t>-1390965589</t>
  </si>
  <si>
    <t>Pol39</t>
  </si>
  <si>
    <t>Potrubí KG DN200, SN 4</t>
  </si>
  <si>
    <t>-1678998039</t>
  </si>
  <si>
    <t>Pol40</t>
  </si>
  <si>
    <t>Propojení se stávající kanalizační přípojkou litina, DN200</t>
  </si>
  <si>
    <t>-1119244471</t>
  </si>
  <si>
    <t>Pol41</t>
  </si>
  <si>
    <t>Tvarovka k připojení závěsného WC ,DN 80/100</t>
  </si>
  <si>
    <t>387711154</t>
  </si>
  <si>
    <t>Pol42</t>
  </si>
  <si>
    <t>Potrubí HT připojovací DN20, flexi, kondenzační</t>
  </si>
  <si>
    <t>1890851731</t>
  </si>
  <si>
    <t>Pol43</t>
  </si>
  <si>
    <t>Potrubí HT DN32</t>
  </si>
  <si>
    <t>1455926560</t>
  </si>
  <si>
    <t>Pol44</t>
  </si>
  <si>
    <t>Potrubí HT DN40</t>
  </si>
  <si>
    <t>-1188516650</t>
  </si>
  <si>
    <t>Pol45</t>
  </si>
  <si>
    <t>Potrubí HT DN50</t>
  </si>
  <si>
    <t>1851829812</t>
  </si>
  <si>
    <t>Pol46</t>
  </si>
  <si>
    <t>Potrubí HT DN100, tiché</t>
  </si>
  <si>
    <t>-2046239749</t>
  </si>
  <si>
    <t>Pol47</t>
  </si>
  <si>
    <t>Potrubí HT DN100, tiché, s návlekovou izolací pro kondenzaci</t>
  </si>
  <si>
    <t>2061855647</t>
  </si>
  <si>
    <t>Pol48</t>
  </si>
  <si>
    <t>Střešní vtok DN100, dle skladby střechy</t>
  </si>
  <si>
    <t>-663707195</t>
  </si>
  <si>
    <t>Pol49</t>
  </si>
  <si>
    <t>Potrubí HT odpadní/svodné DN125, tiché</t>
  </si>
  <si>
    <t>595066756</t>
  </si>
  <si>
    <t>Pol50</t>
  </si>
  <si>
    <t>Čisticí kus pro odpadní potrubí DN100 (HT)</t>
  </si>
  <si>
    <t>153595620</t>
  </si>
  <si>
    <t>Pol51</t>
  </si>
  <si>
    <t>Čisticí kus pro svodné potrubí D125 (KG)</t>
  </si>
  <si>
    <t>1314928054</t>
  </si>
  <si>
    <t>Pol52</t>
  </si>
  <si>
    <t>Čisticí kus pro svodné potrubí DN150 (KG)</t>
  </si>
  <si>
    <t>-1494033710</t>
  </si>
  <si>
    <t>Pol53</t>
  </si>
  <si>
    <t>Čisticí kus pro svodné potrubí DN200 (KG)</t>
  </si>
  <si>
    <t>-383723166</t>
  </si>
  <si>
    <t>Pol54</t>
  </si>
  <si>
    <t>Vyvedení odpadních výpustek D 50 x 1,8</t>
  </si>
  <si>
    <t>889905014</t>
  </si>
  <si>
    <t>Pol55</t>
  </si>
  <si>
    <t>Vyvedení odpadních výpustek D 110 x 5,3</t>
  </si>
  <si>
    <t>-2043850053</t>
  </si>
  <si>
    <t>Pol56</t>
  </si>
  <si>
    <t>Hlavice ventilační z PVC DN 100</t>
  </si>
  <si>
    <t>729058582</t>
  </si>
  <si>
    <t>Pol57</t>
  </si>
  <si>
    <t>Zkouška těsnosti kanalizace vodou DN50-DN200</t>
  </si>
  <si>
    <t>-553461168</t>
  </si>
  <si>
    <t>Pol58</t>
  </si>
  <si>
    <t>Kondenzátní sifon podomítkový s kuličkou</t>
  </si>
  <si>
    <t>-760731654</t>
  </si>
  <si>
    <t>Pol59</t>
  </si>
  <si>
    <t>Kondenzátní nálevkový sifon s kuličkou DN 50</t>
  </si>
  <si>
    <t>-462704559</t>
  </si>
  <si>
    <t>Pol60</t>
  </si>
  <si>
    <t>Sdružená zápachová uzávěrka pro pračky a myčky s přívodem vody</t>
  </si>
  <si>
    <t>-1450152357</t>
  </si>
  <si>
    <t>Pol61</t>
  </si>
  <si>
    <t>Sifon dřezový, DN 40, 50, 6/4"</t>
  </si>
  <si>
    <t>1595866584</t>
  </si>
  <si>
    <t>Pol62</t>
  </si>
  <si>
    <t>Sifon umyvadlový, DN 40</t>
  </si>
  <si>
    <t>-874023904</t>
  </si>
  <si>
    <t>Pol63</t>
  </si>
  <si>
    <t>Návleková izolace pro odpadní potrubí DN 70-DN150</t>
  </si>
  <si>
    <t>1195021846</t>
  </si>
  <si>
    <t>D5</t>
  </si>
  <si>
    <t>Vnější kanalizace</t>
  </si>
  <si>
    <t>Pol64</t>
  </si>
  <si>
    <t>Revize kanalizační přípojky - kamerová zkouška</t>
  </si>
  <si>
    <t>kpl</t>
  </si>
  <si>
    <t>1410174743</t>
  </si>
  <si>
    <t>D6</t>
  </si>
  <si>
    <t>Pol65</t>
  </si>
  <si>
    <t>Odříznutí plastové trubky 40i-110i</t>
  </si>
  <si>
    <t>23497639</t>
  </si>
  <si>
    <t>D7</t>
  </si>
  <si>
    <t>PPR potrubí se sníženou teplotní dilatací do ??0,05</t>
  </si>
  <si>
    <t>Pol66</t>
  </si>
  <si>
    <t>Potrubí z PPR, D20/3,0mm, PN20</t>
  </si>
  <si>
    <t>-2045773556</t>
  </si>
  <si>
    <t>Pol67</t>
  </si>
  <si>
    <t>Potrubí z PPR D25/3,7mm, PN20</t>
  </si>
  <si>
    <t>1056499680</t>
  </si>
  <si>
    <t>Pol68</t>
  </si>
  <si>
    <t>Potrubí z PPR D32/4,8mm, PN20</t>
  </si>
  <si>
    <t>112256945</t>
  </si>
  <si>
    <t>Pol69</t>
  </si>
  <si>
    <t>Potrubí z PPR D40/5,9mm, PN20</t>
  </si>
  <si>
    <t>1873443947</t>
  </si>
  <si>
    <t>Pol70</t>
  </si>
  <si>
    <t>Potrubí z PPR D50/7,4mm, PN20</t>
  </si>
  <si>
    <t>-1706651035</t>
  </si>
  <si>
    <t>Pol71</t>
  </si>
  <si>
    <t>Potrubí z PPR D63/9,3mm, PN20</t>
  </si>
  <si>
    <t>-1829829459</t>
  </si>
  <si>
    <t>Pol72</t>
  </si>
  <si>
    <t>Potrubí z PPR D75x11,0mm, PN20</t>
  </si>
  <si>
    <t>-1800626251</t>
  </si>
  <si>
    <t>Pol73</t>
  </si>
  <si>
    <t>Potrubí z PPR D90/13,2mm, PN20</t>
  </si>
  <si>
    <t>2038911978</t>
  </si>
  <si>
    <t>Pol74</t>
  </si>
  <si>
    <t>Potrubí z PPR D110x16,2mm, PN20</t>
  </si>
  <si>
    <t>-453336789</t>
  </si>
  <si>
    <t>Pol75</t>
  </si>
  <si>
    <t>Systémové zavěšení pod stropem</t>
  </si>
  <si>
    <t>720452348</t>
  </si>
  <si>
    <t>Pol76</t>
  </si>
  <si>
    <t>Sestavení plastového rozvodu vody DN20-D110</t>
  </si>
  <si>
    <t>482956963</t>
  </si>
  <si>
    <t>Pol77</t>
  </si>
  <si>
    <t>Izolace návleková tl. stěny 20mm, pro potrubí 20i-110i</t>
  </si>
  <si>
    <t>1440319314</t>
  </si>
  <si>
    <t>Pol78</t>
  </si>
  <si>
    <t>Izolace návleková tl. stěny 9mm, pro potrubí 20i-110i</t>
  </si>
  <si>
    <t>-903144062</t>
  </si>
  <si>
    <t>Pol79</t>
  </si>
  <si>
    <t>Izolace návleková tl. stěny 13mm, pro potrubí 20i-90i</t>
  </si>
  <si>
    <t>-1282700257</t>
  </si>
  <si>
    <t>Pol80</t>
  </si>
  <si>
    <t>Nástěnka pro pevné trubky 20xR1/2 dvojitá</t>
  </si>
  <si>
    <t>-943511996</t>
  </si>
  <si>
    <t>Pol81</t>
  </si>
  <si>
    <t>Nástěnka pro pevné trubky 20xR1/2</t>
  </si>
  <si>
    <t>2013180185</t>
  </si>
  <si>
    <t>Pol82</t>
  </si>
  <si>
    <t>Nástěnný kohout DN15 s nátrubkem na hadici</t>
  </si>
  <si>
    <t>-1860690854</t>
  </si>
  <si>
    <t>Pol83</t>
  </si>
  <si>
    <t>Kohout kulový rozebíratelný PN20 DN15</t>
  </si>
  <si>
    <t>-15169014</t>
  </si>
  <si>
    <t>Pol84</t>
  </si>
  <si>
    <t>Kohout kulový rozebíratelný PN20 DN20</t>
  </si>
  <si>
    <t>142866102</t>
  </si>
  <si>
    <t>Pol85</t>
  </si>
  <si>
    <t>Kohout kulový rozebíratelný mosazný PN20 DN32</t>
  </si>
  <si>
    <t>1252634021</t>
  </si>
  <si>
    <t>Pol86</t>
  </si>
  <si>
    <t>Kohout kulový rozebíratelný mosazný PN20 DN40</t>
  </si>
  <si>
    <t>924332945</t>
  </si>
  <si>
    <t>Pol87</t>
  </si>
  <si>
    <t>Kohout kulový rozebíratelný mosazný PN20 DN80</t>
  </si>
  <si>
    <t>1194721910</t>
  </si>
  <si>
    <t>Pol88</t>
  </si>
  <si>
    <t>Kohout kulový rozebíratelný mosazný PN20 DN100</t>
  </si>
  <si>
    <t>463673508</t>
  </si>
  <si>
    <t>Pol89</t>
  </si>
  <si>
    <t>Kohout kulový vypouštěcí mosazný PN20 DN20</t>
  </si>
  <si>
    <t>412841833</t>
  </si>
  <si>
    <t>Pol90</t>
  </si>
  <si>
    <t>Kohout kulový vypouštěcí mosazný PN20 DN32</t>
  </si>
  <si>
    <t>2017144109</t>
  </si>
  <si>
    <t>Pol91</t>
  </si>
  <si>
    <t>Kohout kulový vypouštěcí mosazný PN20 DN40</t>
  </si>
  <si>
    <t>-520273562</t>
  </si>
  <si>
    <t>Pol92</t>
  </si>
  <si>
    <t>Kohout kulový vypouštěcí mosazný PN20 DN50</t>
  </si>
  <si>
    <t>-1140814840</t>
  </si>
  <si>
    <t>Pol93</t>
  </si>
  <si>
    <t>Ventil zpětný mosazný PN20 DN32</t>
  </si>
  <si>
    <t>111293468</t>
  </si>
  <si>
    <t>Pol94</t>
  </si>
  <si>
    <t>Ventil zpětný mosazný PN20 DN40</t>
  </si>
  <si>
    <t>2096153443</t>
  </si>
  <si>
    <t>Pol95</t>
  </si>
  <si>
    <t>Ventil zpětný mosazný PN20 DN100</t>
  </si>
  <si>
    <t>1350603771</t>
  </si>
  <si>
    <t>Pol96</t>
  </si>
  <si>
    <t>Závitový filtr mosazný PN20 DN100</t>
  </si>
  <si>
    <t>-1667467117</t>
  </si>
  <si>
    <t>Pol97</t>
  </si>
  <si>
    <t>Ventil pojistný pružinový, DN20, 8bar</t>
  </si>
  <si>
    <t>335600325</t>
  </si>
  <si>
    <t>Pol98</t>
  </si>
  <si>
    <t>Teploměr s pevným stonkem a jímkou DTR 60 mm</t>
  </si>
  <si>
    <t>-1297785336</t>
  </si>
  <si>
    <t>Pol99</t>
  </si>
  <si>
    <t>Tlakoměr s pevným stonkem a jímkou DTR 100 mm</t>
  </si>
  <si>
    <t>-863274387</t>
  </si>
  <si>
    <t>Pol100</t>
  </si>
  <si>
    <t>Tlaková zkouška vodovodního potrubí do DN125</t>
  </si>
  <si>
    <t>1975820725</t>
  </si>
  <si>
    <t>Pol101</t>
  </si>
  <si>
    <t>Proplach a dezinfekce vodovod.potrubí</t>
  </si>
  <si>
    <t>-2021188722</t>
  </si>
  <si>
    <t>Pol102</t>
  </si>
  <si>
    <t>Drážka ve zdi</t>
  </si>
  <si>
    <t>157911493</t>
  </si>
  <si>
    <t>Pol103</t>
  </si>
  <si>
    <t>Provozní zkouška vodovodu a výstroje výměníkové místnosti</t>
  </si>
  <si>
    <t>1240541517</t>
  </si>
  <si>
    <t>D8</t>
  </si>
  <si>
    <t>Vodovodní přípojka</t>
  </si>
  <si>
    <t>Pol104</t>
  </si>
  <si>
    <t>Potrubí z vysokohustotního polyetylenu HDPE SDR9 PN20, DN125</t>
  </si>
  <si>
    <t>1395821462</t>
  </si>
  <si>
    <t>Pol105</t>
  </si>
  <si>
    <t>Přechod HDPE DN125-PPR 110i</t>
  </si>
  <si>
    <t>641688666</t>
  </si>
  <si>
    <t>D9</t>
  </si>
  <si>
    <t>Požární vodovod</t>
  </si>
  <si>
    <t>Pol106</t>
  </si>
  <si>
    <t>Hydrantový systém komplet D25/30, stálotvará hadice; 650 x 650 x 275 mm, provedení do zdi</t>
  </si>
  <si>
    <t>1711484428</t>
  </si>
  <si>
    <t>Pol107</t>
  </si>
  <si>
    <t>Dopojení na domovní vodovod, přechod PPR-OC DN40</t>
  </si>
  <si>
    <t>1832867474</t>
  </si>
  <si>
    <t>Pol108</t>
  </si>
  <si>
    <t>Potrubí z trub.závit.pozink.svařovan. 11343,DN25</t>
  </si>
  <si>
    <t>-17119328</t>
  </si>
  <si>
    <t>Pol109</t>
  </si>
  <si>
    <t>Potrubí z trub.závit.pozink.svařovan. 11343,DN32</t>
  </si>
  <si>
    <t>-435302864</t>
  </si>
  <si>
    <t>Pol110</t>
  </si>
  <si>
    <t>Potrubí z trub.závit.pozink.svařovan. 11343,DN40</t>
  </si>
  <si>
    <t>1521575049</t>
  </si>
  <si>
    <t>Pol111</t>
  </si>
  <si>
    <t>Kohout kulový vypouštěcí PN20 DN40</t>
  </si>
  <si>
    <t>-1818786813</t>
  </si>
  <si>
    <t>Pol112</t>
  </si>
  <si>
    <t>Ochranná armatura, např. Honeywell se zkušebním kohoutem DN40</t>
  </si>
  <si>
    <t>1766224688</t>
  </si>
  <si>
    <t>Pol113</t>
  </si>
  <si>
    <t>Vodoměr fakturační, např. ELSTER M100 Q16 DN40</t>
  </si>
  <si>
    <t>2029266392</t>
  </si>
  <si>
    <t>D10</t>
  </si>
  <si>
    <t>Strojní vybavení</t>
  </si>
  <si>
    <t>Pol114</t>
  </si>
  <si>
    <t>Bytové vodoměry DN 15 pro SV a TV</t>
  </si>
  <si>
    <t>2110613405</t>
  </si>
  <si>
    <t>Pol115</t>
  </si>
  <si>
    <t>Expanzní nádoba na pitnou vodu, objem 200l; max. provoz. tlak 10Bar, připojení 1" na potrubí; vč. upevňovací sady; vč. Připoj. T-kusu 3/4"(odbočka)</t>
  </si>
  <si>
    <t>868269953</t>
  </si>
  <si>
    <t>Pol116</t>
  </si>
  <si>
    <t>Průtočná armatura zabezpečující cirkulaci vody, příslušenství k expanzní nádobě; připojení 3/4"</t>
  </si>
  <si>
    <t>-1668150553</t>
  </si>
  <si>
    <t>Pol117</t>
  </si>
  <si>
    <t>Cirkulační čerpadlo pro TV, dopravní výška min 6,0m, průtok 3,5m3/hod; např. typ Grundfos MAGNA3 40-60 F N, PN10, do120°C</t>
  </si>
  <si>
    <t>-1302846641</t>
  </si>
  <si>
    <t>Pol118</t>
  </si>
  <si>
    <t>Cirkulační čerpadlo pro TV, nabíjecí, dopravní výška min 4,0, průtok 8m3/hod; např. typ Grundfos MAGNA3 32-120 N, PN10, do120°C</t>
  </si>
  <si>
    <t>-1562368618</t>
  </si>
  <si>
    <t>Pol119</t>
  </si>
  <si>
    <t>Automatický vyvažovací ventil, např. Danfoss MCTV, verze B</t>
  </si>
  <si>
    <t>635997835</t>
  </si>
  <si>
    <t>Pol216</t>
  </si>
  <si>
    <t>Automatický odvzdušňovací ventil DN20</t>
  </si>
  <si>
    <t>-431518225</t>
  </si>
  <si>
    <t>Pol120</t>
  </si>
  <si>
    <t>Revizní dvířka do zdi/pod obklad s PO EI30DP1-Sm 400x400</t>
  </si>
  <si>
    <t>-1331003693</t>
  </si>
  <si>
    <t>Pol121</t>
  </si>
  <si>
    <t>Revizní dvířka do zdi/pod obklad s PO EI30DP1-Sm 400x300</t>
  </si>
  <si>
    <t>1200509760</t>
  </si>
  <si>
    <t>Pol122</t>
  </si>
  <si>
    <t>Revizní dvířka do zdi/pod obklad s PO EI30DP1-Sm 400x250</t>
  </si>
  <si>
    <t>-1088361375</t>
  </si>
  <si>
    <t>Pol123</t>
  </si>
  <si>
    <t>Revizní dvířka do zdi/pod obklad 300x200</t>
  </si>
  <si>
    <t>-1820995871</t>
  </si>
  <si>
    <t>Pol124</t>
  </si>
  <si>
    <t>Revizní dvířka do zdi/pod obklad s PO EI30DP1-Sm 300x100</t>
  </si>
  <si>
    <t>-627178687</t>
  </si>
  <si>
    <t>D11</t>
  </si>
  <si>
    <t>Protipožární prostupy</t>
  </si>
  <si>
    <t>Pol125</t>
  </si>
  <si>
    <t>Těsnění požárního prostupu pro potrubí protipožárním tmelem (plastová vodovodní potrubí do DN 50, ocelová potrubí všechny DN</t>
  </si>
  <si>
    <t>-274163215</t>
  </si>
  <si>
    <t>Pol126</t>
  </si>
  <si>
    <t>Těsnění požárního prostupu do DN 110 včetně - protipožární manžeta</t>
  </si>
  <si>
    <t>570904419</t>
  </si>
  <si>
    <t>D12</t>
  </si>
  <si>
    <t>Pol127</t>
  </si>
  <si>
    <t>Klozet závěsný + sedátko s brzdou, bílý</t>
  </si>
  <si>
    <t>-1684665028</t>
  </si>
  <si>
    <t>Pol128</t>
  </si>
  <si>
    <t>WC nádrž splachovací DUOFIX do SDK vestavěná ovlád.zepředu</t>
  </si>
  <si>
    <t>1348435510</t>
  </si>
  <si>
    <t>Pol129</t>
  </si>
  <si>
    <t>Výlevková nádrž splachovací DUOFIX do SDK vestavěná ovlád.zepředu, kombinovaná s nástěnnou baterií</t>
  </si>
  <si>
    <t>-186242933</t>
  </si>
  <si>
    <t>Pol130</t>
  </si>
  <si>
    <t>Souprava zvukizolační mezi klozet a stěnu</t>
  </si>
  <si>
    <t>1908808629</t>
  </si>
  <si>
    <t>Pol131</t>
  </si>
  <si>
    <t>Umyvadlo na šrouby 55 x 42 cm, bílé</t>
  </si>
  <si>
    <t>676888840</t>
  </si>
  <si>
    <t>Pol132</t>
  </si>
  <si>
    <t>Sifon umyvadlový, designový, nerez, KLIK-KLAK</t>
  </si>
  <si>
    <t>-294690167</t>
  </si>
  <si>
    <t>Pol133</t>
  </si>
  <si>
    <t>Výlevka závěsná s plastovou mřížkou a splachováním do SDK, DN100</t>
  </si>
  <si>
    <t>-53907933</t>
  </si>
  <si>
    <t>Pol134</t>
  </si>
  <si>
    <t>Předstěnový systém pro umyvadlo</t>
  </si>
  <si>
    <t>804979832</t>
  </si>
  <si>
    <t>Pol135</t>
  </si>
  <si>
    <t>Montáž dřezů jednoduchých</t>
  </si>
  <si>
    <t>635611469</t>
  </si>
  <si>
    <t>552310800</t>
  </si>
  <si>
    <t>dřez nerez vestavný matný 560 x 480 mm</t>
  </si>
  <si>
    <t>-848025334</t>
  </si>
  <si>
    <t>552313590</t>
  </si>
  <si>
    <t>dřez nerez vestavný s odkapní deskou 900x600 pravý</t>
  </si>
  <si>
    <t>1737899395</t>
  </si>
  <si>
    <t>Pol136</t>
  </si>
  <si>
    <t>Ventil rohový bez přípoj. trubičky G 1/2</t>
  </si>
  <si>
    <t>662229652</t>
  </si>
  <si>
    <t>Pol137</t>
  </si>
  <si>
    <t>Připojovací trubička G1/2</t>
  </si>
  <si>
    <t>-2116221467</t>
  </si>
  <si>
    <t>Pol138</t>
  </si>
  <si>
    <t>Baterie umyvadlová stojánková páková ruční</t>
  </si>
  <si>
    <t>47712848</t>
  </si>
  <si>
    <t>Pol139</t>
  </si>
  <si>
    <t>Baterie nástěnná ruční, s dlouhým ramenem pro výlevku, s ruční sprchou</t>
  </si>
  <si>
    <t>1364596277</t>
  </si>
  <si>
    <t>Pol140</t>
  </si>
  <si>
    <t>Baterie dřezová stojánková s výsuv. sprchou</t>
  </si>
  <si>
    <t>1511796646</t>
  </si>
  <si>
    <t>Pol141</t>
  </si>
  <si>
    <t>Baterie sprchová nástěnná s ruční sprchou a nástěnným držákem sprchy</t>
  </si>
  <si>
    <t>-1756106919</t>
  </si>
  <si>
    <t>Pol142</t>
  </si>
  <si>
    <t>Podlahová vpusť sprchová 105x105, nerezová mřížka, s příslušenstvím</t>
  </si>
  <si>
    <t>341048327</t>
  </si>
  <si>
    <t>Pol143</t>
  </si>
  <si>
    <t>Sprchový závěs, včetně tyče na stěnu</t>
  </si>
  <si>
    <t>-516648257</t>
  </si>
  <si>
    <t>Pol217</t>
  </si>
  <si>
    <t>Sprchová zástěna, skleněná v kovovém rámu, pro sprchy v 1.NP</t>
  </si>
  <si>
    <t>1655069853</t>
  </si>
  <si>
    <t>Pol144</t>
  </si>
  <si>
    <t>ovládací tlačítko WC splachovače dělené</t>
  </si>
  <si>
    <t>-449051717</t>
  </si>
  <si>
    <t>D13</t>
  </si>
  <si>
    <t>Stavební přípomoce</t>
  </si>
  <si>
    <t>Pol145</t>
  </si>
  <si>
    <t>Lešení lehké pomocné, výška podlahy do 1,9 m</t>
  </si>
  <si>
    <t>-1553857189</t>
  </si>
  <si>
    <t>Pol146</t>
  </si>
  <si>
    <t>Vysekání rýh ve zdech, 5 x 10 cm</t>
  </si>
  <si>
    <t>1941211645</t>
  </si>
  <si>
    <t>Pol147</t>
  </si>
  <si>
    <t>Přesun hmot pro budovy zděné výšky do 25 m</t>
  </si>
  <si>
    <t>1908343982</t>
  </si>
  <si>
    <t>Pol148</t>
  </si>
  <si>
    <t>Přesun hmot pro vnitřní kanalizaci, výšky do 25 m</t>
  </si>
  <si>
    <t>-1759212376</t>
  </si>
  <si>
    <t>Pol149</t>
  </si>
  <si>
    <t>Přesun hmot pro vnitřní vodovod, výšky do 25 m</t>
  </si>
  <si>
    <t>-1116455041</t>
  </si>
  <si>
    <t>Pol150</t>
  </si>
  <si>
    <t>Přesun hmot pro strojní vybavení, výšky do 25 m</t>
  </si>
  <si>
    <t>-42335415</t>
  </si>
  <si>
    <t>Pol151</t>
  </si>
  <si>
    <t>Přesun hmot pro zařizovací předměty, výšky do 25 m</t>
  </si>
  <si>
    <t>1530614416</t>
  </si>
  <si>
    <t>Pol152</t>
  </si>
  <si>
    <t>Odvoz stavební suti na skládku vč. naložení bez stanovení vzdálenosti</t>
  </si>
  <si>
    <t>55409765</t>
  </si>
  <si>
    <t>Pol153</t>
  </si>
  <si>
    <t>Zemní práce, výkop do hloubky 3m</t>
  </si>
  <si>
    <t>293200576</t>
  </si>
  <si>
    <t>Pol154</t>
  </si>
  <si>
    <t>Zásyp potrubí</t>
  </si>
  <si>
    <t>52077335</t>
  </si>
  <si>
    <t>Pol155</t>
  </si>
  <si>
    <t>Poplatek za skládku stavební suti</t>
  </si>
  <si>
    <t>-981806802</t>
  </si>
  <si>
    <t>Pol156</t>
  </si>
  <si>
    <t>pískový podsyp a obsyp</t>
  </si>
  <si>
    <t>-1182750468</t>
  </si>
  <si>
    <t>2042315260</t>
  </si>
  <si>
    <t>6 - Vzduchotechnika</t>
  </si>
  <si>
    <t>Z1 - Zařízení 1 - koupelny a WC</t>
  </si>
  <si>
    <t>Z2 - Zařízení 2 - kuchyně</t>
  </si>
  <si>
    <t>Z3 - Zařízení 3 - prádelna</t>
  </si>
  <si>
    <t>Z4 - Zařízení 4 - výměník</t>
  </si>
  <si>
    <t>Z5 - Zařízení 5 - servovna</t>
  </si>
  <si>
    <t>Z6 - Zařízení 6 - odvětrání strojovny výtahu</t>
  </si>
  <si>
    <t>Z7 - Ostatní</t>
  </si>
  <si>
    <t>Z1</t>
  </si>
  <si>
    <t>Zařízení 1 - koupelny a WC</t>
  </si>
  <si>
    <t>Pol1</t>
  </si>
  <si>
    <t>Nástřešní ventilátor s nízkou hlučností vč. příslušenství - pružné manžety, tlumícího nástavce, adaptéru, zpětné klapky a revizního vypínače,V=560-690m3/h, pext =220Pa (Pel motorujm =132W, 230V, 50Hz, Ijm =0,574A)</t>
  </si>
  <si>
    <t>-358278339</t>
  </si>
  <si>
    <t>24012-9440</t>
  </si>
  <si>
    <t>Montáž střešního ventilátoru s příslušenstvím</t>
  </si>
  <si>
    <t>605891554</t>
  </si>
  <si>
    <t>Pol2</t>
  </si>
  <si>
    <t>Kovový talířový ventil odvodní pr. 125</t>
  </si>
  <si>
    <t>2127368698</t>
  </si>
  <si>
    <t>24074-1613</t>
  </si>
  <si>
    <t>Montáž talířového ventilu</t>
  </si>
  <si>
    <t>-2053027972</t>
  </si>
  <si>
    <t>Pol3</t>
  </si>
  <si>
    <t>Kovový talířový ventil odvodní pr. 100</t>
  </si>
  <si>
    <t>1021970253</t>
  </si>
  <si>
    <t>24074-1612</t>
  </si>
  <si>
    <t>-1985802502</t>
  </si>
  <si>
    <t>-200387041</t>
  </si>
  <si>
    <t>1945939597</t>
  </si>
  <si>
    <t>Pol4</t>
  </si>
  <si>
    <t>Potrubí Spiro do pr. 100</t>
  </si>
  <si>
    <t>1870589471</t>
  </si>
  <si>
    <t>24084-1111</t>
  </si>
  <si>
    <t>Montáž Spiro potrubí do pr. 100</t>
  </si>
  <si>
    <t>1709986311</t>
  </si>
  <si>
    <t>Pol5</t>
  </si>
  <si>
    <t>Potrubí Spiro do pr. 125</t>
  </si>
  <si>
    <t>1192127738</t>
  </si>
  <si>
    <t>24084-1114</t>
  </si>
  <si>
    <t>Montáž Spiro potrubí do pr. 125</t>
  </si>
  <si>
    <t>-2015932238</t>
  </si>
  <si>
    <t>Pol6</t>
  </si>
  <si>
    <t>Potrubí Spiro do pr. 200, 30% tvarovek</t>
  </si>
  <si>
    <t>-491802964</t>
  </si>
  <si>
    <t>24084-1116</t>
  </si>
  <si>
    <t>Montáž Spiro potrubí do pr. 200</t>
  </si>
  <si>
    <t>-1980943963</t>
  </si>
  <si>
    <t>Pol7</t>
  </si>
  <si>
    <t>Zaslepení potrubí a příprava pro odvodnění návarek DN20</t>
  </si>
  <si>
    <t>-1956346245</t>
  </si>
  <si>
    <t>Pol8</t>
  </si>
  <si>
    <t>Montáž zaslepení potrubí a příprava pro odvodnění návarek DN20</t>
  </si>
  <si>
    <t>137997963</t>
  </si>
  <si>
    <t>673524808</t>
  </si>
  <si>
    <t>-194693448</t>
  </si>
  <si>
    <t>Z2</t>
  </si>
  <si>
    <t>Zařízení 2 - kuchyně</t>
  </si>
  <si>
    <t>Pol11</t>
  </si>
  <si>
    <t>Odsavače par, V=150m3/h, pext =200Pa (Pel motorujm =200W, 230V, 50Hz,)</t>
  </si>
  <si>
    <t>488363402</t>
  </si>
  <si>
    <t>Pol12</t>
  </si>
  <si>
    <t>Zpětná klapka pr. 125</t>
  </si>
  <si>
    <t>873755655</t>
  </si>
  <si>
    <t>24071-2116</t>
  </si>
  <si>
    <t>Montáž zpětné klapky pr. 125</t>
  </si>
  <si>
    <t>-40767128</t>
  </si>
  <si>
    <t>Pol13</t>
  </si>
  <si>
    <t>Střešní hlavice kruhová pr. 200</t>
  </si>
  <si>
    <t>-1613427839</t>
  </si>
  <si>
    <t>24076-1116</t>
  </si>
  <si>
    <t>Montáž střešní hlavice</t>
  </si>
  <si>
    <t>-1814929551</t>
  </si>
  <si>
    <t>-1112101990</t>
  </si>
  <si>
    <t>1104014886</t>
  </si>
  <si>
    <t>1183868707</t>
  </si>
  <si>
    <t>523436836</t>
  </si>
  <si>
    <t>-1518841736</t>
  </si>
  <si>
    <t>1586616460</t>
  </si>
  <si>
    <t>Z3</t>
  </si>
  <si>
    <t>Zařízení 3 - prádelna</t>
  </si>
  <si>
    <t>Pol14</t>
  </si>
  <si>
    <t>Potrubní ventilátor pr. 160, dvouotáčkový plastový, vč. zpětné klapky a manžet, V=250m3/h, pext =130Pa (Pel motorujm =50/44W, 230V, 50Hz, Ijm =0,22/0,19A)</t>
  </si>
  <si>
    <t>1502174746</t>
  </si>
  <si>
    <t>24013-2110</t>
  </si>
  <si>
    <t>Montáž potrubního ventilátoru, klapky a manžet</t>
  </si>
  <si>
    <t>-37008483</t>
  </si>
  <si>
    <t>Pol15</t>
  </si>
  <si>
    <t>Tlumič hluku do kruhového potrubí pr. 160, dl. 600mm</t>
  </si>
  <si>
    <t>-606160080</t>
  </si>
  <si>
    <t>24077-2114</t>
  </si>
  <si>
    <t>Montáž tlumiče hluku</t>
  </si>
  <si>
    <t>-533802788</t>
  </si>
  <si>
    <t>Pol16</t>
  </si>
  <si>
    <t>Protidešťová žaluzie komfortní 250x250</t>
  </si>
  <si>
    <t>-810433108</t>
  </si>
  <si>
    <t>24073-4213</t>
  </si>
  <si>
    <t>Montáž protidešťové žaluzie</t>
  </si>
  <si>
    <t>-1883696179</t>
  </si>
  <si>
    <t>Pol17</t>
  </si>
  <si>
    <t>Vyústka odvodní jednořadá 400x140, hliník.provedení,s regulací R1, nátěr RAL dle architekta</t>
  </si>
  <si>
    <t>1800849476</t>
  </si>
  <si>
    <t>24074-1113</t>
  </si>
  <si>
    <t>Montáž vyústky</t>
  </si>
  <si>
    <t>1339028011</t>
  </si>
  <si>
    <t>Pol18</t>
  </si>
  <si>
    <t>Regulační klapka kruhová pozinkovaná, jednolistá těsná pr.200, ovládání servopohonem 230V vč. dodávky servopohonu</t>
  </si>
  <si>
    <t>641054360</t>
  </si>
  <si>
    <t>24071-3516</t>
  </si>
  <si>
    <t>Montáž regulační klapky</t>
  </si>
  <si>
    <t>2093637737</t>
  </si>
  <si>
    <t>Pol19</t>
  </si>
  <si>
    <t>Krycí mřížka pr. 200</t>
  </si>
  <si>
    <t>930680314</t>
  </si>
  <si>
    <t>24071-2116.1</t>
  </si>
  <si>
    <t>Montáž krycí mřížky</t>
  </si>
  <si>
    <t>-1826026816</t>
  </si>
  <si>
    <t>Pol20</t>
  </si>
  <si>
    <t>Potrubí Spiro do pr. 160</t>
  </si>
  <si>
    <t>-1713863</t>
  </si>
  <si>
    <t>24084-1116.1</t>
  </si>
  <si>
    <t>Montáž Spiro potrubí do pr. 160</t>
  </si>
  <si>
    <t>1338431766</t>
  </si>
  <si>
    <t>Pol21</t>
  </si>
  <si>
    <t>Potrubí Spiro do pr. 200</t>
  </si>
  <si>
    <t>-1329176314</t>
  </si>
  <si>
    <t>230195449</t>
  </si>
  <si>
    <t>Pol22</t>
  </si>
  <si>
    <t>Čtyřhranné potrubí sk. I, pozink, do obvodu 850</t>
  </si>
  <si>
    <t>1149866934</t>
  </si>
  <si>
    <t>24082-1115</t>
  </si>
  <si>
    <t>Montáž čtyřhranného potrubí, do obvodu 850</t>
  </si>
  <si>
    <t>280303804</t>
  </si>
  <si>
    <t>-650562098</t>
  </si>
  <si>
    <t>-1694224127</t>
  </si>
  <si>
    <t>Z4</t>
  </si>
  <si>
    <t>Zařízení 4 - výměník</t>
  </si>
  <si>
    <t>-536307680</t>
  </si>
  <si>
    <t>24074-4213</t>
  </si>
  <si>
    <t>967416327</t>
  </si>
  <si>
    <t>Pol25</t>
  </si>
  <si>
    <t>Regulační klapka kruhová pozinkovaná, jednolistá těsná pr.200, ovládání ruční</t>
  </si>
  <si>
    <t>-1524809880</t>
  </si>
  <si>
    <t>24071-1116</t>
  </si>
  <si>
    <t>1454552198</t>
  </si>
  <si>
    <t>280117470</t>
  </si>
  <si>
    <t>49585769</t>
  </si>
  <si>
    <t>368266393</t>
  </si>
  <si>
    <t>-604688329</t>
  </si>
  <si>
    <t>1123899600</t>
  </si>
  <si>
    <t>-592546036</t>
  </si>
  <si>
    <t>Z5</t>
  </si>
  <si>
    <t>Zařízení 5 - servovna</t>
  </si>
  <si>
    <t>Pol26</t>
  </si>
  <si>
    <t>Venkovní jednotka Siesta Qch 2,64 kW - demontáž a přemístění jednotky</t>
  </si>
  <si>
    <t>756726891</t>
  </si>
  <si>
    <t>Pol27</t>
  </si>
  <si>
    <t>Ocelová kontstrukce pod venkovní jednotku, pozink.</t>
  </si>
  <si>
    <t>-1082393592</t>
  </si>
  <si>
    <t>Pol28</t>
  </si>
  <si>
    <t>Montáž ocelové konstrukce</t>
  </si>
  <si>
    <t>-1888623022</t>
  </si>
  <si>
    <t>Pol29</t>
  </si>
  <si>
    <t>Potrubí chladiva vč. tepelné izloace a propojovacího kabelu</t>
  </si>
  <si>
    <t>-145091449</t>
  </si>
  <si>
    <t>Pol30</t>
  </si>
  <si>
    <t>Montáž potrubí chladiva</t>
  </si>
  <si>
    <t>1367255301</t>
  </si>
  <si>
    <t>Z6</t>
  </si>
  <si>
    <t>Zařízení 6 - odvětrání strojovny výtahu</t>
  </si>
  <si>
    <t>1537581583</t>
  </si>
  <si>
    <t>-1327359896</t>
  </si>
  <si>
    <t>1358026130</t>
  </si>
  <si>
    <t>-1258417495</t>
  </si>
  <si>
    <t>-2014059684</t>
  </si>
  <si>
    <t>1566780094</t>
  </si>
  <si>
    <t>-2037910435</t>
  </si>
  <si>
    <t>-194573586</t>
  </si>
  <si>
    <t>-2096572640</t>
  </si>
  <si>
    <t>1649963798</t>
  </si>
  <si>
    <t>Z7</t>
  </si>
  <si>
    <t>Ostatní</t>
  </si>
  <si>
    <t>Pol31</t>
  </si>
  <si>
    <t>Montážní a spojovací materiál</t>
  </si>
  <si>
    <t>1325495941</t>
  </si>
  <si>
    <t>Pol32</t>
  </si>
  <si>
    <t>Doprava, výškové práce</t>
  </si>
  <si>
    <t>-1557713096</t>
  </si>
  <si>
    <t>Pol33</t>
  </si>
  <si>
    <t>Komplexní zkouška, zaregulování</t>
  </si>
  <si>
    <t>151870667</t>
  </si>
  <si>
    <t>Pol34</t>
  </si>
  <si>
    <t>Dokumentace skutečného provedení</t>
  </si>
  <si>
    <t>797593961</t>
  </si>
  <si>
    <t>Pol35</t>
  </si>
  <si>
    <t>Předávací dokumentace, zaškolení obsluhy</t>
  </si>
  <si>
    <t>1528607179</t>
  </si>
  <si>
    <t>7 - Vytápění</t>
  </si>
  <si>
    <t>734 - Ústřední vytápění - armatury</t>
  </si>
  <si>
    <t>735 - Ústřední vytápění - otopná tělesa</t>
  </si>
  <si>
    <t>V2 - Potrubí</t>
  </si>
  <si>
    <t>V3 - Armatury</t>
  </si>
  <si>
    <t>V4 - Otopná tělesa</t>
  </si>
  <si>
    <t>V5 - Tepelná izolace</t>
  </si>
  <si>
    <t>V6 - Nátěry zámečnických konstrukcí</t>
  </si>
  <si>
    <t>V9 - Zámečnické konstrukce</t>
  </si>
  <si>
    <t>V7 - Montáže</t>
  </si>
  <si>
    <t>V8 - Zkoušky, revize</t>
  </si>
  <si>
    <t>734</t>
  </si>
  <si>
    <t>Ústřední vytápění - armatury</t>
  </si>
  <si>
    <t>734221682</t>
  </si>
  <si>
    <t>Ventily regulační závitové hlavice termostatické, pro ovládání ventilů PN 10 do 110 st.C kapalinové otopných těles VK</t>
  </si>
  <si>
    <t>752932859</t>
  </si>
  <si>
    <t>734261334</t>
  </si>
  <si>
    <t>Šroubení topenářské PN 16 do 120 st.C rohové G 3/4</t>
  </si>
  <si>
    <t>-1352411726</t>
  </si>
  <si>
    <t>735152272</t>
  </si>
  <si>
    <t>Otopná tělesa panelová (VK) PN 1,0 MPa, T do 110 st.C jednodesková s jednou přídavnou přestupní plochou výšky tělesa 600 mm 500 mm / 501 W stavební délky / výkonu</t>
  </si>
  <si>
    <t>-282236093</t>
  </si>
  <si>
    <t>735152272L</t>
  </si>
  <si>
    <t>351652139</t>
  </si>
  <si>
    <t>735152274</t>
  </si>
  <si>
    <t>Otopná tělesa panelová (VK) PN 1,0 MPa, T do 110 st.C jednodesková s jednou přídavnou přestupní plochou výšky tělesa 600 mm 700 mm / 701 W stavební délky / výkonu</t>
  </si>
  <si>
    <t>1767197013</t>
  </si>
  <si>
    <t>735152274L</t>
  </si>
  <si>
    <t>-1309828962</t>
  </si>
  <si>
    <t>735152275</t>
  </si>
  <si>
    <t>Otopná tělesa panelová (VK) PN 1,0 MPa, T do 110 st.C jednodesková s jednou přídavnou přestupní plochou výšky tělesa 600 mm 800 mm / 802 W stavební délky / výkonu</t>
  </si>
  <si>
    <t>1622743807</t>
  </si>
  <si>
    <t>735152275L</t>
  </si>
  <si>
    <t>-1892512769</t>
  </si>
  <si>
    <t>735152276</t>
  </si>
  <si>
    <t>Otopná tělesa panelová (VK) PN 1,0 MPa, T do 110 st.C jednodesková s jednou přídavnou přestupní plochou výšky tělesa 600 mm 900 mm / 902 W stavební délky / výkonu</t>
  </si>
  <si>
    <t>1086625130</t>
  </si>
  <si>
    <t>735152276L</t>
  </si>
  <si>
    <t>1637839734</t>
  </si>
  <si>
    <t>735152474</t>
  </si>
  <si>
    <t>Otopná tělesa panelová (VK) PN 1,0 MPa, T do 110 st.C dvoudesková s jednou přídavnou přestupní plochou výšky tělesa 600 mm 700 mm / 902 W stavební délky / výkonu</t>
  </si>
  <si>
    <t>-996954961</t>
  </si>
  <si>
    <t>735152474L</t>
  </si>
  <si>
    <t>919324517</t>
  </si>
  <si>
    <t>735152475</t>
  </si>
  <si>
    <t>Otopná tělesa panelová (VK) PN 1,0 MPa, T do 110 st.C dvoudesková s jednou přídavnou přestupní plochou výšky tělesa 600 mm 800 mm / 1030 W stavební délky / výkonu</t>
  </si>
  <si>
    <t>1502963715</t>
  </si>
  <si>
    <t>735152475L</t>
  </si>
  <si>
    <t>442594352</t>
  </si>
  <si>
    <t>735152476</t>
  </si>
  <si>
    <t>Otopná tělesa panelová (VK) PN 1,0 MPa, T do 110 st.C dvoudesková s jednou přídavnou přestupní plochou výšky tělesa 600 mm 900 mm / 1159 W stavební délky / výkonu</t>
  </si>
  <si>
    <t>1777555096</t>
  </si>
  <si>
    <t>735152476L</t>
  </si>
  <si>
    <t>1940654479</t>
  </si>
  <si>
    <t>735152477</t>
  </si>
  <si>
    <t>Otopná tělesa panelová (VK) PN 1,0 MPa, T do 110 st.C dvoudesková s jednou přídavnou přestupní plochou výšky tělesa 600 mm 1000 mm / 1288 W stavební délky / výkonu</t>
  </si>
  <si>
    <t>-102639649</t>
  </si>
  <si>
    <t>735152477L</t>
  </si>
  <si>
    <t>-874334908</t>
  </si>
  <si>
    <t>735152478</t>
  </si>
  <si>
    <t>Otopná tělesa panelová (VK) PN 1,0 MPa, T do 110 st.C dvoudesková s jednou přídavnou přestupní plochou výšky tělesa 600 mm 1100 mm / 1417 W stavební délky / výkonu</t>
  </si>
  <si>
    <t>-2010277241</t>
  </si>
  <si>
    <t>735152478L</t>
  </si>
  <si>
    <t>27673936</t>
  </si>
  <si>
    <t>735152479</t>
  </si>
  <si>
    <t>Otopná tělesa panelová (VK) PN 1,0 MPa, T do 110 st.C dvoudesková s jednou přídavnou přestupní plochou výšky tělesa 600 mm 1200 mm / 1546 W stavební délky / výkonu</t>
  </si>
  <si>
    <t>61387487</t>
  </si>
  <si>
    <t>735152575L</t>
  </si>
  <si>
    <t>Otopná tělesa panelová (VK) PN 1,0 MPa, T do 110 st.C dvoudesková se dvěma přídavnými přestupními plochami výšky tělesa 600 mm 800 mm / 1343 W stavební délky / výkonu</t>
  </si>
  <si>
    <t>-1183182800</t>
  </si>
  <si>
    <t>735152577</t>
  </si>
  <si>
    <t>Otopná tělesa panelová (VK) PN 1,0 MPa, T do 110 st.C dvoudesková se dvěma přídavnými přestupními plochami výšky tělesa 600 mm 1000 mm / 1679 W stavební délky / výkonu</t>
  </si>
  <si>
    <t>471517255</t>
  </si>
  <si>
    <t>735152577L</t>
  </si>
  <si>
    <t>-954515125</t>
  </si>
  <si>
    <t>735152696</t>
  </si>
  <si>
    <t>Otopná tělesa panelová (VK) PN 1,0 MPa, T do 110 st.C třídesková se třemi přídavnými přestupními plochami výšky tělesa 900 mm 900 mm / 2995 W stavební délky / výkonu</t>
  </si>
  <si>
    <t>187666908</t>
  </si>
  <si>
    <t>735152696L</t>
  </si>
  <si>
    <t>-1362526505</t>
  </si>
  <si>
    <t>735159110</t>
  </si>
  <si>
    <t>Otopná tělesa panelová (VK) montáž otopných těles panelových jednořadých, stavební délky do 1500 mm</t>
  </si>
  <si>
    <t>-1944185509</t>
  </si>
  <si>
    <t>1+39+19+2+1+38+22+2</t>
  </si>
  <si>
    <t>735159210</t>
  </si>
  <si>
    <t>Otopná tělesa panelová (VK) montáž otopných těles panelových dvouřadých, stavební délky do 1140 mm</t>
  </si>
  <si>
    <t>1510363326</t>
  </si>
  <si>
    <t>35+5+29+11+12+1+29+8+24+24+11</t>
  </si>
  <si>
    <t>2+1+2</t>
  </si>
  <si>
    <t>735159310</t>
  </si>
  <si>
    <t>Otopná tělesa panelová (VK) montáž otopných těles panelových třířadých, stavební délky do 1140 mm</t>
  </si>
  <si>
    <t>1416294166</t>
  </si>
  <si>
    <t>2+2</t>
  </si>
  <si>
    <t>V2</t>
  </si>
  <si>
    <t>Potrubí</t>
  </si>
  <si>
    <t>Pol164</t>
  </si>
  <si>
    <t>Ocelová trubka z uhlíkové oceli - soupis potrubí viz TZ vytápění</t>
  </si>
  <si>
    <t>-774240460</t>
  </si>
  <si>
    <t>Pol165</t>
  </si>
  <si>
    <t>Měděná trubka - soupis potrubí viz TZ vytápění</t>
  </si>
  <si>
    <t>-2111175061</t>
  </si>
  <si>
    <t>Pol166</t>
  </si>
  <si>
    <t>Požární oddělení - soupis potrubí viz TZ vytápění</t>
  </si>
  <si>
    <t>1539594872</t>
  </si>
  <si>
    <t>V3</t>
  </si>
  <si>
    <t>Armatury</t>
  </si>
  <si>
    <t>Pol167</t>
  </si>
  <si>
    <t>Armatury - soupis potrubí viz TZ vytápění</t>
  </si>
  <si>
    <t>-1747071450</t>
  </si>
  <si>
    <t>Pol168</t>
  </si>
  <si>
    <t>Měřič tepla - ultrazvukový měřič tepla UH50-A65DN50 Kvs=48 14,1m3/h vč. příslušenství</t>
  </si>
  <si>
    <t>1517855163</t>
  </si>
  <si>
    <t>Pol169</t>
  </si>
  <si>
    <t>Trojcestný ventil regulační VLF 335 DN 80, Kvs=85, PN6, průtok 14,1m3/h s lineárním servopohonem - viz TZ vytápění</t>
  </si>
  <si>
    <t>1344700972</t>
  </si>
  <si>
    <t>Pol170</t>
  </si>
  <si>
    <t>Úprava reg.systému TRONIC+dispečink</t>
  </si>
  <si>
    <t>-663755043</t>
  </si>
  <si>
    <t>V4</t>
  </si>
  <si>
    <t>Otopná tělesa</t>
  </si>
  <si>
    <t>Pol172</t>
  </si>
  <si>
    <t>Otopná tělesa trubková+připojení - soupis těles viz TZ vytápění</t>
  </si>
  <si>
    <t>-346850</t>
  </si>
  <si>
    <t>V5</t>
  </si>
  <si>
    <t>Tepelná izolace</t>
  </si>
  <si>
    <t>Pol173</t>
  </si>
  <si>
    <t>Izolace potrubí - popis viz TZ vytápění</t>
  </si>
  <si>
    <t>-1940860736</t>
  </si>
  <si>
    <t>V6</t>
  </si>
  <si>
    <t>Nátěry zámečnických konstrukcí</t>
  </si>
  <si>
    <t>Pol174</t>
  </si>
  <si>
    <t>Nátěr zám.konstrukcí - viz TZ vytápění</t>
  </si>
  <si>
    <t>1856541368</t>
  </si>
  <si>
    <t>V9</t>
  </si>
  <si>
    <t>Zámečnické konstrukce</t>
  </si>
  <si>
    <t>Pol175</t>
  </si>
  <si>
    <t>Konstrukce - ocelové zámečnické - viz TZ vytápění</t>
  </si>
  <si>
    <t>1538992574</t>
  </si>
  <si>
    <t>V7</t>
  </si>
  <si>
    <t>Montáže</t>
  </si>
  <si>
    <t>Pol180</t>
  </si>
  <si>
    <t>Cena demontáží a montážních prací - popis viz TZ vytápění</t>
  </si>
  <si>
    <t>-1881758864</t>
  </si>
  <si>
    <t>V8</t>
  </si>
  <si>
    <t>Zkoušky, revize</t>
  </si>
  <si>
    <t>Pol176</t>
  </si>
  <si>
    <t>Revize, zkoušky proplach - popis viz TZ vytápění</t>
  </si>
  <si>
    <t>hod</t>
  </si>
  <si>
    <t>1317609286</t>
  </si>
  <si>
    <t>Pol177</t>
  </si>
  <si>
    <t>Proplach soustavy - popis viz TZ vytápění</t>
  </si>
  <si>
    <t>1656493198</t>
  </si>
  <si>
    <t>-62153253</t>
  </si>
  <si>
    <t>8 - Silnoproudá elektrote...</t>
  </si>
  <si>
    <t>D1 - OSVĚTLENÍ</t>
  </si>
  <si>
    <t>D2 - ZÁSUVKY</t>
  </si>
  <si>
    <t>D3 - ROZVADĚČE A PŘÍPOJKY</t>
  </si>
  <si>
    <t xml:space="preserve">    D4 - Patrový rozvaděč R1L</t>
  </si>
  <si>
    <t xml:space="preserve">    D5 - Patrový rozvaděč R1P</t>
  </si>
  <si>
    <t xml:space="preserve">    D6 - Patrový rozvaděč 2.NP</t>
  </si>
  <si>
    <t xml:space="preserve">    D7 - Patrové rozvaděče 3.NP, 7NP a 5NP-R5L</t>
  </si>
  <si>
    <t xml:space="preserve">    D8 - Patrový rozvaděč R5P</t>
  </si>
  <si>
    <t xml:space="preserve">    D9 - Patrové rozvaděče 4.NP a 6.NP</t>
  </si>
  <si>
    <t xml:space="preserve">    D10 - Patrový rozvaděč R8L</t>
  </si>
  <si>
    <t xml:space="preserve">    D11 - Patrový rozvaděč R8P</t>
  </si>
  <si>
    <t xml:space="preserve">    D12 - Rozvaděč jednoho pokoje</t>
  </si>
  <si>
    <t xml:space="preserve">    D13 - Rozvaděč dvou pokojů</t>
  </si>
  <si>
    <t xml:space="preserve">    D14 - Rozvaděče ovládání osvětlení</t>
  </si>
  <si>
    <t>D15 - KABELY</t>
  </si>
  <si>
    <t>D16 - HROMOSVOD</t>
  </si>
  <si>
    <t>D17 - KABELOVÉ TRASY</t>
  </si>
  <si>
    <t>D18 - OSTATNÍ</t>
  </si>
  <si>
    <t>D1</t>
  </si>
  <si>
    <t>OSVĚTLENÍ</t>
  </si>
  <si>
    <t>Pol178</t>
  </si>
  <si>
    <t>Spínač řaz. 1 komplet</t>
  </si>
  <si>
    <t>542984662</t>
  </si>
  <si>
    <t>Pol179</t>
  </si>
  <si>
    <t>Spínač řaz. 1/0 komplet</t>
  </si>
  <si>
    <t>-1577959284</t>
  </si>
  <si>
    <t>Pol181</t>
  </si>
  <si>
    <t>Spínač řaz. 5 komplet</t>
  </si>
  <si>
    <t>1021498978</t>
  </si>
  <si>
    <t>Pol182</t>
  </si>
  <si>
    <t>Spínač řaz. 6 komplet</t>
  </si>
  <si>
    <t>-1302391894</t>
  </si>
  <si>
    <t>Pol183</t>
  </si>
  <si>
    <t>Spínač řaz. 7 komplet</t>
  </si>
  <si>
    <t>841983155</t>
  </si>
  <si>
    <t>Pol184</t>
  </si>
  <si>
    <t>Časové relé multifunkční pod vypínač</t>
  </si>
  <si>
    <t>-180922239</t>
  </si>
  <si>
    <t>Pol185</t>
  </si>
  <si>
    <t>Elektroinstalační krabice pr. 68mm</t>
  </si>
  <si>
    <t>-759413135</t>
  </si>
  <si>
    <t>Pol186</t>
  </si>
  <si>
    <t>Stropní LED panel 17W 1800lm 4000K do podhledu komplet</t>
  </si>
  <si>
    <t>-138192937</t>
  </si>
  <si>
    <t>Pol187</t>
  </si>
  <si>
    <t>Stropní LED panel 26W 3300lm 3000K přisazené</t>
  </si>
  <si>
    <t>-186459328</t>
  </si>
  <si>
    <t>Pol188</t>
  </si>
  <si>
    <t>Stropní LED panel 38W 4150lm 4000K přisazené</t>
  </si>
  <si>
    <t>-1812078818</t>
  </si>
  <si>
    <t>Pol189</t>
  </si>
  <si>
    <t>Stropní / nástěnné LED svítidlo 15W 1400lm 3000K</t>
  </si>
  <si>
    <t>-2013282074</t>
  </si>
  <si>
    <t>Pol190</t>
  </si>
  <si>
    <t>Stropní / nástěnné LED svítidlo 15W 1400lm 3000K IP44</t>
  </si>
  <si>
    <t>-1547672352</t>
  </si>
  <si>
    <t>Pol191</t>
  </si>
  <si>
    <t>Stropní / nástěnné LED svítidlo 28W 2500lm 4000K</t>
  </si>
  <si>
    <t>1777146086</t>
  </si>
  <si>
    <t>Pol192</t>
  </si>
  <si>
    <t>Nouzové svítidlo LED 7W, autonomní baterie 60min.</t>
  </si>
  <si>
    <t>-67497704</t>
  </si>
  <si>
    <t>D2</t>
  </si>
  <si>
    <t>ZÁSUVKY</t>
  </si>
  <si>
    <t>Pol193</t>
  </si>
  <si>
    <t>Zásuvka dvojnásobná 230V/16A s clonkami, natočenou dutinkou</t>
  </si>
  <si>
    <t>-30802083</t>
  </si>
  <si>
    <t>Pol194</t>
  </si>
  <si>
    <t>Zásuvka jednonásobná 230V/16A s clonkami komplet</t>
  </si>
  <si>
    <t>-665062325</t>
  </si>
  <si>
    <t>Pol195</t>
  </si>
  <si>
    <t>Zásuvka jednonásobná 230V/16A s clonkami bez rámečku</t>
  </si>
  <si>
    <t>-1619590909</t>
  </si>
  <si>
    <t>Pol196</t>
  </si>
  <si>
    <t>Trojnásobný rámeček</t>
  </si>
  <si>
    <t>1126924029</t>
  </si>
  <si>
    <t>-13484448</t>
  </si>
  <si>
    <t>ROZVADĚČE A PŘÍPOJKY</t>
  </si>
  <si>
    <t>Pol197</t>
  </si>
  <si>
    <t>Elektroměrový rozvaděč nepřímé měření 160/160 vestavný</t>
  </si>
  <si>
    <t>2105229860</t>
  </si>
  <si>
    <t>Pol198</t>
  </si>
  <si>
    <t>Elektroměr pro nepřímé měření 160/5</t>
  </si>
  <si>
    <t>-789682761</t>
  </si>
  <si>
    <t>Pol199</t>
  </si>
  <si>
    <t>Pojistka nožová 160A vel. PNA1</t>
  </si>
  <si>
    <t>1391842609</t>
  </si>
  <si>
    <t>Patrový rozvaděč R1L</t>
  </si>
  <si>
    <t>Pol200</t>
  </si>
  <si>
    <t>Vypínač rozvaděče 3x200A s napěťovou spouští</t>
  </si>
  <si>
    <t>-1609038221</t>
  </si>
  <si>
    <t>Pol201</t>
  </si>
  <si>
    <t>Vypínač rozvaděče 3x160A s napěťovou spouští</t>
  </si>
  <si>
    <t>1402831865</t>
  </si>
  <si>
    <t>Pol202</t>
  </si>
  <si>
    <t>Jistič 20A/3 10kA char.C</t>
  </si>
  <si>
    <t>929228637</t>
  </si>
  <si>
    <t>Pol203</t>
  </si>
  <si>
    <t>Jistič 25A/3 10kA char.C</t>
  </si>
  <si>
    <t>-541493985</t>
  </si>
  <si>
    <t>Pol204</t>
  </si>
  <si>
    <t>Jistič 40A/3 10kA char.C</t>
  </si>
  <si>
    <t>-1008119222</t>
  </si>
  <si>
    <t>Pol205</t>
  </si>
  <si>
    <t>Jistič 80A/3 10kA char.C</t>
  </si>
  <si>
    <t>-1618831864</t>
  </si>
  <si>
    <t>Pol206</t>
  </si>
  <si>
    <t>Jistič 20/1 10kA char.C</t>
  </si>
  <si>
    <t>-390828813</t>
  </si>
  <si>
    <t>Pol207</t>
  </si>
  <si>
    <t>Digitální elektroměr na DIN lištu 1f</t>
  </si>
  <si>
    <t>-944112727</t>
  </si>
  <si>
    <t>Pol208</t>
  </si>
  <si>
    <t>Digitální elektroměr na DIN lištu 3f</t>
  </si>
  <si>
    <t>-1234355645</t>
  </si>
  <si>
    <t>Pol209</t>
  </si>
  <si>
    <t>Jistič 6A/3 6kA char.B</t>
  </si>
  <si>
    <t>1292829129</t>
  </si>
  <si>
    <t>Jistič 10A/1 6kA char. B</t>
  </si>
  <si>
    <t>-674253410</t>
  </si>
  <si>
    <t>Jistič 16A/1 6kA char. B</t>
  </si>
  <si>
    <t>1762483948</t>
  </si>
  <si>
    <t>Pol212</t>
  </si>
  <si>
    <t>Proudový chránič 40/4/0,03 6kA</t>
  </si>
  <si>
    <t>-61807166</t>
  </si>
  <si>
    <t>Pol213</t>
  </si>
  <si>
    <t>Stykač 1 spínací kontakt 230V</t>
  </si>
  <si>
    <t>87709099</t>
  </si>
  <si>
    <t>Pol214</t>
  </si>
  <si>
    <t>Práce v rozvaděči</t>
  </si>
  <si>
    <t>1876332201</t>
  </si>
  <si>
    <t>Pol215</t>
  </si>
  <si>
    <t>DIN lišta dl. 1000mm</t>
  </si>
  <si>
    <t>-1747954711</t>
  </si>
  <si>
    <t>Pol218</t>
  </si>
  <si>
    <t>Plechový kryt rozvaděče</t>
  </si>
  <si>
    <t>-1845995432</t>
  </si>
  <si>
    <t>Pol219</t>
  </si>
  <si>
    <t>Dveře rozvaděče s požární odolností EI30DP1</t>
  </si>
  <si>
    <t>-304888769</t>
  </si>
  <si>
    <t>Patrový rozvaděč R1P</t>
  </si>
  <si>
    <t>-1596994505</t>
  </si>
  <si>
    <t>663185593</t>
  </si>
  <si>
    <t>-1440392723</t>
  </si>
  <si>
    <t>1131606129</t>
  </si>
  <si>
    <t>633082755</t>
  </si>
  <si>
    <t>1781009716</t>
  </si>
  <si>
    <t>1131230654</t>
  </si>
  <si>
    <t>55401445</t>
  </si>
  <si>
    <t>81817952</t>
  </si>
  <si>
    <t>865429725</t>
  </si>
  <si>
    <t>1910230223</t>
  </si>
  <si>
    <t>-1564280364</t>
  </si>
  <si>
    <t>1320964803</t>
  </si>
  <si>
    <t>1715050649</t>
  </si>
  <si>
    <t>-324716623</t>
  </si>
  <si>
    <t>252651110</t>
  </si>
  <si>
    <t>Patrový rozvaděč 2.NP</t>
  </si>
  <si>
    <t>Pol220</t>
  </si>
  <si>
    <t>Hlavní vypínač rozvaděče 40/3</t>
  </si>
  <si>
    <t>-1231718415</t>
  </si>
  <si>
    <t>-901123187</t>
  </si>
  <si>
    <t>-1342096848</t>
  </si>
  <si>
    <t>Pol221</t>
  </si>
  <si>
    <t>Jistič 16A/3 10kA char.B</t>
  </si>
  <si>
    <t>28022469</t>
  </si>
  <si>
    <t>-1183669497</t>
  </si>
  <si>
    <t>1125087452</t>
  </si>
  <si>
    <t>Pol222</t>
  </si>
  <si>
    <t>Proudový chránič 25/4/0,03 6kA</t>
  </si>
  <si>
    <t>1890394542</t>
  </si>
  <si>
    <t>516124439</t>
  </si>
  <si>
    <t>925282506</t>
  </si>
  <si>
    <t>312354802</t>
  </si>
  <si>
    <t>Pol223</t>
  </si>
  <si>
    <t>2013466810</t>
  </si>
  <si>
    <t>Patrové rozvaděče 3.NP, 7NP a 5NP-R5L</t>
  </si>
  <si>
    <t>Pol224</t>
  </si>
  <si>
    <t>Stoupačková svorkovnice 4 pól</t>
  </si>
  <si>
    <t>-1266928362</t>
  </si>
  <si>
    <t>Pol225</t>
  </si>
  <si>
    <t>Hlavní jistič rozvaděče 40A/3 10kA char. C</t>
  </si>
  <si>
    <t>1178485238</t>
  </si>
  <si>
    <t>-732194303</t>
  </si>
  <si>
    <t>1155271588</t>
  </si>
  <si>
    <t>-1309888996</t>
  </si>
  <si>
    <t>-225202434</t>
  </si>
  <si>
    <t>-1840202974</t>
  </si>
  <si>
    <t>27883535</t>
  </si>
  <si>
    <t>-972028853</t>
  </si>
  <si>
    <t>757619816</t>
  </si>
  <si>
    <t>-1895751364</t>
  </si>
  <si>
    <t>153236543</t>
  </si>
  <si>
    <t>Patrový rozvaděč R5P</t>
  </si>
  <si>
    <t>-726631871</t>
  </si>
  <si>
    <t>-1096512899</t>
  </si>
  <si>
    <t>554857657</t>
  </si>
  <si>
    <t>1341498295</t>
  </si>
  <si>
    <t>968212413</t>
  </si>
  <si>
    <t>1667370905</t>
  </si>
  <si>
    <t>949837431</t>
  </si>
  <si>
    <t>402125636</t>
  </si>
  <si>
    <t>-503879349</t>
  </si>
  <si>
    <t>-799610866</t>
  </si>
  <si>
    <t>Patrové rozvaděče 4.NP a 6.NP</t>
  </si>
  <si>
    <t>1861173445</t>
  </si>
  <si>
    <t>-361886028</t>
  </si>
  <si>
    <t>-1698868420</t>
  </si>
  <si>
    <t>68588828</t>
  </si>
  <si>
    <t>-1089324196</t>
  </si>
  <si>
    <t>-149257376</t>
  </si>
  <si>
    <t>-1311529849</t>
  </si>
  <si>
    <t>1760838246</t>
  </si>
  <si>
    <t>-2092933138</t>
  </si>
  <si>
    <t>-2038949726</t>
  </si>
  <si>
    <t>1775198188</t>
  </si>
  <si>
    <t>Patrový rozvaděč R8L</t>
  </si>
  <si>
    <t>-370818621</t>
  </si>
  <si>
    <t>-2138510327</t>
  </si>
  <si>
    <t>-56979434</t>
  </si>
  <si>
    <t>916295967</t>
  </si>
  <si>
    <t>-126916482</t>
  </si>
  <si>
    <t>-1193101569</t>
  </si>
  <si>
    <t>-520998280</t>
  </si>
  <si>
    <t>Pol226</t>
  </si>
  <si>
    <t>Jistič 6A/1 6kA char. B</t>
  </si>
  <si>
    <t>-321902214</t>
  </si>
  <si>
    <t>Pol227</t>
  </si>
  <si>
    <t>Digitální spínací hodiny, naprogramování</t>
  </si>
  <si>
    <t>-1340201275</t>
  </si>
  <si>
    <t>Pol228</t>
  </si>
  <si>
    <t>Stykač 1f</t>
  </si>
  <si>
    <t>-1773414411</t>
  </si>
  <si>
    <t>-1469035681</t>
  </si>
  <si>
    <t>-2217407</t>
  </si>
  <si>
    <t>1375624764</t>
  </si>
  <si>
    <t>-950998502</t>
  </si>
  <si>
    <t>Patrový rozvaděč R8P</t>
  </si>
  <si>
    <t>2013631877</t>
  </si>
  <si>
    <t>384812519</t>
  </si>
  <si>
    <t>1769519525</t>
  </si>
  <si>
    <t>937312579</t>
  </si>
  <si>
    <t>-1173376766</t>
  </si>
  <si>
    <t>260268646</t>
  </si>
  <si>
    <t>-651468162</t>
  </si>
  <si>
    <t>1603215966</t>
  </si>
  <si>
    <t>2138559158</t>
  </si>
  <si>
    <t>996827465</t>
  </si>
  <si>
    <t>-2128774033</t>
  </si>
  <si>
    <t>1919097603</t>
  </si>
  <si>
    <t>-191525777</t>
  </si>
  <si>
    <t>-265096537</t>
  </si>
  <si>
    <t>Rozvaděč jednoho pokoje</t>
  </si>
  <si>
    <t>Pol229</t>
  </si>
  <si>
    <t>Skříň rozvaděče na omítku 12 modulů</t>
  </si>
  <si>
    <t>1521850950</t>
  </si>
  <si>
    <t>Pol230</t>
  </si>
  <si>
    <t>Hlavní vypínač rozvaděče 20/1</t>
  </si>
  <si>
    <t>1312791077</t>
  </si>
  <si>
    <t>-190777730</t>
  </si>
  <si>
    <t>-942644893</t>
  </si>
  <si>
    <t>Pol231</t>
  </si>
  <si>
    <t>Proudový chránič 25/2/0,03 6kA</t>
  </si>
  <si>
    <t>-1823101696</t>
  </si>
  <si>
    <t>-1648044548</t>
  </si>
  <si>
    <t>Rozvaděč dvou pokojů</t>
  </si>
  <si>
    <t>685619576</t>
  </si>
  <si>
    <t>-1371873462</t>
  </si>
  <si>
    <t>-2068832913</t>
  </si>
  <si>
    <t>-68386578</t>
  </si>
  <si>
    <t>139</t>
  </si>
  <si>
    <t>-1002993799</t>
  </si>
  <si>
    <t>140</t>
  </si>
  <si>
    <t>216364898</t>
  </si>
  <si>
    <t>D14</t>
  </si>
  <si>
    <t>Rozvaděče ovládání osvětlení</t>
  </si>
  <si>
    <t>141</t>
  </si>
  <si>
    <t>Pol232</t>
  </si>
  <si>
    <t>Jednopólový vypínač na DIN lištu</t>
  </si>
  <si>
    <t>-284769867</t>
  </si>
  <si>
    <t>142</t>
  </si>
  <si>
    <t>-292076412</t>
  </si>
  <si>
    <t>143</t>
  </si>
  <si>
    <t>-657677908</t>
  </si>
  <si>
    <t>144</t>
  </si>
  <si>
    <t>270413155</t>
  </si>
  <si>
    <t>145</t>
  </si>
  <si>
    <t>Pol233</t>
  </si>
  <si>
    <t>Dveře rozvaděče oceloplechové</t>
  </si>
  <si>
    <t>1956310931</t>
  </si>
  <si>
    <t>D15</t>
  </si>
  <si>
    <t>KABELY</t>
  </si>
  <si>
    <t>146</t>
  </si>
  <si>
    <t>Pol234</t>
  </si>
  <si>
    <t>CYKYLO 3J1,5</t>
  </si>
  <si>
    <t>2086474033</t>
  </si>
  <si>
    <t>147</t>
  </si>
  <si>
    <t>Pol235</t>
  </si>
  <si>
    <t>CYKY 3J1,5</t>
  </si>
  <si>
    <t>-1224653895</t>
  </si>
  <si>
    <t>148</t>
  </si>
  <si>
    <t>Pol236</t>
  </si>
  <si>
    <t>CYKY 5J1,5</t>
  </si>
  <si>
    <t>-1553797697</t>
  </si>
  <si>
    <t>149</t>
  </si>
  <si>
    <t>Pol237</t>
  </si>
  <si>
    <t>1-CXKH-R 3O1,5</t>
  </si>
  <si>
    <t>-800911119</t>
  </si>
  <si>
    <t>150</t>
  </si>
  <si>
    <t>Pol238</t>
  </si>
  <si>
    <t>1-CXKH-R 3J2,5</t>
  </si>
  <si>
    <t>1581947965</t>
  </si>
  <si>
    <t>151</t>
  </si>
  <si>
    <t>Pol239</t>
  </si>
  <si>
    <t>CYKY 3J2,5</t>
  </si>
  <si>
    <t>-1601184953</t>
  </si>
  <si>
    <t>152</t>
  </si>
  <si>
    <t>Pol240</t>
  </si>
  <si>
    <t>CYKY 5J2,5</t>
  </si>
  <si>
    <t>-509426144</t>
  </si>
  <si>
    <t>153</t>
  </si>
  <si>
    <t>Pol241</t>
  </si>
  <si>
    <t>CYKY 3J6</t>
  </si>
  <si>
    <t>-201598634</t>
  </si>
  <si>
    <t>154</t>
  </si>
  <si>
    <t>Pol242</t>
  </si>
  <si>
    <t>CYKY 5J6</t>
  </si>
  <si>
    <t>233357093</t>
  </si>
  <si>
    <t>155</t>
  </si>
  <si>
    <t>Pol243</t>
  </si>
  <si>
    <t>CYKY 4J10</t>
  </si>
  <si>
    <t>1461967830</t>
  </si>
  <si>
    <t>156</t>
  </si>
  <si>
    <t>Pol244</t>
  </si>
  <si>
    <t>CYKY 4J16</t>
  </si>
  <si>
    <t>640743622</t>
  </si>
  <si>
    <t>157</t>
  </si>
  <si>
    <t>Pol245</t>
  </si>
  <si>
    <t>CYKY 4J25</t>
  </si>
  <si>
    <t>-371817104</t>
  </si>
  <si>
    <t>158</t>
  </si>
  <si>
    <t>Pol246</t>
  </si>
  <si>
    <t>AYKY 3x150+70</t>
  </si>
  <si>
    <t>554867442</t>
  </si>
  <si>
    <t>Pol247</t>
  </si>
  <si>
    <t>Vodič H07V-K 6 zž</t>
  </si>
  <si>
    <t>1740648236</t>
  </si>
  <si>
    <t>Pol248</t>
  </si>
  <si>
    <t>Vodič H07V-K 10 zž</t>
  </si>
  <si>
    <t>-1936365013</t>
  </si>
  <si>
    <t>Pol249</t>
  </si>
  <si>
    <t>Vodič H07V-K 16 zž</t>
  </si>
  <si>
    <t>1676775075</t>
  </si>
  <si>
    <t>D16</t>
  </si>
  <si>
    <t>HROMOSVOD</t>
  </si>
  <si>
    <t>Pol250</t>
  </si>
  <si>
    <t>Zemnící pásek FeZn 30x4</t>
  </si>
  <si>
    <t>-2094454857</t>
  </si>
  <si>
    <t>Pol251</t>
  </si>
  <si>
    <t>Zemnící drát FeZn pozink. pr. 8</t>
  </si>
  <si>
    <t>690194410</t>
  </si>
  <si>
    <t>Pol252</t>
  </si>
  <si>
    <t>Jímací tyč dl. 3m</t>
  </si>
  <si>
    <t>706541698</t>
  </si>
  <si>
    <t>Pol253</t>
  </si>
  <si>
    <t>Podstavec pro jímací tyč</t>
  </si>
  <si>
    <t>-1916860764</t>
  </si>
  <si>
    <t>Pol254</t>
  </si>
  <si>
    <t>Střešní podpěra vedení</t>
  </si>
  <si>
    <t>-62695121</t>
  </si>
  <si>
    <t>Pol255</t>
  </si>
  <si>
    <t>Podpěra svodu</t>
  </si>
  <si>
    <t>-486364002</t>
  </si>
  <si>
    <t>Pol256</t>
  </si>
  <si>
    <t>Ochranný úhelník OU 2L</t>
  </si>
  <si>
    <t>473981096</t>
  </si>
  <si>
    <t>Pol257</t>
  </si>
  <si>
    <t>Držák OU</t>
  </si>
  <si>
    <t>1160773339</t>
  </si>
  <si>
    <t>Pol258</t>
  </si>
  <si>
    <t>Okapová svorka</t>
  </si>
  <si>
    <t>2010177772</t>
  </si>
  <si>
    <t>Pol259</t>
  </si>
  <si>
    <t>Svorka SR2b</t>
  </si>
  <si>
    <t>-649467597</t>
  </si>
  <si>
    <t>Pol260</t>
  </si>
  <si>
    <t>Svorka SR3a</t>
  </si>
  <si>
    <t>93332755</t>
  </si>
  <si>
    <t>Pol261</t>
  </si>
  <si>
    <t>Svorka SS</t>
  </si>
  <si>
    <t>-1270843600</t>
  </si>
  <si>
    <t>Pol262</t>
  </si>
  <si>
    <t>Svorka zkušební SZa</t>
  </si>
  <si>
    <t>1306515804</t>
  </si>
  <si>
    <t>Pol263</t>
  </si>
  <si>
    <t>Označovací štítek svodu</t>
  </si>
  <si>
    <t>236410461</t>
  </si>
  <si>
    <t>Pol264</t>
  </si>
  <si>
    <t>Drobný materiál</t>
  </si>
  <si>
    <t>-854810435</t>
  </si>
  <si>
    <t>Pol265</t>
  </si>
  <si>
    <t>Ekvipotenciální přípojnice</t>
  </si>
  <si>
    <t>1097217344</t>
  </si>
  <si>
    <t>Pol266</t>
  </si>
  <si>
    <t>Revize</t>
  </si>
  <si>
    <t>-2109811489</t>
  </si>
  <si>
    <t>D17</t>
  </si>
  <si>
    <t>KABELOVÉ TRASY</t>
  </si>
  <si>
    <t>Pol267</t>
  </si>
  <si>
    <t>Vysekání kabelové trasy vč. hrubého začištění</t>
  </si>
  <si>
    <t>-113584430</t>
  </si>
  <si>
    <t>Pol268</t>
  </si>
  <si>
    <t>Kabelový žlab s integrovanou spojkou 100x250x0,80 pozink</t>
  </si>
  <si>
    <t>-2124152174</t>
  </si>
  <si>
    <t>Pol269</t>
  </si>
  <si>
    <t>Závěs dl. 290mm vč. závitových tyčí, kotev a matek</t>
  </si>
  <si>
    <t>39330457</t>
  </si>
  <si>
    <t>Pol270</t>
  </si>
  <si>
    <t>Průvrty zdí</t>
  </si>
  <si>
    <t>476634137</t>
  </si>
  <si>
    <t>Pol271</t>
  </si>
  <si>
    <t>Protipožární ucpávky</t>
  </si>
  <si>
    <t>-1956797720</t>
  </si>
  <si>
    <t>Pol272</t>
  </si>
  <si>
    <t>Drobný elektroinstalační materiál (svorkovnice, sádra, kabelové příchytky…)</t>
  </si>
  <si>
    <t>-404874944</t>
  </si>
  <si>
    <t>D18</t>
  </si>
  <si>
    <t>OSTATNÍ</t>
  </si>
  <si>
    <t>Pol273</t>
  </si>
  <si>
    <t>Revize elektroinstalace</t>
  </si>
  <si>
    <t>-1653978843</t>
  </si>
  <si>
    <t>Pol274</t>
  </si>
  <si>
    <t>Dokumentace skutečného provedení stavby</t>
  </si>
  <si>
    <t>-668044292</t>
  </si>
  <si>
    <t>9 - Slaboproudé instalace</t>
  </si>
  <si>
    <t>D1 - STA</t>
  </si>
  <si>
    <t>D2 - OPTIKA</t>
  </si>
  <si>
    <t>D3 - LAN, WIFI</t>
  </si>
  <si>
    <t>D4 - IP KAMERY</t>
  </si>
  <si>
    <t>D5 - OSTATNÍ</t>
  </si>
  <si>
    <t>Pol275</t>
  </si>
  <si>
    <t>Koaxiální kabel CB 113</t>
  </si>
  <si>
    <t>-915951796</t>
  </si>
  <si>
    <t>Pol276</t>
  </si>
  <si>
    <t>Elektroinstalační trubka pr. 20mm</t>
  </si>
  <si>
    <t>-27033287</t>
  </si>
  <si>
    <t>Pol277</t>
  </si>
  <si>
    <t>Elektroinstalační trubka LPE UV stabilní</t>
  </si>
  <si>
    <t>2140964012</t>
  </si>
  <si>
    <t>Pol278</t>
  </si>
  <si>
    <t>Anténa DVB-T Alcad</t>
  </si>
  <si>
    <t>614964158</t>
  </si>
  <si>
    <t>Pol279</t>
  </si>
  <si>
    <t>Anténní stožár jednodílný 4m, 60mm, žárový zinek</t>
  </si>
  <si>
    <t>-1335405098</t>
  </si>
  <si>
    <t>Pol280</t>
  </si>
  <si>
    <t>Stožárový držák</t>
  </si>
  <si>
    <t>-1742749229</t>
  </si>
  <si>
    <t>Pol281</t>
  </si>
  <si>
    <t>Anténní výložník s třmeny</t>
  </si>
  <si>
    <t>-2123467268</t>
  </si>
  <si>
    <t>Pol282</t>
  </si>
  <si>
    <t>Konektor F</t>
  </si>
  <si>
    <t>640094708</t>
  </si>
  <si>
    <t>Pol283</t>
  </si>
  <si>
    <t>Anténní zásuvka TV+R komplet</t>
  </si>
  <si>
    <t>1064689595</t>
  </si>
  <si>
    <t>44876992</t>
  </si>
  <si>
    <t>Pol284</t>
  </si>
  <si>
    <t>Anténní rozbočovač</t>
  </si>
  <si>
    <t>-1035088771</t>
  </si>
  <si>
    <t>Pol285</t>
  </si>
  <si>
    <t>Nastavení a přezkoušení systému STA</t>
  </si>
  <si>
    <t>-1112860679</t>
  </si>
  <si>
    <t>OPTIKA</t>
  </si>
  <si>
    <t>Pol286</t>
  </si>
  <si>
    <t>Přerušení OK, stažení o 35m</t>
  </si>
  <si>
    <t>-511166389</t>
  </si>
  <si>
    <t>Pol287</t>
  </si>
  <si>
    <t>Optocký kabel SM 12vl. 9/125</t>
  </si>
  <si>
    <t>-525812027</t>
  </si>
  <si>
    <t>Pol288</t>
  </si>
  <si>
    <t>Tělo optické spojky komplet vč. ochran sváru</t>
  </si>
  <si>
    <t>-2147295734</t>
  </si>
  <si>
    <t>Pol289</t>
  </si>
  <si>
    <t>Svaření vlákna</t>
  </si>
  <si>
    <t>vl.</t>
  </si>
  <si>
    <t>-2036972648</t>
  </si>
  <si>
    <t>Pol290</t>
  </si>
  <si>
    <t>Optický kabel SM 8vl. 9/125 samonosný</t>
  </si>
  <si>
    <t>-540424905</t>
  </si>
  <si>
    <t>Pol291</t>
  </si>
  <si>
    <t>Optický kabel SM 4vl. 9/125 samonosný</t>
  </si>
  <si>
    <t>-1813883241</t>
  </si>
  <si>
    <t>Pol292</t>
  </si>
  <si>
    <t>Kotva pro samonosný kabel</t>
  </si>
  <si>
    <t>1454720288</t>
  </si>
  <si>
    <t>Pol293</t>
  </si>
  <si>
    <t>Nástěnný 19´´ RACK rozvaděč 18U</t>
  </si>
  <si>
    <t>-460382130</t>
  </si>
  <si>
    <t>Pol294</t>
  </si>
  <si>
    <t>Napájecí panel 5x230V</t>
  </si>
  <si>
    <t>230161709</t>
  </si>
  <si>
    <t>Pol295</t>
  </si>
  <si>
    <t>Přemístění komplet stávajících optických van ze serverovny</t>
  </si>
  <si>
    <t>938393395</t>
  </si>
  <si>
    <t>Pol296</t>
  </si>
  <si>
    <t>Optická vana výsuvná 1U bez čela</t>
  </si>
  <si>
    <t>272621769</t>
  </si>
  <si>
    <t>Pol297</t>
  </si>
  <si>
    <t>Kazeta ochranných svárů pro 12 smršťovacích ochran</t>
  </si>
  <si>
    <t>-521611376</t>
  </si>
  <si>
    <t>Pol298</t>
  </si>
  <si>
    <t>Čelo optické vany 12 pozic</t>
  </si>
  <si>
    <t>417259167</t>
  </si>
  <si>
    <t>Pol299</t>
  </si>
  <si>
    <t>Pigtail E2000/PC 1m, vč. navaření na vlákno kabelu</t>
  </si>
  <si>
    <t>-887057653</t>
  </si>
  <si>
    <t>Pol300</t>
  </si>
  <si>
    <t>Optická spojka E2000 simplex</t>
  </si>
  <si>
    <t>-1635659969</t>
  </si>
  <si>
    <t>Pol301</t>
  </si>
  <si>
    <t>patch kord E2000/E2000 SM 9/125 1m</t>
  </si>
  <si>
    <t>952990700</t>
  </si>
  <si>
    <t>Pol302</t>
  </si>
  <si>
    <t>Ukončení kabelů na sousedních objektech</t>
  </si>
  <si>
    <t>1466314608</t>
  </si>
  <si>
    <t>Pol303</t>
  </si>
  <si>
    <t>Měření vláken přímou metodou (1310, 1550 a 1625nm)</t>
  </si>
  <si>
    <t>-284194285</t>
  </si>
  <si>
    <t>Pol304</t>
  </si>
  <si>
    <t>Drobný montážní materiál</t>
  </si>
  <si>
    <t>-573181512</t>
  </si>
  <si>
    <t>LAN, WIFI</t>
  </si>
  <si>
    <t>170611</t>
  </si>
  <si>
    <t>Páteřní přepínač/směrovač</t>
  </si>
  <si>
    <t>1198216756</t>
  </si>
  <si>
    <t>170612</t>
  </si>
  <si>
    <t>Přístupový stohovatelný gigabitový přepínač s možností napájení po Ethernetu s 10Gb uplink porty</t>
  </si>
  <si>
    <t>-1013597763</t>
  </si>
  <si>
    <t>170613</t>
  </si>
  <si>
    <t xml:space="preserve">Přístupový stohovatelný gigabitový přepínač s 1Gb uplink porty </t>
  </si>
  <si>
    <t>326598117</t>
  </si>
  <si>
    <t>170614</t>
  </si>
  <si>
    <t>Výměnné moduly rozhraní přístupových přepínačů</t>
  </si>
  <si>
    <t>833684151</t>
  </si>
  <si>
    <t>Pol305</t>
  </si>
  <si>
    <t>UTP 4x2x0,5 cat.6</t>
  </si>
  <si>
    <t>-1923023294</t>
  </si>
  <si>
    <t>Pol306</t>
  </si>
  <si>
    <t>STP 4x2x0,5 cat.6</t>
  </si>
  <si>
    <t>-406725237</t>
  </si>
  <si>
    <t>1307120380</t>
  </si>
  <si>
    <t>Pol307</t>
  </si>
  <si>
    <t>Drátěný rošt 60x150 vč. spojek a závěsů</t>
  </si>
  <si>
    <t>-914847862</t>
  </si>
  <si>
    <t>Pol308</t>
  </si>
  <si>
    <t>Patch kabel 2xRJ45 UTP cat.6 dl. 1m</t>
  </si>
  <si>
    <t>-1961360531</t>
  </si>
  <si>
    <t>Pol309</t>
  </si>
  <si>
    <t>Patch kabel 2xRJ45 UTP cat.6 dl. 2m</t>
  </si>
  <si>
    <t>1124958838</t>
  </si>
  <si>
    <t>170615</t>
  </si>
  <si>
    <t>montáž/instalace patch kabelů</t>
  </si>
  <si>
    <t>275874159</t>
  </si>
  <si>
    <t>Pol310</t>
  </si>
  <si>
    <t>Wifi přístupový bod dle požadavků ZČU, POE napájení</t>
  </si>
  <si>
    <t>481985796</t>
  </si>
  <si>
    <t>Pol311</t>
  </si>
  <si>
    <t>Konektor RJ45 cat.6</t>
  </si>
  <si>
    <t>-1633521714</t>
  </si>
  <si>
    <t>Pol312</t>
  </si>
  <si>
    <t>Datová zásuvka 1xRJ45 cat.6 komplet</t>
  </si>
  <si>
    <t>-1126044967</t>
  </si>
  <si>
    <t>Pol313</t>
  </si>
  <si>
    <t>Datová zásuvka 2xRJ45 cat.6 komplet</t>
  </si>
  <si>
    <t>-1651308611</t>
  </si>
  <si>
    <t>Pol314</t>
  </si>
  <si>
    <t>Datová zásuvka 2xRJ45 STP cat.6 komplet</t>
  </si>
  <si>
    <t>-308111045</t>
  </si>
  <si>
    <t>638878712</t>
  </si>
  <si>
    <t>Pol315</t>
  </si>
  <si>
    <t>Demontáž a montáž stojanového 19´´ RACK rozvaděče</t>
  </si>
  <si>
    <t>-2045361130</t>
  </si>
  <si>
    <t>Pol316</t>
  </si>
  <si>
    <t>Doprava 3x RACK rozvaděče</t>
  </si>
  <si>
    <t>km</t>
  </si>
  <si>
    <t>-462672530</t>
  </si>
  <si>
    <t>Pol317</t>
  </si>
  <si>
    <t>Patch panel 19´´ 24xRJ45, cat. 6, 1U, osazený</t>
  </si>
  <si>
    <t>1590065224</t>
  </si>
  <si>
    <t>Pol318</t>
  </si>
  <si>
    <t>Patch panel 19´´ 48xRJ45, cat. 6, 2U, osazený</t>
  </si>
  <si>
    <t>130803430</t>
  </si>
  <si>
    <t>Pol319</t>
  </si>
  <si>
    <t>Vyvazovací panel 19´´ 1U</t>
  </si>
  <si>
    <t>984810562</t>
  </si>
  <si>
    <t>Pol320</t>
  </si>
  <si>
    <t>Ukončení UTP kabelů v RACK rozvaděči</t>
  </si>
  <si>
    <t>-1992238957</t>
  </si>
  <si>
    <t>Pol321</t>
  </si>
  <si>
    <t>Drobný materiál (vruty, hmoždinky apod.)</t>
  </si>
  <si>
    <t>-511897173</t>
  </si>
  <si>
    <t>IP KAMERY</t>
  </si>
  <si>
    <t>Pol322</t>
  </si>
  <si>
    <t>Záznamové zařízení pro 4 kamery, 8MPx, 40/80MBps, 4x PoE</t>
  </si>
  <si>
    <t>-935661936</t>
  </si>
  <si>
    <t>Pol323</t>
  </si>
  <si>
    <t>HDD 1TB</t>
  </si>
  <si>
    <t>1780305715</t>
  </si>
  <si>
    <t>Pol324</t>
  </si>
  <si>
    <t>Bullet kamera, objektiv 4mm, napájení PoE, 5MPx</t>
  </si>
  <si>
    <t>700736255</t>
  </si>
  <si>
    <t>-1936837764</t>
  </si>
  <si>
    <t>2099346929</t>
  </si>
  <si>
    <t>Pol325</t>
  </si>
  <si>
    <t>19´´ LCD monitor</t>
  </si>
  <si>
    <t>1514848740</t>
  </si>
  <si>
    <t>Pol326</t>
  </si>
  <si>
    <t>Nastavení a přezkoušení systému CCTV</t>
  </si>
  <si>
    <t>-452083826</t>
  </si>
  <si>
    <t>Pol327</t>
  </si>
  <si>
    <t>Příprava pro JIS</t>
  </si>
  <si>
    <t>-1189020216</t>
  </si>
  <si>
    <t>Pol329</t>
  </si>
  <si>
    <t>-669568933</t>
  </si>
  <si>
    <t>Pol330</t>
  </si>
  <si>
    <t>164008794</t>
  </si>
  <si>
    <t>Pol331</t>
  </si>
  <si>
    <t>-103722493</t>
  </si>
  <si>
    <t>Pol332</t>
  </si>
  <si>
    <t>Měření LAN kabeláže vč. vypracování protokolu</t>
  </si>
  <si>
    <t>-899859773</t>
  </si>
  <si>
    <t>505</t>
  </si>
  <si>
    <t>10 - EPS</t>
  </si>
  <si>
    <t>D1 - EPS</t>
  </si>
  <si>
    <t>D2 - KABELIZACE, PRÁCE</t>
  </si>
  <si>
    <t>Ústředna EPS, 2 kruhová vedení po 125 adresách</t>
  </si>
  <si>
    <t>-51204662</t>
  </si>
  <si>
    <t>Rozšiřující box ústředny EPS</t>
  </si>
  <si>
    <t>-108197272</t>
  </si>
  <si>
    <t>Pol333</t>
  </si>
  <si>
    <t>Interní tiskárna</t>
  </si>
  <si>
    <t>481634264</t>
  </si>
  <si>
    <t>Pol334</t>
  </si>
  <si>
    <t>Linkový procesor, 2 kruhová vedení po 125 adresách</t>
  </si>
  <si>
    <t>-346691386</t>
  </si>
  <si>
    <t>Pol335</t>
  </si>
  <si>
    <t>Přípojná deska</t>
  </si>
  <si>
    <t>-1960986708</t>
  </si>
  <si>
    <t>Pol336</t>
  </si>
  <si>
    <t>Obslužné pole požární ochrany</t>
  </si>
  <si>
    <t>-1294291591</t>
  </si>
  <si>
    <t>Pol337</t>
  </si>
  <si>
    <t>Klíčový trezor + maják</t>
  </si>
  <si>
    <t>2046953921</t>
  </si>
  <si>
    <t>Pol3371</t>
  </si>
  <si>
    <t>Zobrazovací a ovládací panel</t>
  </si>
  <si>
    <t>30047997</t>
  </si>
  <si>
    <t>Pol338</t>
  </si>
  <si>
    <t>Multisenzorový hlásič</t>
  </si>
  <si>
    <t>-552620808</t>
  </si>
  <si>
    <t>Pol339</t>
  </si>
  <si>
    <t>Patice hlásiče</t>
  </si>
  <si>
    <t>-1089200118</t>
  </si>
  <si>
    <t>Pol340</t>
  </si>
  <si>
    <t>Tlačítkový hlásič</t>
  </si>
  <si>
    <t>-1275690067</t>
  </si>
  <si>
    <t>Pol341</t>
  </si>
  <si>
    <t>AKU 38Ah</t>
  </si>
  <si>
    <t>641820794</t>
  </si>
  <si>
    <t>Pol342</t>
  </si>
  <si>
    <t>Síťová karta</t>
  </si>
  <si>
    <t>-838896738</t>
  </si>
  <si>
    <t>Pol343</t>
  </si>
  <si>
    <t>vstupně výstupní modul vč. příslušenství</t>
  </si>
  <si>
    <t>1370544492</t>
  </si>
  <si>
    <t>Pol344</t>
  </si>
  <si>
    <t>releový modul</t>
  </si>
  <si>
    <t>-2115354652</t>
  </si>
  <si>
    <t>Pol345</t>
  </si>
  <si>
    <t>Přídržný magnet 100kg</t>
  </si>
  <si>
    <t>-991280469</t>
  </si>
  <si>
    <t>Pol346</t>
  </si>
  <si>
    <t>Tlačítko uvolnění magnetu</t>
  </si>
  <si>
    <t>1608946410</t>
  </si>
  <si>
    <t>Pol347</t>
  </si>
  <si>
    <t>Siréna se zábleskovým majákem</t>
  </si>
  <si>
    <t>748038048</t>
  </si>
  <si>
    <t>Pol348</t>
  </si>
  <si>
    <t>Zařízení dálkového přenosu</t>
  </si>
  <si>
    <t>-386820531</t>
  </si>
  <si>
    <t>Pol349</t>
  </si>
  <si>
    <t>Nastavení a přezkoušení systému</t>
  </si>
  <si>
    <t>-244683668</t>
  </si>
  <si>
    <t>KABELIZACE, PRÁCE</t>
  </si>
  <si>
    <t>Pol350</t>
  </si>
  <si>
    <t>Kabel PRAFlaGuard 1x2x0,8</t>
  </si>
  <si>
    <t>1311439004</t>
  </si>
  <si>
    <t>Pol351</t>
  </si>
  <si>
    <t>Kabel PRAFlaGuard 2x2x0,8</t>
  </si>
  <si>
    <t>345266116</t>
  </si>
  <si>
    <t>Pol352</t>
  </si>
  <si>
    <t>Kabel PRAFlaGuard 4x2x0,8</t>
  </si>
  <si>
    <t>-1919462967</t>
  </si>
  <si>
    <t>Pol353</t>
  </si>
  <si>
    <t>Příchytka pro dva kabely vč. ocelové kotvy</t>
  </si>
  <si>
    <t>-632611095</t>
  </si>
  <si>
    <t>1067584287</t>
  </si>
  <si>
    <t>Pol354</t>
  </si>
  <si>
    <t>Elektroinstalační trubka bezhalogenová pr. 20mm</t>
  </si>
  <si>
    <t>1512484828</t>
  </si>
  <si>
    <t>Pol355</t>
  </si>
  <si>
    <t>Průvrt zdiva</t>
  </si>
  <si>
    <t>1520602205</t>
  </si>
  <si>
    <t>Pol356</t>
  </si>
  <si>
    <t>Protipožární ucpávka průvrtu</t>
  </si>
  <si>
    <t>-772696207</t>
  </si>
  <si>
    <t>Pol357</t>
  </si>
  <si>
    <t>Oživení systému</t>
  </si>
  <si>
    <t>1223352293</t>
  </si>
  <si>
    <t>Pol358</t>
  </si>
  <si>
    <t>Přípomocné a stavební práce</t>
  </si>
  <si>
    <t>-1895294363</t>
  </si>
  <si>
    <t>Pol359</t>
  </si>
  <si>
    <t>nastavení parametrů</t>
  </si>
  <si>
    <t>-972321127</t>
  </si>
  <si>
    <t>Pol360</t>
  </si>
  <si>
    <t>programování systému</t>
  </si>
  <si>
    <t>-2018137174</t>
  </si>
  <si>
    <t>Pol361</t>
  </si>
  <si>
    <t>zkušební provoz</t>
  </si>
  <si>
    <t>den</t>
  </si>
  <si>
    <t>180210407</t>
  </si>
  <si>
    <t>Pol362</t>
  </si>
  <si>
    <t>1212176256</t>
  </si>
  <si>
    <t>11 -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</si>
  <si>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</si>
  <si>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</si>
  <si>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</si>
  <si>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</si>
  <si>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</si>
  <si>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</si>
  <si>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</si>
  <si>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</si>
  <si>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</si>
  <si>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</si>
  <si>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</si>
  <si>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</si>
  <si>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1640562150</t>
  </si>
  <si>
    <t>VRN3</t>
  </si>
  <si>
    <t>Zařízení staveniště</t>
  </si>
  <si>
    <t>030001000</t>
  </si>
  <si>
    <t>Základní rozdělení průvodních činností a nákladů zařízení staveniště</t>
  </si>
  <si>
    <t>%</t>
  </si>
  <si>
    <t>-1370723214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</si>
  <si>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</si>
  <si>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</si>
  <si>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</si>
  <si>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</si>
  <si>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185471356</t>
  </si>
  <si>
    <t>VRN5</t>
  </si>
  <si>
    <t>Finanční náklady</t>
  </si>
  <si>
    <t>053002000</t>
  </si>
  <si>
    <t>Hlavní tituly průvodních činností a nákladů finanční náklady poplatky - zábory 5 měsíců</t>
  </si>
  <si>
    <t>-1180974455</t>
  </si>
  <si>
    <t>VRN7</t>
  </si>
  <si>
    <t>Provozní vlivy</t>
  </si>
  <si>
    <t>079002000</t>
  </si>
  <si>
    <t>Hlavní tituly průvodních činností a nákladů provozní vlivy ostatní provozní vlivy</t>
  </si>
  <si>
    <t>-275834650</t>
  </si>
  <si>
    <t>VRN9</t>
  </si>
  <si>
    <t>Ostatní náklady</t>
  </si>
  <si>
    <t>090001000</t>
  </si>
  <si>
    <t>Základní rozdělení průvodních činností a nákladů ostatní náklady</t>
  </si>
  <si>
    <t>107906127</t>
  </si>
  <si>
    <t>12 - Zvláštní užívání poz...</t>
  </si>
  <si>
    <t>-1683929406</t>
  </si>
  <si>
    <t>171,61+7,22</t>
  </si>
  <si>
    <t>2029402017</t>
  </si>
  <si>
    <t>697857927</t>
  </si>
  <si>
    <t>178,83*1,02 "Přepočtené koeficientem množství</t>
  </si>
  <si>
    <t>-1016905660</t>
  </si>
  <si>
    <t>13 - Neuznatelné položky ...</t>
  </si>
  <si>
    <t>274313611</t>
  </si>
  <si>
    <t>Základy z betonu prostého pasy betonu kamenem neprokládaného tř. C 16/20</t>
  </si>
  <si>
    <t>765672173</t>
  </si>
  <si>
    <t>"základový pas pod kamenné stupně" 0,67*0,8*3,87</t>
  </si>
  <si>
    <t>339921132</t>
  </si>
  <si>
    <t>Osazování palisád betonových v řadě se zabetonováním výšky palisády přes 500 do 1000 mm</t>
  </si>
  <si>
    <t>1562306990</t>
  </si>
  <si>
    <t>" palisády" 4,05+0,74+1,525+0,74</t>
  </si>
  <si>
    <t>592284100</t>
  </si>
  <si>
    <t>palisáda vzhled dobové dlažební kameny betonová přírodní 16X16X100 cm</t>
  </si>
  <si>
    <t>351986175</t>
  </si>
  <si>
    <t>7,055/0,16+1,906</t>
  </si>
  <si>
    <t>430321313</t>
  </si>
  <si>
    <t>Schodišťové konstrukce a rampy z betonu železového (bez výztuže) stupně, schodnice, ramena, podesty s nosníky tř. C 16/20</t>
  </si>
  <si>
    <t>-207991383</t>
  </si>
  <si>
    <t>"sú14" (0,488*0,386-0,193*0,244)*0,8*2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</si>
  <si>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</si>
  <si>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</si>
  <si>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18048090</t>
  </si>
  <si>
    <t>2*3,87</t>
  </si>
  <si>
    <t>583880150</t>
  </si>
  <si>
    <t>stupeň schodišťový plný žulový 150x300x1000 mm výžlabková podstupnice - pemrlovaný</t>
  </si>
  <si>
    <t>477936286</t>
  </si>
  <si>
    <t>4*2</t>
  </si>
  <si>
    <t>434351141</t>
  </si>
  <si>
    <t>Bednění stupňů betonovaných na podstupňové desce nebo na terénu půdorysně přímočarých zřízení</t>
  </si>
  <si>
    <t>1348832810</t>
  </si>
  <si>
    <t>434351142</t>
  </si>
  <si>
    <t>Bednění stupňů betonovaných na podstupňové desce nebo na terénu půdorysně přímočarých odstranění</t>
  </si>
  <si>
    <t>-928100084</t>
  </si>
  <si>
    <t>"sú14"( 0,488*0,386*2+0,2*0,8*2)*2</t>
  </si>
  <si>
    <t>-1855454292</t>
  </si>
  <si>
    <t>R 767 17061</t>
  </si>
  <si>
    <t>D+M Ocelové vnější zábradlí vstupní rampy - popis viz pol. Z/01 Výpis zám. výrobků</t>
  </si>
  <si>
    <t>1161415558</t>
  </si>
  <si>
    <t>R 767 17069</t>
  </si>
  <si>
    <t>D+M Ocelové vnější zábradlí vstupu rampy - popis viz pol. Z/09 Výpis zám. výrobků</t>
  </si>
  <si>
    <t>-549595194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</si>
</sst>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IMPORT(1)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Kopie - 17-0610 - Revitalizace objektu Máchova 20, Plzeň (zadání)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28. 2. 2020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ROUND(SUM(AS95:AS106),2)</f>
        <v>0</v>
      </c>
      <c r="AT94" s="114">
        <f>ROUND(SUM(AV94:AW94),2)</f>
        <v>0</v>
      </c>
      <c r="AU94" s="115">
        <f>ROUND(SUM(AU95:AU106),5)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ROUND(SUM(AZ95:AZ106),2)</f>
        <v>0</v>
      </c>
      <c r="BA94" s="114">
        <f>ROUND(SUM(BA95:BA106),2)</f>
        <v>0</v>
      </c>
      <c r="BB94" s="114">
        <f>ROUND(SUM(BB95:BB106),2)</f>
        <v>0</v>
      </c>
      <c r="BC94" s="114">
        <f>ROUND(SUM(BC95:BC106),2)</f>
        <v>0</v>
      </c>
      <c r="BD94" s="116">
        <f>ROUND(SUM(BD95:BD106),2)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73</v>
      </c>
      <c r="E95" s="122"/>
      <c r="F95" s="122"/>
      <c r="G95" s="122"/>
      <c r="H95" s="122"/>
      <c r="I95" s="123"/>
      <c r="J95" s="122" t="s">
        <v>78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'0 - Bourací práce'!J30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'0 - Bourací práce'!P141</f>
        <v>0</v>
      </c>
      <c r="AV95" s="128">
        <f>'0 - Bourací práce'!J33</f>
        <v>0</v>
      </c>
      <c r="AW95" s="128">
        <f>'0 - Bourací práce'!J34</f>
        <v>0</v>
      </c>
      <c r="AX95" s="128">
        <f>'0 - Bourací práce'!J35</f>
        <v>0</v>
      </c>
      <c r="AY95" s="128">
        <f>'0 - Bourací práce'!J36</f>
        <v>0</v>
      </c>
      <c r="AZ95" s="128">
        <f>'0 - Bourací práce'!F33</f>
        <v>0</v>
      </c>
      <c r="BA95" s="128">
        <f>'0 - Bourací práce'!F34</f>
        <v>0</v>
      </c>
      <c r="BB95" s="128">
        <f>'0 - Bourací práce'!F35</f>
        <v>0</v>
      </c>
      <c r="BC95" s="128">
        <f>'0 - Bourací práce'!F36</f>
        <v>0</v>
      </c>
      <c r="BD95" s="130">
        <f>'0 - Bourací práce'!F37</f>
        <v>0</v>
      </c>
      <c r="BE95" s="7"/>
      <c r="BT95" s="131" t="s">
        <v>80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1" s="7" customFormat="1" ht="16.5" customHeight="1">
      <c r="A96" s="119" t="s">
        <v>77</v>
      </c>
      <c r="B96" s="120"/>
      <c r="C96" s="121"/>
      <c r="D96" s="122" t="s">
        <v>80</v>
      </c>
      <c r="E96" s="122"/>
      <c r="F96" s="122"/>
      <c r="G96" s="122"/>
      <c r="H96" s="122"/>
      <c r="I96" s="123"/>
      <c r="J96" s="122" t="s">
        <v>83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'1 - Architektonicko - sta...'!J30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79</v>
      </c>
      <c r="AR96" s="126"/>
      <c r="AS96" s="127">
        <v>0</v>
      </c>
      <c r="AT96" s="128">
        <f>ROUND(SUM(AV96:AW96),2)</f>
        <v>0</v>
      </c>
      <c r="AU96" s="129">
        <f>'1 - Architektonicko - sta...'!P146</f>
        <v>0</v>
      </c>
      <c r="AV96" s="128">
        <f>'1 - Architektonicko - sta...'!J33</f>
        <v>0</v>
      </c>
      <c r="AW96" s="128">
        <f>'1 - Architektonicko - sta...'!J34</f>
        <v>0</v>
      </c>
      <c r="AX96" s="128">
        <f>'1 - Architektonicko - sta...'!J35</f>
        <v>0</v>
      </c>
      <c r="AY96" s="128">
        <f>'1 - Architektonicko - sta...'!J36</f>
        <v>0</v>
      </c>
      <c r="AZ96" s="128">
        <f>'1 - Architektonicko - sta...'!F33</f>
        <v>0</v>
      </c>
      <c r="BA96" s="128">
        <f>'1 - Architektonicko - sta...'!F34</f>
        <v>0</v>
      </c>
      <c r="BB96" s="128">
        <f>'1 - Architektonicko - sta...'!F35</f>
        <v>0</v>
      </c>
      <c r="BC96" s="128">
        <f>'1 - Architektonicko - sta...'!F36</f>
        <v>0</v>
      </c>
      <c r="BD96" s="130">
        <f>'1 - Architektonicko - sta...'!F37</f>
        <v>0</v>
      </c>
      <c r="BE96" s="7"/>
      <c r="BT96" s="131" t="s">
        <v>80</v>
      </c>
      <c r="BV96" s="131" t="s">
        <v>75</v>
      </c>
      <c r="BW96" s="131" t="s">
        <v>84</v>
      </c>
      <c r="BX96" s="131" t="s">
        <v>5</v>
      </c>
      <c r="CL96" s="131" t="s">
        <v>1</v>
      </c>
      <c r="CM96" s="131" t="s">
        <v>82</v>
      </c>
    </row>
    <row r="97" spans="1:91" s="7" customFormat="1" ht="16.5" customHeight="1">
      <c r="A97" s="119" t="s">
        <v>77</v>
      </c>
      <c r="B97" s="120"/>
      <c r="C97" s="121"/>
      <c r="D97" s="122" t="s">
        <v>85</v>
      </c>
      <c r="E97" s="122"/>
      <c r="F97" s="122"/>
      <c r="G97" s="122"/>
      <c r="H97" s="122"/>
      <c r="I97" s="123"/>
      <c r="J97" s="122" t="s">
        <v>86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Úpravy pro ZTP'!J30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79</v>
      </c>
      <c r="AR97" s="126"/>
      <c r="AS97" s="127">
        <v>0</v>
      </c>
      <c r="AT97" s="128">
        <f>ROUND(SUM(AV97:AW97),2)</f>
        <v>0</v>
      </c>
      <c r="AU97" s="129">
        <f>'3 - Úpravy pro ZTP'!P134</f>
        <v>0</v>
      </c>
      <c r="AV97" s="128">
        <f>'3 - Úpravy pro ZTP'!J33</f>
        <v>0</v>
      </c>
      <c r="AW97" s="128">
        <f>'3 - Úpravy pro ZTP'!J34</f>
        <v>0</v>
      </c>
      <c r="AX97" s="128">
        <f>'3 - Úpravy pro ZTP'!J35</f>
        <v>0</v>
      </c>
      <c r="AY97" s="128">
        <f>'3 - Úpravy pro ZTP'!J36</f>
        <v>0</v>
      </c>
      <c r="AZ97" s="128">
        <f>'3 - Úpravy pro ZTP'!F33</f>
        <v>0</v>
      </c>
      <c r="BA97" s="128">
        <f>'3 - Úpravy pro ZTP'!F34</f>
        <v>0</v>
      </c>
      <c r="BB97" s="128">
        <f>'3 - Úpravy pro ZTP'!F35</f>
        <v>0</v>
      </c>
      <c r="BC97" s="128">
        <f>'3 - Úpravy pro ZTP'!F36</f>
        <v>0</v>
      </c>
      <c r="BD97" s="130">
        <f>'3 - Úpravy pro ZTP'!F37</f>
        <v>0</v>
      </c>
      <c r="BE97" s="7"/>
      <c r="BT97" s="131" t="s">
        <v>80</v>
      </c>
      <c r="BV97" s="131" t="s">
        <v>75</v>
      </c>
      <c r="BW97" s="131" t="s">
        <v>87</v>
      </c>
      <c r="BX97" s="131" t="s">
        <v>5</v>
      </c>
      <c r="CL97" s="131" t="s">
        <v>1</v>
      </c>
      <c r="CM97" s="131" t="s">
        <v>82</v>
      </c>
    </row>
    <row r="98" spans="1:91" s="7" customFormat="1" ht="16.5" customHeight="1">
      <c r="A98" s="119" t="s">
        <v>77</v>
      </c>
      <c r="B98" s="120"/>
      <c r="C98" s="121"/>
      <c r="D98" s="122" t="s">
        <v>88</v>
      </c>
      <c r="E98" s="122"/>
      <c r="F98" s="122"/>
      <c r="G98" s="122"/>
      <c r="H98" s="122"/>
      <c r="I98" s="123"/>
      <c r="J98" s="122" t="s">
        <v>89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Zdravotně technické i...'!J30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79</v>
      </c>
      <c r="AR98" s="126"/>
      <c r="AS98" s="127">
        <v>0</v>
      </c>
      <c r="AT98" s="128">
        <f>ROUND(SUM(AV98:AW98),2)</f>
        <v>0</v>
      </c>
      <c r="AU98" s="129">
        <f>'4 - Zdravotně technické i...'!P128</f>
        <v>0</v>
      </c>
      <c r="AV98" s="128">
        <f>'4 - Zdravotně technické i...'!J33</f>
        <v>0</v>
      </c>
      <c r="AW98" s="128">
        <f>'4 - Zdravotně technické i...'!J34</f>
        <v>0</v>
      </c>
      <c r="AX98" s="128">
        <f>'4 - Zdravotně technické i...'!J35</f>
        <v>0</v>
      </c>
      <c r="AY98" s="128">
        <f>'4 - Zdravotně technické i...'!J36</f>
        <v>0</v>
      </c>
      <c r="AZ98" s="128">
        <f>'4 - Zdravotně technické i...'!F33</f>
        <v>0</v>
      </c>
      <c r="BA98" s="128">
        <f>'4 - Zdravotně technické i...'!F34</f>
        <v>0</v>
      </c>
      <c r="BB98" s="128">
        <f>'4 - Zdravotně technické i...'!F35</f>
        <v>0</v>
      </c>
      <c r="BC98" s="128">
        <f>'4 - Zdravotně technické i...'!F36</f>
        <v>0</v>
      </c>
      <c r="BD98" s="130">
        <f>'4 - Zdravotně technické i...'!F37</f>
        <v>0</v>
      </c>
      <c r="BE98" s="7"/>
      <c r="BT98" s="131" t="s">
        <v>80</v>
      </c>
      <c r="BV98" s="131" t="s">
        <v>75</v>
      </c>
      <c r="BW98" s="131" t="s">
        <v>90</v>
      </c>
      <c r="BX98" s="131" t="s">
        <v>5</v>
      </c>
      <c r="CL98" s="131" t="s">
        <v>1</v>
      </c>
      <c r="CM98" s="131" t="s">
        <v>82</v>
      </c>
    </row>
    <row r="99" spans="1:91" s="7" customFormat="1" ht="16.5" customHeight="1">
      <c r="A99" s="119" t="s">
        <v>77</v>
      </c>
      <c r="B99" s="120"/>
      <c r="C99" s="121"/>
      <c r="D99" s="122" t="s">
        <v>91</v>
      </c>
      <c r="E99" s="122"/>
      <c r="F99" s="122"/>
      <c r="G99" s="122"/>
      <c r="H99" s="122"/>
      <c r="I99" s="123"/>
      <c r="J99" s="122" t="s">
        <v>92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'6 - Vzduchotechnika'!J30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79</v>
      </c>
      <c r="AR99" s="126"/>
      <c r="AS99" s="127">
        <v>0</v>
      </c>
      <c r="AT99" s="128">
        <f>ROUND(SUM(AV99:AW99),2)</f>
        <v>0</v>
      </c>
      <c r="AU99" s="129">
        <f>'6 - Vzduchotechnika'!P123</f>
        <v>0</v>
      </c>
      <c r="AV99" s="128">
        <f>'6 - Vzduchotechnika'!J33</f>
        <v>0</v>
      </c>
      <c r="AW99" s="128">
        <f>'6 - Vzduchotechnika'!J34</f>
        <v>0</v>
      </c>
      <c r="AX99" s="128">
        <f>'6 - Vzduchotechnika'!J35</f>
        <v>0</v>
      </c>
      <c r="AY99" s="128">
        <f>'6 - Vzduchotechnika'!J36</f>
        <v>0</v>
      </c>
      <c r="AZ99" s="128">
        <f>'6 - Vzduchotechnika'!F33</f>
        <v>0</v>
      </c>
      <c r="BA99" s="128">
        <f>'6 - Vzduchotechnika'!F34</f>
        <v>0</v>
      </c>
      <c r="BB99" s="128">
        <f>'6 - Vzduchotechnika'!F35</f>
        <v>0</v>
      </c>
      <c r="BC99" s="128">
        <f>'6 - Vzduchotechnika'!F36</f>
        <v>0</v>
      </c>
      <c r="BD99" s="130">
        <f>'6 - Vzduchotechnika'!F37</f>
        <v>0</v>
      </c>
      <c r="BE99" s="7"/>
      <c r="BT99" s="131" t="s">
        <v>80</v>
      </c>
      <c r="BV99" s="131" t="s">
        <v>75</v>
      </c>
      <c r="BW99" s="131" t="s">
        <v>93</v>
      </c>
      <c r="BX99" s="131" t="s">
        <v>5</v>
      </c>
      <c r="CL99" s="131" t="s">
        <v>1</v>
      </c>
      <c r="CM99" s="131" t="s">
        <v>82</v>
      </c>
    </row>
    <row r="100" spans="1:91" s="7" customFormat="1" ht="16.5" customHeight="1">
      <c r="A100" s="119" t="s">
        <v>77</v>
      </c>
      <c r="B100" s="120"/>
      <c r="C100" s="121"/>
      <c r="D100" s="122" t="s">
        <v>94</v>
      </c>
      <c r="E100" s="122"/>
      <c r="F100" s="122"/>
      <c r="G100" s="122"/>
      <c r="H100" s="122"/>
      <c r="I100" s="123"/>
      <c r="J100" s="122" t="s">
        <v>95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'7 - Vytápění'!J30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79</v>
      </c>
      <c r="AR100" s="126"/>
      <c r="AS100" s="127">
        <v>0</v>
      </c>
      <c r="AT100" s="128">
        <f>ROUND(SUM(AV100:AW100),2)</f>
        <v>0</v>
      </c>
      <c r="AU100" s="129">
        <f>'7 - Vytápění'!P127</f>
        <v>0</v>
      </c>
      <c r="AV100" s="128">
        <f>'7 - Vytápění'!J33</f>
        <v>0</v>
      </c>
      <c r="AW100" s="128">
        <f>'7 - Vytápění'!J34</f>
        <v>0</v>
      </c>
      <c r="AX100" s="128">
        <f>'7 - Vytápění'!J35</f>
        <v>0</v>
      </c>
      <c r="AY100" s="128">
        <f>'7 - Vytápění'!J36</f>
        <v>0</v>
      </c>
      <c r="AZ100" s="128">
        <f>'7 - Vytápění'!F33</f>
        <v>0</v>
      </c>
      <c r="BA100" s="128">
        <f>'7 - Vytápění'!F34</f>
        <v>0</v>
      </c>
      <c r="BB100" s="128">
        <f>'7 - Vytápění'!F35</f>
        <v>0</v>
      </c>
      <c r="BC100" s="128">
        <f>'7 - Vytápění'!F36</f>
        <v>0</v>
      </c>
      <c r="BD100" s="130">
        <f>'7 - Vytápění'!F37</f>
        <v>0</v>
      </c>
      <c r="BE100" s="7"/>
      <c r="BT100" s="131" t="s">
        <v>80</v>
      </c>
      <c r="BV100" s="131" t="s">
        <v>75</v>
      </c>
      <c r="BW100" s="131" t="s">
        <v>96</v>
      </c>
      <c r="BX100" s="131" t="s">
        <v>5</v>
      </c>
      <c r="CL100" s="131" t="s">
        <v>1</v>
      </c>
      <c r="CM100" s="131" t="s">
        <v>82</v>
      </c>
    </row>
    <row r="101" spans="1:91" s="7" customFormat="1" ht="16.5" customHeight="1">
      <c r="A101" s="119" t="s">
        <v>77</v>
      </c>
      <c r="B101" s="120"/>
      <c r="C101" s="121"/>
      <c r="D101" s="122" t="s">
        <v>97</v>
      </c>
      <c r="E101" s="122"/>
      <c r="F101" s="122"/>
      <c r="G101" s="122"/>
      <c r="H101" s="122"/>
      <c r="I101" s="123"/>
      <c r="J101" s="122" t="s">
        <v>98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'8 - Silnoproudá elektrote...'!J30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79</v>
      </c>
      <c r="AR101" s="126"/>
      <c r="AS101" s="127">
        <v>0</v>
      </c>
      <c r="AT101" s="128">
        <f>ROUND(SUM(AV101:AW101),2)</f>
        <v>0</v>
      </c>
      <c r="AU101" s="129">
        <f>'8 - Silnoproudá elektrote...'!P134</f>
        <v>0</v>
      </c>
      <c r="AV101" s="128">
        <f>'8 - Silnoproudá elektrote...'!J33</f>
        <v>0</v>
      </c>
      <c r="AW101" s="128">
        <f>'8 - Silnoproudá elektrote...'!J34</f>
        <v>0</v>
      </c>
      <c r="AX101" s="128">
        <f>'8 - Silnoproudá elektrote...'!J35</f>
        <v>0</v>
      </c>
      <c r="AY101" s="128">
        <f>'8 - Silnoproudá elektrote...'!J36</f>
        <v>0</v>
      </c>
      <c r="AZ101" s="128">
        <f>'8 - Silnoproudá elektrote...'!F33</f>
        <v>0</v>
      </c>
      <c r="BA101" s="128">
        <f>'8 - Silnoproudá elektrote...'!F34</f>
        <v>0</v>
      </c>
      <c r="BB101" s="128">
        <f>'8 - Silnoproudá elektrote...'!F35</f>
        <v>0</v>
      </c>
      <c r="BC101" s="128">
        <f>'8 - Silnoproudá elektrote...'!F36</f>
        <v>0</v>
      </c>
      <c r="BD101" s="130">
        <f>'8 - Silnoproudá elektrote...'!F37</f>
        <v>0</v>
      </c>
      <c r="BE101" s="7"/>
      <c r="BT101" s="131" t="s">
        <v>80</v>
      </c>
      <c r="BV101" s="131" t="s">
        <v>75</v>
      </c>
      <c r="BW101" s="131" t="s">
        <v>99</v>
      </c>
      <c r="BX101" s="131" t="s">
        <v>5</v>
      </c>
      <c r="CL101" s="131" t="s">
        <v>1</v>
      </c>
      <c r="CM101" s="131" t="s">
        <v>82</v>
      </c>
    </row>
    <row r="102" spans="1:91" s="7" customFormat="1" ht="16.5" customHeight="1">
      <c r="A102" s="119" t="s">
        <v>77</v>
      </c>
      <c r="B102" s="120"/>
      <c r="C102" s="121"/>
      <c r="D102" s="122" t="s">
        <v>100</v>
      </c>
      <c r="E102" s="122"/>
      <c r="F102" s="122"/>
      <c r="G102" s="122"/>
      <c r="H102" s="122"/>
      <c r="I102" s="123"/>
      <c r="J102" s="122" t="s">
        <v>101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'9 - Slaboproudé instalace'!J30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79</v>
      </c>
      <c r="AR102" s="126"/>
      <c r="AS102" s="127">
        <v>0</v>
      </c>
      <c r="AT102" s="128">
        <f>ROUND(SUM(AV102:AW102),2)</f>
        <v>0</v>
      </c>
      <c r="AU102" s="129">
        <f>'9 - Slaboproudé instalace'!P121</f>
        <v>0</v>
      </c>
      <c r="AV102" s="128">
        <f>'9 - Slaboproudé instalace'!J33</f>
        <v>0</v>
      </c>
      <c r="AW102" s="128">
        <f>'9 - Slaboproudé instalace'!J34</f>
        <v>0</v>
      </c>
      <c r="AX102" s="128">
        <f>'9 - Slaboproudé instalace'!J35</f>
        <v>0</v>
      </c>
      <c r="AY102" s="128">
        <f>'9 - Slaboproudé instalace'!J36</f>
        <v>0</v>
      </c>
      <c r="AZ102" s="128">
        <f>'9 - Slaboproudé instalace'!F33</f>
        <v>0</v>
      </c>
      <c r="BA102" s="128">
        <f>'9 - Slaboproudé instalace'!F34</f>
        <v>0</v>
      </c>
      <c r="BB102" s="128">
        <f>'9 - Slaboproudé instalace'!F35</f>
        <v>0</v>
      </c>
      <c r="BC102" s="128">
        <f>'9 - Slaboproudé instalace'!F36</f>
        <v>0</v>
      </c>
      <c r="BD102" s="130">
        <f>'9 - Slaboproudé instalace'!F37</f>
        <v>0</v>
      </c>
      <c r="BE102" s="7"/>
      <c r="BT102" s="131" t="s">
        <v>80</v>
      </c>
      <c r="BV102" s="131" t="s">
        <v>75</v>
      </c>
      <c r="BW102" s="131" t="s">
        <v>102</v>
      </c>
      <c r="BX102" s="131" t="s">
        <v>5</v>
      </c>
      <c r="CL102" s="131" t="s">
        <v>1</v>
      </c>
      <c r="CM102" s="131" t="s">
        <v>82</v>
      </c>
    </row>
    <row r="103" spans="1:91" s="7" customFormat="1" ht="16.5" customHeight="1">
      <c r="A103" s="119" t="s">
        <v>77</v>
      </c>
      <c r="B103" s="120"/>
      <c r="C103" s="121"/>
      <c r="D103" s="122" t="s">
        <v>103</v>
      </c>
      <c r="E103" s="122"/>
      <c r="F103" s="122"/>
      <c r="G103" s="122"/>
      <c r="H103" s="122"/>
      <c r="I103" s="123"/>
      <c r="J103" s="122" t="s">
        <v>104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'10 - EPS'!J30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79</v>
      </c>
      <c r="AR103" s="126"/>
      <c r="AS103" s="127">
        <v>0</v>
      </c>
      <c r="AT103" s="128">
        <f>ROUND(SUM(AV103:AW103),2)</f>
        <v>0</v>
      </c>
      <c r="AU103" s="129">
        <f>'10 - EPS'!P118</f>
        <v>0</v>
      </c>
      <c r="AV103" s="128">
        <f>'10 - EPS'!J33</f>
        <v>0</v>
      </c>
      <c r="AW103" s="128">
        <f>'10 - EPS'!J34</f>
        <v>0</v>
      </c>
      <c r="AX103" s="128">
        <f>'10 - EPS'!J35</f>
        <v>0</v>
      </c>
      <c r="AY103" s="128">
        <f>'10 - EPS'!J36</f>
        <v>0</v>
      </c>
      <c r="AZ103" s="128">
        <f>'10 - EPS'!F33</f>
        <v>0</v>
      </c>
      <c r="BA103" s="128">
        <f>'10 - EPS'!F34</f>
        <v>0</v>
      </c>
      <c r="BB103" s="128">
        <f>'10 - EPS'!F35</f>
        <v>0</v>
      </c>
      <c r="BC103" s="128">
        <f>'10 - EPS'!F36</f>
        <v>0</v>
      </c>
      <c r="BD103" s="130">
        <f>'10 - EPS'!F37</f>
        <v>0</v>
      </c>
      <c r="BE103" s="7"/>
      <c r="BT103" s="131" t="s">
        <v>80</v>
      </c>
      <c r="BV103" s="131" t="s">
        <v>75</v>
      </c>
      <c r="BW103" s="131" t="s">
        <v>105</v>
      </c>
      <c r="BX103" s="131" t="s">
        <v>5</v>
      </c>
      <c r="CL103" s="131" t="s">
        <v>1</v>
      </c>
      <c r="CM103" s="131" t="s">
        <v>82</v>
      </c>
    </row>
    <row r="104" spans="1:91" s="7" customFormat="1" ht="16.5" customHeight="1">
      <c r="A104" s="119" t="s">
        <v>77</v>
      </c>
      <c r="B104" s="120"/>
      <c r="C104" s="121"/>
      <c r="D104" s="122" t="s">
        <v>106</v>
      </c>
      <c r="E104" s="122"/>
      <c r="F104" s="122"/>
      <c r="G104" s="122"/>
      <c r="H104" s="122"/>
      <c r="I104" s="123"/>
      <c r="J104" s="122" t="s">
        <v>107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'11 - VRN'!J30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79</v>
      </c>
      <c r="AR104" s="126"/>
      <c r="AS104" s="127">
        <v>0</v>
      </c>
      <c r="AT104" s="128">
        <f>ROUND(SUM(AV104:AW104),2)</f>
        <v>0</v>
      </c>
      <c r="AU104" s="129">
        <f>'11 - VRN'!P123</f>
        <v>0</v>
      </c>
      <c r="AV104" s="128">
        <f>'11 - VRN'!J33</f>
        <v>0</v>
      </c>
      <c r="AW104" s="128">
        <f>'11 - VRN'!J34</f>
        <v>0</v>
      </c>
      <c r="AX104" s="128">
        <f>'11 - VRN'!J35</f>
        <v>0</v>
      </c>
      <c r="AY104" s="128">
        <f>'11 - VRN'!J36</f>
        <v>0</v>
      </c>
      <c r="AZ104" s="128">
        <f>'11 - VRN'!F33</f>
        <v>0</v>
      </c>
      <c r="BA104" s="128">
        <f>'11 - VRN'!F34</f>
        <v>0</v>
      </c>
      <c r="BB104" s="128">
        <f>'11 - VRN'!F35</f>
        <v>0</v>
      </c>
      <c r="BC104" s="128">
        <f>'11 - VRN'!F36</f>
        <v>0</v>
      </c>
      <c r="BD104" s="130">
        <f>'11 - VRN'!F37</f>
        <v>0</v>
      </c>
      <c r="BE104" s="7"/>
      <c r="BT104" s="131" t="s">
        <v>80</v>
      </c>
      <c r="BV104" s="131" t="s">
        <v>75</v>
      </c>
      <c r="BW104" s="131" t="s">
        <v>108</v>
      </c>
      <c r="BX104" s="131" t="s">
        <v>5</v>
      </c>
      <c r="CL104" s="131" t="s">
        <v>1</v>
      </c>
      <c r="CM104" s="131" t="s">
        <v>82</v>
      </c>
    </row>
    <row r="105" spans="1:91" s="7" customFormat="1" ht="16.5" customHeight="1">
      <c r="A105" s="119" t="s">
        <v>77</v>
      </c>
      <c r="B105" s="120"/>
      <c r="C105" s="121"/>
      <c r="D105" s="122" t="s">
        <v>109</v>
      </c>
      <c r="E105" s="122"/>
      <c r="F105" s="122"/>
      <c r="G105" s="122"/>
      <c r="H105" s="122"/>
      <c r="I105" s="123"/>
      <c r="J105" s="122" t="s">
        <v>110</v>
      </c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4">
        <f>'12 - Zvláštní užívání poz...'!J30</f>
        <v>0</v>
      </c>
      <c r="AH105" s="123"/>
      <c r="AI105" s="123"/>
      <c r="AJ105" s="123"/>
      <c r="AK105" s="123"/>
      <c r="AL105" s="123"/>
      <c r="AM105" s="123"/>
      <c r="AN105" s="124">
        <f>SUM(AG105,AT105)</f>
        <v>0</v>
      </c>
      <c r="AO105" s="123"/>
      <c r="AP105" s="123"/>
      <c r="AQ105" s="125" t="s">
        <v>79</v>
      </c>
      <c r="AR105" s="126"/>
      <c r="AS105" s="127">
        <v>0</v>
      </c>
      <c r="AT105" s="128">
        <f>ROUND(SUM(AV105:AW105),2)</f>
        <v>0</v>
      </c>
      <c r="AU105" s="129">
        <f>'12 - Zvláštní užívání poz...'!P119</f>
        <v>0</v>
      </c>
      <c r="AV105" s="128">
        <f>'12 - Zvláštní užívání poz...'!J33</f>
        <v>0</v>
      </c>
      <c r="AW105" s="128">
        <f>'12 - Zvláštní užívání poz...'!J34</f>
        <v>0</v>
      </c>
      <c r="AX105" s="128">
        <f>'12 - Zvláštní užívání poz...'!J35</f>
        <v>0</v>
      </c>
      <c r="AY105" s="128">
        <f>'12 - Zvláštní užívání poz...'!J36</f>
        <v>0</v>
      </c>
      <c r="AZ105" s="128">
        <f>'12 - Zvláštní užívání poz...'!F33</f>
        <v>0</v>
      </c>
      <c r="BA105" s="128">
        <f>'12 - Zvláštní užívání poz...'!F34</f>
        <v>0</v>
      </c>
      <c r="BB105" s="128">
        <f>'12 - Zvláštní užívání poz...'!F35</f>
        <v>0</v>
      </c>
      <c r="BC105" s="128">
        <f>'12 - Zvláštní užívání poz...'!F36</f>
        <v>0</v>
      </c>
      <c r="BD105" s="130">
        <f>'12 - Zvláštní užívání poz...'!F37</f>
        <v>0</v>
      </c>
      <c r="BE105" s="7"/>
      <c r="BT105" s="131" t="s">
        <v>80</v>
      </c>
      <c r="BV105" s="131" t="s">
        <v>75</v>
      </c>
      <c r="BW105" s="131" t="s">
        <v>111</v>
      </c>
      <c r="BX105" s="131" t="s">
        <v>5</v>
      </c>
      <c r="CL105" s="131" t="s">
        <v>1</v>
      </c>
      <c r="CM105" s="131" t="s">
        <v>82</v>
      </c>
    </row>
    <row r="106" spans="1:91" s="7" customFormat="1" ht="16.5" customHeight="1">
      <c r="A106" s="119" t="s">
        <v>77</v>
      </c>
      <c r="B106" s="120"/>
      <c r="C106" s="121"/>
      <c r="D106" s="122" t="s">
        <v>112</v>
      </c>
      <c r="E106" s="122"/>
      <c r="F106" s="122"/>
      <c r="G106" s="122"/>
      <c r="H106" s="122"/>
      <c r="I106" s="123"/>
      <c r="J106" s="122" t="s">
        <v>113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4">
        <f>'13 - Neuznatelné položky ...'!J30</f>
        <v>0</v>
      </c>
      <c r="AH106" s="123"/>
      <c r="AI106" s="123"/>
      <c r="AJ106" s="123"/>
      <c r="AK106" s="123"/>
      <c r="AL106" s="123"/>
      <c r="AM106" s="123"/>
      <c r="AN106" s="124">
        <f>SUM(AG106,AT106)</f>
        <v>0</v>
      </c>
      <c r="AO106" s="123"/>
      <c r="AP106" s="123"/>
      <c r="AQ106" s="125" t="s">
        <v>79</v>
      </c>
      <c r="AR106" s="126"/>
      <c r="AS106" s="132">
        <v>0</v>
      </c>
      <c r="AT106" s="133">
        <f>ROUND(SUM(AV106:AW106),2)</f>
        <v>0</v>
      </c>
      <c r="AU106" s="134">
        <f>'13 - Neuznatelné položky ...'!P123</f>
        <v>0</v>
      </c>
      <c r="AV106" s="133">
        <f>'13 - Neuznatelné položky ...'!J33</f>
        <v>0</v>
      </c>
      <c r="AW106" s="133">
        <f>'13 - Neuznatelné položky ...'!J34</f>
        <v>0</v>
      </c>
      <c r="AX106" s="133">
        <f>'13 - Neuznatelné položky ...'!J35</f>
        <v>0</v>
      </c>
      <c r="AY106" s="133">
        <f>'13 - Neuznatelné položky ...'!J36</f>
        <v>0</v>
      </c>
      <c r="AZ106" s="133">
        <f>'13 - Neuznatelné položky ...'!F33</f>
        <v>0</v>
      </c>
      <c r="BA106" s="133">
        <f>'13 - Neuznatelné položky ...'!F34</f>
        <v>0</v>
      </c>
      <c r="BB106" s="133">
        <f>'13 - Neuznatelné položky ...'!F35</f>
        <v>0</v>
      </c>
      <c r="BC106" s="133">
        <f>'13 - Neuznatelné položky ...'!F36</f>
        <v>0</v>
      </c>
      <c r="BD106" s="135">
        <f>'13 - Neuznatelné položky ...'!F37</f>
        <v>0</v>
      </c>
      <c r="BE106" s="7"/>
      <c r="BT106" s="131" t="s">
        <v>80</v>
      </c>
      <c r="BV106" s="131" t="s">
        <v>75</v>
      </c>
      <c r="BW106" s="131" t="s">
        <v>114</v>
      </c>
      <c r="BX106" s="131" t="s">
        <v>5</v>
      </c>
      <c r="CL106" s="131" t="s">
        <v>1</v>
      </c>
      <c r="CM106" s="131" t="s">
        <v>82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0 - Bourací práce'!C2" display="/"/>
    <hyperlink ref="A96" location="'1 - Architektonicko - sta...'!C2" display="/"/>
    <hyperlink ref="A97" location="'3 - Úpravy pro ZTP'!C2" display="/"/>
    <hyperlink ref="A98" location="'4 - Zdravotně technické i...'!C2" display="/"/>
    <hyperlink ref="A99" location="'6 - Vzduchotechnika'!C2" display="/"/>
    <hyperlink ref="A100" location="'7 - Vytápění'!C2" display="/"/>
    <hyperlink ref="A101" location="'8 - Silnoproudá elektrote...'!C2" display="/"/>
    <hyperlink ref="A102" location="'9 - Slaboproudé instalace'!C2" display="/"/>
    <hyperlink ref="A103" location="'10 - EPS'!C2" display="/"/>
    <hyperlink ref="A104" location="'11 - VRN'!C2" display="/"/>
    <hyperlink ref="A105" location="'12 - Zvláštní užívání poz...'!C2" display="/"/>
    <hyperlink ref="A106" location="'13 - Neuznatelné položk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4020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ROUND((SUM(BE118:BE154)),2)</f>
        <v>0</v>
      </c>
      <c r="G33" s="38"/>
      <c r="H33" s="38"/>
      <c r="I33" s="162">
        <v>0.21</v>
      </c>
      <c r="J33" s="161">
        <f>ROUND(((SUM(BE118:BE154))*I33),2)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ROUND((SUM(BF118:BF154)),2)</f>
        <v>0</v>
      </c>
      <c r="G34" s="38"/>
      <c r="H34" s="38"/>
      <c r="I34" s="162">
        <v>0.15</v>
      </c>
      <c r="J34" s="161">
        <f>ROUND(((SUM(BF118:BF154))*I34),2)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ROUND((SUM(BG118:BG154)),2)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ROUND((SUM(BH118:BH154)),2)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ROUND((SUM(BI118:BI154)),2)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10 - EPS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4021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4022</v>
      </c>
      <c r="E98" s="196"/>
      <c r="F98" s="196"/>
      <c r="G98" s="196"/>
      <c r="H98" s="196"/>
      <c r="I98" s="197"/>
      <c r="J98" s="198">
        <f>J140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148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Kopie - 17-0610 - Revitalizace objektu Máchova 20, Plzeň (zadání)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10 - EPS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147" t="s">
        <v>22</v>
      </c>
      <c r="J112" s="79" t="str">
        <f>IF(J12="","",J12)</f>
        <v>28. 2. 2020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147" t="s">
        <v>29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27</v>
      </c>
      <c r="D115" s="40"/>
      <c r="E115" s="40"/>
      <c r="F115" s="27" t="str">
        <f>IF(E18="","",E18)</f>
        <v>Vyplň údaj</v>
      </c>
      <c r="G115" s="40"/>
      <c r="H115" s="40"/>
      <c r="I115" s="147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149</v>
      </c>
      <c r="D117" s="210" t="s">
        <v>58</v>
      </c>
      <c r="E117" s="210" t="s">
        <v>54</v>
      </c>
      <c r="F117" s="210" t="s">
        <v>55</v>
      </c>
      <c r="G117" s="210" t="s">
        <v>150</v>
      </c>
      <c r="H117" s="210" t="s">
        <v>151</v>
      </c>
      <c r="I117" s="211" t="s">
        <v>152</v>
      </c>
      <c r="J117" s="212" t="s">
        <v>120</v>
      </c>
      <c r="K117" s="213" t="s">
        <v>153</v>
      </c>
      <c r="L117" s="214"/>
      <c r="M117" s="100" t="s">
        <v>1</v>
      </c>
      <c r="N117" s="101" t="s">
        <v>37</v>
      </c>
      <c r="O117" s="101" t="s">
        <v>154</v>
      </c>
      <c r="P117" s="101" t="s">
        <v>155</v>
      </c>
      <c r="Q117" s="101" t="s">
        <v>156</v>
      </c>
      <c r="R117" s="101" t="s">
        <v>157</v>
      </c>
      <c r="S117" s="101" t="s">
        <v>158</v>
      </c>
      <c r="T117" s="102" t="s">
        <v>159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160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P119+P140</f>
        <v>0</v>
      </c>
      <c r="Q118" s="104"/>
      <c r="R118" s="217">
        <f>R119+R140</f>
        <v>0</v>
      </c>
      <c r="S118" s="104"/>
      <c r="T118" s="218">
        <f>T119+T140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72</v>
      </c>
      <c r="AU118" s="17" t="s">
        <v>122</v>
      </c>
      <c r="BK118" s="219">
        <f>BK119+BK140</f>
        <v>0</v>
      </c>
    </row>
    <row r="119" spans="1:63" s="12" customFormat="1" ht="25.9" customHeight="1">
      <c r="A119" s="12"/>
      <c r="B119" s="220"/>
      <c r="C119" s="221"/>
      <c r="D119" s="222" t="s">
        <v>72</v>
      </c>
      <c r="E119" s="223" t="s">
        <v>3404</v>
      </c>
      <c r="F119" s="223" t="s">
        <v>104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SUM(P120:P139)</f>
        <v>0</v>
      </c>
      <c r="Q119" s="228"/>
      <c r="R119" s="229">
        <f>SUM(R120:R139)</f>
        <v>0</v>
      </c>
      <c r="S119" s="228"/>
      <c r="T119" s="230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80</v>
      </c>
      <c r="AT119" s="232" t="s">
        <v>72</v>
      </c>
      <c r="AU119" s="232" t="s">
        <v>73</v>
      </c>
      <c r="AY119" s="231" t="s">
        <v>163</v>
      </c>
      <c r="BK119" s="233">
        <f>SUM(BK120:BK139)</f>
        <v>0</v>
      </c>
    </row>
    <row r="120" spans="1:65" s="2" customFormat="1" ht="16.5" customHeight="1">
      <c r="A120" s="38"/>
      <c r="B120" s="39"/>
      <c r="C120" s="236" t="s">
        <v>80</v>
      </c>
      <c r="D120" s="236" t="s">
        <v>165</v>
      </c>
      <c r="E120" s="237" t="s">
        <v>4014</v>
      </c>
      <c r="F120" s="238" t="s">
        <v>4023</v>
      </c>
      <c r="G120" s="239" t="s">
        <v>563</v>
      </c>
      <c r="H120" s="240">
        <v>1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38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88</v>
      </c>
      <c r="AT120" s="248" t="s">
        <v>165</v>
      </c>
      <c r="AU120" s="248" t="s">
        <v>80</v>
      </c>
      <c r="AY120" s="17" t="s">
        <v>163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80</v>
      </c>
      <c r="BK120" s="249">
        <f>ROUND(I120*H120,2)</f>
        <v>0</v>
      </c>
      <c r="BL120" s="17" t="s">
        <v>88</v>
      </c>
      <c r="BM120" s="248" t="s">
        <v>4024</v>
      </c>
    </row>
    <row r="121" spans="1:65" s="2" customFormat="1" ht="16.5" customHeight="1">
      <c r="A121" s="38"/>
      <c r="B121" s="39"/>
      <c r="C121" s="236" t="s">
        <v>82</v>
      </c>
      <c r="D121" s="236" t="s">
        <v>165</v>
      </c>
      <c r="E121" s="237" t="s">
        <v>4016</v>
      </c>
      <c r="F121" s="238" t="s">
        <v>4025</v>
      </c>
      <c r="G121" s="239" t="s">
        <v>563</v>
      </c>
      <c r="H121" s="240">
        <v>1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38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88</v>
      </c>
      <c r="AT121" s="248" t="s">
        <v>165</v>
      </c>
      <c r="AU121" s="248" t="s">
        <v>80</v>
      </c>
      <c r="AY121" s="17" t="s">
        <v>163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80</v>
      </c>
      <c r="BK121" s="249">
        <f>ROUND(I121*H121,2)</f>
        <v>0</v>
      </c>
      <c r="BL121" s="17" t="s">
        <v>88</v>
      </c>
      <c r="BM121" s="248" t="s">
        <v>4026</v>
      </c>
    </row>
    <row r="122" spans="1:65" s="2" customFormat="1" ht="16.5" customHeight="1">
      <c r="A122" s="38"/>
      <c r="B122" s="39"/>
      <c r="C122" s="236" t="s">
        <v>85</v>
      </c>
      <c r="D122" s="236" t="s">
        <v>165</v>
      </c>
      <c r="E122" s="237" t="s">
        <v>4027</v>
      </c>
      <c r="F122" s="238" t="s">
        <v>4028</v>
      </c>
      <c r="G122" s="239" t="s">
        <v>563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38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88</v>
      </c>
      <c r="AT122" s="248" t="s">
        <v>165</v>
      </c>
      <c r="AU122" s="248" t="s">
        <v>80</v>
      </c>
      <c r="AY122" s="17" t="s">
        <v>163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80</v>
      </c>
      <c r="BK122" s="249">
        <f>ROUND(I122*H122,2)</f>
        <v>0</v>
      </c>
      <c r="BL122" s="17" t="s">
        <v>88</v>
      </c>
      <c r="BM122" s="248" t="s">
        <v>4029</v>
      </c>
    </row>
    <row r="123" spans="1:65" s="2" customFormat="1" ht="16.5" customHeight="1">
      <c r="A123" s="38"/>
      <c r="B123" s="39"/>
      <c r="C123" s="236" t="s">
        <v>88</v>
      </c>
      <c r="D123" s="236" t="s">
        <v>165</v>
      </c>
      <c r="E123" s="237" t="s">
        <v>4030</v>
      </c>
      <c r="F123" s="238" t="s">
        <v>4031</v>
      </c>
      <c r="G123" s="239" t="s">
        <v>563</v>
      </c>
      <c r="H123" s="240">
        <v>3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38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88</v>
      </c>
      <c r="AT123" s="248" t="s">
        <v>165</v>
      </c>
      <c r="AU123" s="248" t="s">
        <v>80</v>
      </c>
      <c r="AY123" s="17" t="s">
        <v>163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80</v>
      </c>
      <c r="BK123" s="249">
        <f>ROUND(I123*H123,2)</f>
        <v>0</v>
      </c>
      <c r="BL123" s="17" t="s">
        <v>88</v>
      </c>
      <c r="BM123" s="248" t="s">
        <v>4032</v>
      </c>
    </row>
    <row r="124" spans="1:65" s="2" customFormat="1" ht="16.5" customHeight="1">
      <c r="A124" s="38"/>
      <c r="B124" s="39"/>
      <c r="C124" s="236" t="s">
        <v>189</v>
      </c>
      <c r="D124" s="236" t="s">
        <v>165</v>
      </c>
      <c r="E124" s="237" t="s">
        <v>4033</v>
      </c>
      <c r="F124" s="238" t="s">
        <v>4034</v>
      </c>
      <c r="G124" s="239" t="s">
        <v>563</v>
      </c>
      <c r="H124" s="240">
        <v>2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38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88</v>
      </c>
      <c r="AT124" s="248" t="s">
        <v>165</v>
      </c>
      <c r="AU124" s="248" t="s">
        <v>80</v>
      </c>
      <c r="AY124" s="17" t="s">
        <v>163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80</v>
      </c>
      <c r="BK124" s="249">
        <f>ROUND(I124*H124,2)</f>
        <v>0</v>
      </c>
      <c r="BL124" s="17" t="s">
        <v>88</v>
      </c>
      <c r="BM124" s="248" t="s">
        <v>4035</v>
      </c>
    </row>
    <row r="125" spans="1:65" s="2" customFormat="1" ht="16.5" customHeight="1">
      <c r="A125" s="38"/>
      <c r="B125" s="39"/>
      <c r="C125" s="236" t="s">
        <v>91</v>
      </c>
      <c r="D125" s="236" t="s">
        <v>165</v>
      </c>
      <c r="E125" s="237" t="s">
        <v>4036</v>
      </c>
      <c r="F125" s="238" t="s">
        <v>4037</v>
      </c>
      <c r="G125" s="239" t="s">
        <v>563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38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88</v>
      </c>
      <c r="AT125" s="248" t="s">
        <v>165</v>
      </c>
      <c r="AU125" s="248" t="s">
        <v>80</v>
      </c>
      <c r="AY125" s="17" t="s">
        <v>163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80</v>
      </c>
      <c r="BK125" s="249">
        <f>ROUND(I125*H125,2)</f>
        <v>0</v>
      </c>
      <c r="BL125" s="17" t="s">
        <v>88</v>
      </c>
      <c r="BM125" s="248" t="s">
        <v>4038</v>
      </c>
    </row>
    <row r="126" spans="1:65" s="2" customFormat="1" ht="16.5" customHeight="1">
      <c r="A126" s="38"/>
      <c r="B126" s="39"/>
      <c r="C126" s="236" t="s">
        <v>94</v>
      </c>
      <c r="D126" s="236" t="s">
        <v>165</v>
      </c>
      <c r="E126" s="237" t="s">
        <v>4039</v>
      </c>
      <c r="F126" s="238" t="s">
        <v>4040</v>
      </c>
      <c r="G126" s="239" t="s">
        <v>563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88</v>
      </c>
      <c r="AT126" s="248" t="s">
        <v>165</v>
      </c>
      <c r="AU126" s="248" t="s">
        <v>80</v>
      </c>
      <c r="AY126" s="17" t="s">
        <v>163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80</v>
      </c>
      <c r="BK126" s="249">
        <f>ROUND(I126*H126,2)</f>
        <v>0</v>
      </c>
      <c r="BL126" s="17" t="s">
        <v>88</v>
      </c>
      <c r="BM126" s="248" t="s">
        <v>4041</v>
      </c>
    </row>
    <row r="127" spans="1:65" s="2" customFormat="1" ht="16.5" customHeight="1">
      <c r="A127" s="38"/>
      <c r="B127" s="39"/>
      <c r="C127" s="236" t="s">
        <v>390</v>
      </c>
      <c r="D127" s="236" t="s">
        <v>165</v>
      </c>
      <c r="E127" s="237" t="s">
        <v>4042</v>
      </c>
      <c r="F127" s="238" t="s">
        <v>4043</v>
      </c>
      <c r="G127" s="239" t="s">
        <v>563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38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88</v>
      </c>
      <c r="AT127" s="248" t="s">
        <v>165</v>
      </c>
      <c r="AU127" s="248" t="s">
        <v>80</v>
      </c>
      <c r="AY127" s="17" t="s">
        <v>163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80</v>
      </c>
      <c r="BK127" s="249">
        <f>ROUND(I127*H127,2)</f>
        <v>0</v>
      </c>
      <c r="BL127" s="17" t="s">
        <v>88</v>
      </c>
      <c r="BM127" s="248" t="s">
        <v>4044</v>
      </c>
    </row>
    <row r="128" spans="1:65" s="2" customFormat="1" ht="16.5" customHeight="1">
      <c r="A128" s="38"/>
      <c r="B128" s="39"/>
      <c r="C128" s="236" t="s">
        <v>97</v>
      </c>
      <c r="D128" s="236" t="s">
        <v>165</v>
      </c>
      <c r="E128" s="237" t="s">
        <v>4045</v>
      </c>
      <c r="F128" s="238" t="s">
        <v>4046</v>
      </c>
      <c r="G128" s="239" t="s">
        <v>563</v>
      </c>
      <c r="H128" s="240">
        <v>712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38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88</v>
      </c>
      <c r="AT128" s="248" t="s">
        <v>165</v>
      </c>
      <c r="AU128" s="248" t="s">
        <v>80</v>
      </c>
      <c r="AY128" s="17" t="s">
        <v>163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80</v>
      </c>
      <c r="BK128" s="249">
        <f>ROUND(I128*H128,2)</f>
        <v>0</v>
      </c>
      <c r="BL128" s="17" t="s">
        <v>88</v>
      </c>
      <c r="BM128" s="248" t="s">
        <v>4047</v>
      </c>
    </row>
    <row r="129" spans="1:65" s="2" customFormat="1" ht="16.5" customHeight="1">
      <c r="A129" s="38"/>
      <c r="B129" s="39"/>
      <c r="C129" s="236" t="s">
        <v>100</v>
      </c>
      <c r="D129" s="236" t="s">
        <v>165</v>
      </c>
      <c r="E129" s="237" t="s">
        <v>4048</v>
      </c>
      <c r="F129" s="238" t="s">
        <v>4049</v>
      </c>
      <c r="G129" s="239" t="s">
        <v>563</v>
      </c>
      <c r="H129" s="240">
        <v>712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38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88</v>
      </c>
      <c r="AT129" s="248" t="s">
        <v>165</v>
      </c>
      <c r="AU129" s="248" t="s">
        <v>80</v>
      </c>
      <c r="AY129" s="17" t="s">
        <v>163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80</v>
      </c>
      <c r="BK129" s="249">
        <f>ROUND(I129*H129,2)</f>
        <v>0</v>
      </c>
      <c r="BL129" s="17" t="s">
        <v>88</v>
      </c>
      <c r="BM129" s="248" t="s">
        <v>4050</v>
      </c>
    </row>
    <row r="130" spans="1:65" s="2" customFormat="1" ht="16.5" customHeight="1">
      <c r="A130" s="38"/>
      <c r="B130" s="39"/>
      <c r="C130" s="236" t="s">
        <v>103</v>
      </c>
      <c r="D130" s="236" t="s">
        <v>165</v>
      </c>
      <c r="E130" s="237" t="s">
        <v>4051</v>
      </c>
      <c r="F130" s="238" t="s">
        <v>4052</v>
      </c>
      <c r="G130" s="239" t="s">
        <v>563</v>
      </c>
      <c r="H130" s="240">
        <v>31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80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4053</v>
      </c>
    </row>
    <row r="131" spans="1:65" s="2" customFormat="1" ht="16.5" customHeight="1">
      <c r="A131" s="38"/>
      <c r="B131" s="39"/>
      <c r="C131" s="236" t="s">
        <v>106</v>
      </c>
      <c r="D131" s="236" t="s">
        <v>165</v>
      </c>
      <c r="E131" s="237" t="s">
        <v>4054</v>
      </c>
      <c r="F131" s="238" t="s">
        <v>4055</v>
      </c>
      <c r="G131" s="239" t="s">
        <v>563</v>
      </c>
      <c r="H131" s="240">
        <v>6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38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88</v>
      </c>
      <c r="AT131" s="248" t="s">
        <v>165</v>
      </c>
      <c r="AU131" s="248" t="s">
        <v>80</v>
      </c>
      <c r="AY131" s="17" t="s">
        <v>163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80</v>
      </c>
      <c r="BK131" s="249">
        <f>ROUND(I131*H131,2)</f>
        <v>0</v>
      </c>
      <c r="BL131" s="17" t="s">
        <v>88</v>
      </c>
      <c r="BM131" s="248" t="s">
        <v>4056</v>
      </c>
    </row>
    <row r="132" spans="1:65" s="2" customFormat="1" ht="16.5" customHeight="1">
      <c r="A132" s="38"/>
      <c r="B132" s="39"/>
      <c r="C132" s="236" t="s">
        <v>109</v>
      </c>
      <c r="D132" s="236" t="s">
        <v>165</v>
      </c>
      <c r="E132" s="237" t="s">
        <v>4057</v>
      </c>
      <c r="F132" s="238" t="s">
        <v>4058</v>
      </c>
      <c r="G132" s="239" t="s">
        <v>563</v>
      </c>
      <c r="H132" s="240">
        <v>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38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80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4059</v>
      </c>
    </row>
    <row r="133" spans="1:65" s="2" customFormat="1" ht="16.5" customHeight="1">
      <c r="A133" s="38"/>
      <c r="B133" s="39"/>
      <c r="C133" s="236" t="s">
        <v>112</v>
      </c>
      <c r="D133" s="236" t="s">
        <v>165</v>
      </c>
      <c r="E133" s="237" t="s">
        <v>4060</v>
      </c>
      <c r="F133" s="238" t="s">
        <v>4061</v>
      </c>
      <c r="G133" s="239" t="s">
        <v>563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38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88</v>
      </c>
      <c r="AT133" s="248" t="s">
        <v>165</v>
      </c>
      <c r="AU133" s="248" t="s">
        <v>80</v>
      </c>
      <c r="AY133" s="17" t="s">
        <v>163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80</v>
      </c>
      <c r="BK133" s="249">
        <f>ROUND(I133*H133,2)</f>
        <v>0</v>
      </c>
      <c r="BL133" s="17" t="s">
        <v>88</v>
      </c>
      <c r="BM133" s="248" t="s">
        <v>4062</v>
      </c>
    </row>
    <row r="134" spans="1:65" s="2" customFormat="1" ht="16.5" customHeight="1">
      <c r="A134" s="38"/>
      <c r="B134" s="39"/>
      <c r="C134" s="236" t="s">
        <v>246</v>
      </c>
      <c r="D134" s="236" t="s">
        <v>165</v>
      </c>
      <c r="E134" s="237" t="s">
        <v>4063</v>
      </c>
      <c r="F134" s="238" t="s">
        <v>4064</v>
      </c>
      <c r="G134" s="239" t="s">
        <v>563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88</v>
      </c>
      <c r="AT134" s="248" t="s">
        <v>165</v>
      </c>
      <c r="AU134" s="248" t="s">
        <v>80</v>
      </c>
      <c r="AY134" s="17" t="s">
        <v>163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80</v>
      </c>
      <c r="BK134" s="249">
        <f>ROUND(I134*H134,2)</f>
        <v>0</v>
      </c>
      <c r="BL134" s="17" t="s">
        <v>88</v>
      </c>
      <c r="BM134" s="248" t="s">
        <v>4065</v>
      </c>
    </row>
    <row r="135" spans="1:65" s="2" customFormat="1" ht="16.5" customHeight="1">
      <c r="A135" s="38"/>
      <c r="B135" s="39"/>
      <c r="C135" s="236" t="s">
        <v>8</v>
      </c>
      <c r="D135" s="236" t="s">
        <v>165</v>
      </c>
      <c r="E135" s="237" t="s">
        <v>4066</v>
      </c>
      <c r="F135" s="238" t="s">
        <v>4067</v>
      </c>
      <c r="G135" s="239" t="s">
        <v>563</v>
      </c>
      <c r="H135" s="240">
        <v>30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38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88</v>
      </c>
      <c r="AT135" s="248" t="s">
        <v>165</v>
      </c>
      <c r="AU135" s="248" t="s">
        <v>80</v>
      </c>
      <c r="AY135" s="17" t="s">
        <v>163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80</v>
      </c>
      <c r="BK135" s="249">
        <f>ROUND(I135*H135,2)</f>
        <v>0</v>
      </c>
      <c r="BL135" s="17" t="s">
        <v>88</v>
      </c>
      <c r="BM135" s="248" t="s">
        <v>4068</v>
      </c>
    </row>
    <row r="136" spans="1:65" s="2" customFormat="1" ht="16.5" customHeight="1">
      <c r="A136" s="38"/>
      <c r="B136" s="39"/>
      <c r="C136" s="236" t="s">
        <v>254</v>
      </c>
      <c r="D136" s="236" t="s">
        <v>165</v>
      </c>
      <c r="E136" s="237" t="s">
        <v>4069</v>
      </c>
      <c r="F136" s="238" t="s">
        <v>4070</v>
      </c>
      <c r="G136" s="239" t="s">
        <v>563</v>
      </c>
      <c r="H136" s="240">
        <v>30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4071</v>
      </c>
    </row>
    <row r="137" spans="1:65" s="2" customFormat="1" ht="16.5" customHeight="1">
      <c r="A137" s="38"/>
      <c r="B137" s="39"/>
      <c r="C137" s="236" t="s">
        <v>259</v>
      </c>
      <c r="D137" s="236" t="s">
        <v>165</v>
      </c>
      <c r="E137" s="237" t="s">
        <v>4072</v>
      </c>
      <c r="F137" s="238" t="s">
        <v>4073</v>
      </c>
      <c r="G137" s="239" t="s">
        <v>563</v>
      </c>
      <c r="H137" s="240">
        <v>11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4074</v>
      </c>
    </row>
    <row r="138" spans="1:65" s="2" customFormat="1" ht="16.5" customHeight="1">
      <c r="A138" s="38"/>
      <c r="B138" s="39"/>
      <c r="C138" s="236" t="s">
        <v>263</v>
      </c>
      <c r="D138" s="236" t="s">
        <v>165</v>
      </c>
      <c r="E138" s="237" t="s">
        <v>4075</v>
      </c>
      <c r="F138" s="238" t="s">
        <v>4076</v>
      </c>
      <c r="G138" s="239" t="s">
        <v>584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88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88</v>
      </c>
      <c r="BM138" s="248" t="s">
        <v>4077</v>
      </c>
    </row>
    <row r="139" spans="1:65" s="2" customFormat="1" ht="16.5" customHeight="1">
      <c r="A139" s="38"/>
      <c r="B139" s="39"/>
      <c r="C139" s="236" t="s">
        <v>267</v>
      </c>
      <c r="D139" s="236" t="s">
        <v>165</v>
      </c>
      <c r="E139" s="237" t="s">
        <v>4078</v>
      </c>
      <c r="F139" s="238" t="s">
        <v>4079</v>
      </c>
      <c r="G139" s="239" t="s">
        <v>584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88</v>
      </c>
      <c r="AT139" s="248" t="s">
        <v>165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88</v>
      </c>
      <c r="BM139" s="248" t="s">
        <v>4080</v>
      </c>
    </row>
    <row r="140" spans="1:63" s="12" customFormat="1" ht="25.9" customHeight="1">
      <c r="A140" s="12"/>
      <c r="B140" s="220"/>
      <c r="C140" s="221"/>
      <c r="D140" s="222" t="s">
        <v>72</v>
      </c>
      <c r="E140" s="223" t="s">
        <v>3448</v>
      </c>
      <c r="F140" s="223" t="s">
        <v>4081</v>
      </c>
      <c r="G140" s="221"/>
      <c r="H140" s="221"/>
      <c r="I140" s="224"/>
      <c r="J140" s="225">
        <f>BK140</f>
        <v>0</v>
      </c>
      <c r="K140" s="221"/>
      <c r="L140" s="226"/>
      <c r="M140" s="227"/>
      <c r="N140" s="228"/>
      <c r="O140" s="228"/>
      <c r="P140" s="229">
        <f>SUM(P141:P154)</f>
        <v>0</v>
      </c>
      <c r="Q140" s="228"/>
      <c r="R140" s="229">
        <f>SUM(R141:R154)</f>
        <v>0</v>
      </c>
      <c r="S140" s="228"/>
      <c r="T140" s="230">
        <f>SUM(T141:T154)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1" t="s">
        <v>80</v>
      </c>
      <c r="AT140" s="232" t="s">
        <v>72</v>
      </c>
      <c r="AU140" s="232" t="s">
        <v>73</v>
      </c>
      <c r="AY140" s="231" t="s">
        <v>163</v>
      </c>
      <c r="BK140" s="233">
        <f>SUM(BK141:BK154)</f>
        <v>0</v>
      </c>
    </row>
    <row r="141" spans="1:65" s="2" customFormat="1" ht="16.5" customHeight="1">
      <c r="A141" s="38"/>
      <c r="B141" s="39"/>
      <c r="C141" s="236" t="s">
        <v>272</v>
      </c>
      <c r="D141" s="236" t="s">
        <v>165</v>
      </c>
      <c r="E141" s="237" t="s">
        <v>4082</v>
      </c>
      <c r="F141" s="238" t="s">
        <v>4083</v>
      </c>
      <c r="G141" s="239" t="s">
        <v>212</v>
      </c>
      <c r="H141" s="240">
        <v>4879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88</v>
      </c>
      <c r="AT141" s="248" t="s">
        <v>165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4084</v>
      </c>
    </row>
    <row r="142" spans="1:65" s="2" customFormat="1" ht="16.5" customHeight="1">
      <c r="A142" s="38"/>
      <c r="B142" s="39"/>
      <c r="C142" s="236" t="s">
        <v>7</v>
      </c>
      <c r="D142" s="236" t="s">
        <v>165</v>
      </c>
      <c r="E142" s="237" t="s">
        <v>4085</v>
      </c>
      <c r="F142" s="238" t="s">
        <v>4086</v>
      </c>
      <c r="G142" s="239" t="s">
        <v>212</v>
      </c>
      <c r="H142" s="240">
        <v>10120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88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88</v>
      </c>
      <c r="BM142" s="248" t="s">
        <v>4087</v>
      </c>
    </row>
    <row r="143" spans="1:65" s="2" customFormat="1" ht="16.5" customHeight="1">
      <c r="A143" s="38"/>
      <c r="B143" s="39"/>
      <c r="C143" s="236" t="s">
        <v>279</v>
      </c>
      <c r="D143" s="236" t="s">
        <v>165</v>
      </c>
      <c r="E143" s="237" t="s">
        <v>4088</v>
      </c>
      <c r="F143" s="238" t="s">
        <v>4089</v>
      </c>
      <c r="G143" s="239" t="s">
        <v>212</v>
      </c>
      <c r="H143" s="240">
        <v>65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88</v>
      </c>
      <c r="AT143" s="248" t="s">
        <v>165</v>
      </c>
      <c r="AU143" s="248" t="s">
        <v>80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88</v>
      </c>
      <c r="BM143" s="248" t="s">
        <v>4090</v>
      </c>
    </row>
    <row r="144" spans="1:65" s="2" customFormat="1" ht="16.5" customHeight="1">
      <c r="A144" s="38"/>
      <c r="B144" s="39"/>
      <c r="C144" s="236" t="s">
        <v>283</v>
      </c>
      <c r="D144" s="236" t="s">
        <v>165</v>
      </c>
      <c r="E144" s="237" t="s">
        <v>4091</v>
      </c>
      <c r="F144" s="238" t="s">
        <v>4092</v>
      </c>
      <c r="G144" s="239" t="s">
        <v>563</v>
      </c>
      <c r="H144" s="240">
        <v>3295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4093</v>
      </c>
    </row>
    <row r="145" spans="1:65" s="2" customFormat="1" ht="16.5" customHeight="1">
      <c r="A145" s="38"/>
      <c r="B145" s="39"/>
      <c r="C145" s="236" t="s">
        <v>287</v>
      </c>
      <c r="D145" s="236" t="s">
        <v>165</v>
      </c>
      <c r="E145" s="237" t="s">
        <v>3794</v>
      </c>
      <c r="F145" s="238" t="s">
        <v>3795</v>
      </c>
      <c r="G145" s="239" t="s">
        <v>212</v>
      </c>
      <c r="H145" s="240">
        <v>4543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88</v>
      </c>
      <c r="AT145" s="248" t="s">
        <v>165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88</v>
      </c>
      <c r="BM145" s="248" t="s">
        <v>4094</v>
      </c>
    </row>
    <row r="146" spans="1:65" s="2" customFormat="1" ht="16.5" customHeight="1">
      <c r="A146" s="38"/>
      <c r="B146" s="39"/>
      <c r="C146" s="236" t="s">
        <v>291</v>
      </c>
      <c r="D146" s="236" t="s">
        <v>165</v>
      </c>
      <c r="E146" s="237" t="s">
        <v>4095</v>
      </c>
      <c r="F146" s="238" t="s">
        <v>4096</v>
      </c>
      <c r="G146" s="239" t="s">
        <v>212</v>
      </c>
      <c r="H146" s="240">
        <v>4712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4097</v>
      </c>
    </row>
    <row r="147" spans="1:65" s="2" customFormat="1" ht="16.5" customHeight="1">
      <c r="A147" s="38"/>
      <c r="B147" s="39"/>
      <c r="C147" s="236" t="s">
        <v>315</v>
      </c>
      <c r="D147" s="236" t="s">
        <v>165</v>
      </c>
      <c r="E147" s="237" t="s">
        <v>4098</v>
      </c>
      <c r="F147" s="238" t="s">
        <v>4099</v>
      </c>
      <c r="G147" s="239" t="s">
        <v>563</v>
      </c>
      <c r="H147" s="240">
        <v>680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4100</v>
      </c>
    </row>
    <row r="148" spans="1:65" s="2" customFormat="1" ht="16.5" customHeight="1">
      <c r="A148" s="38"/>
      <c r="B148" s="39"/>
      <c r="C148" s="236" t="s">
        <v>319</v>
      </c>
      <c r="D148" s="236" t="s">
        <v>165</v>
      </c>
      <c r="E148" s="237" t="s">
        <v>4101</v>
      </c>
      <c r="F148" s="238" t="s">
        <v>4102</v>
      </c>
      <c r="G148" s="239" t="s">
        <v>563</v>
      </c>
      <c r="H148" s="240">
        <v>256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4103</v>
      </c>
    </row>
    <row r="149" spans="1:65" s="2" customFormat="1" ht="16.5" customHeight="1">
      <c r="A149" s="38"/>
      <c r="B149" s="39"/>
      <c r="C149" s="236" t="s">
        <v>323</v>
      </c>
      <c r="D149" s="236" t="s">
        <v>165</v>
      </c>
      <c r="E149" s="237" t="s">
        <v>4104</v>
      </c>
      <c r="F149" s="238" t="s">
        <v>4105</v>
      </c>
      <c r="G149" s="239" t="s">
        <v>3379</v>
      </c>
      <c r="H149" s="240">
        <v>20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88</v>
      </c>
      <c r="AT149" s="248" t="s">
        <v>165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4106</v>
      </c>
    </row>
    <row r="150" spans="1:65" s="2" customFormat="1" ht="16.5" customHeight="1">
      <c r="A150" s="38"/>
      <c r="B150" s="39"/>
      <c r="C150" s="236" t="s">
        <v>327</v>
      </c>
      <c r="D150" s="236" t="s">
        <v>165</v>
      </c>
      <c r="E150" s="237" t="s">
        <v>4107</v>
      </c>
      <c r="F150" s="238" t="s">
        <v>4108</v>
      </c>
      <c r="G150" s="239" t="s">
        <v>3379</v>
      </c>
      <c r="H150" s="240">
        <v>10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38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88</v>
      </c>
      <c r="AT150" s="248" t="s">
        <v>165</v>
      </c>
      <c r="AU150" s="248" t="s">
        <v>80</v>
      </c>
      <c r="AY150" s="17" t="s">
        <v>163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80</v>
      </c>
      <c r="BK150" s="249">
        <f>ROUND(I150*H150,2)</f>
        <v>0</v>
      </c>
      <c r="BL150" s="17" t="s">
        <v>88</v>
      </c>
      <c r="BM150" s="248" t="s">
        <v>4109</v>
      </c>
    </row>
    <row r="151" spans="1:65" s="2" customFormat="1" ht="16.5" customHeight="1">
      <c r="A151" s="38"/>
      <c r="B151" s="39"/>
      <c r="C151" s="236" t="s">
        <v>332</v>
      </c>
      <c r="D151" s="236" t="s">
        <v>165</v>
      </c>
      <c r="E151" s="237" t="s">
        <v>4110</v>
      </c>
      <c r="F151" s="238" t="s">
        <v>4111</v>
      </c>
      <c r="G151" s="239" t="s">
        <v>3379</v>
      </c>
      <c r="H151" s="240">
        <v>7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4112</v>
      </c>
    </row>
    <row r="152" spans="1:65" s="2" customFormat="1" ht="16.5" customHeight="1">
      <c r="A152" s="38"/>
      <c r="B152" s="39"/>
      <c r="C152" s="236" t="s">
        <v>339</v>
      </c>
      <c r="D152" s="236" t="s">
        <v>165</v>
      </c>
      <c r="E152" s="237" t="s">
        <v>4113</v>
      </c>
      <c r="F152" s="238" t="s">
        <v>4114</v>
      </c>
      <c r="G152" s="239" t="s">
        <v>3379</v>
      </c>
      <c r="H152" s="240">
        <v>5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4115</v>
      </c>
    </row>
    <row r="153" spans="1:65" s="2" customFormat="1" ht="16.5" customHeight="1">
      <c r="A153" s="38"/>
      <c r="B153" s="39"/>
      <c r="C153" s="236" t="s">
        <v>378</v>
      </c>
      <c r="D153" s="236" t="s">
        <v>165</v>
      </c>
      <c r="E153" s="237" t="s">
        <v>4116</v>
      </c>
      <c r="F153" s="238" t="s">
        <v>4117</v>
      </c>
      <c r="G153" s="239" t="s">
        <v>4118</v>
      </c>
      <c r="H153" s="240">
        <v>2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88</v>
      </c>
      <c r="AT153" s="248" t="s">
        <v>165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88</v>
      </c>
      <c r="BM153" s="248" t="s">
        <v>4119</v>
      </c>
    </row>
    <row r="154" spans="1:65" s="2" customFormat="1" ht="16.5" customHeight="1">
      <c r="A154" s="38"/>
      <c r="B154" s="39"/>
      <c r="C154" s="236" t="s">
        <v>383</v>
      </c>
      <c r="D154" s="236" t="s">
        <v>165</v>
      </c>
      <c r="E154" s="237" t="s">
        <v>4120</v>
      </c>
      <c r="F154" s="238" t="s">
        <v>3790</v>
      </c>
      <c r="G154" s="239" t="s">
        <v>584</v>
      </c>
      <c r="H154" s="240">
        <v>1</v>
      </c>
      <c r="I154" s="241"/>
      <c r="J154" s="242">
        <f>ROUND(I154*H154,2)</f>
        <v>0</v>
      </c>
      <c r="K154" s="243"/>
      <c r="L154" s="44"/>
      <c r="M154" s="284" t="s">
        <v>1</v>
      </c>
      <c r="N154" s="285" t="s">
        <v>38</v>
      </c>
      <c r="O154" s="286"/>
      <c r="P154" s="287">
        <f>O154*H154</f>
        <v>0</v>
      </c>
      <c r="Q154" s="287">
        <v>0</v>
      </c>
      <c r="R154" s="287">
        <f>Q154*H154</f>
        <v>0</v>
      </c>
      <c r="S154" s="287">
        <v>0</v>
      </c>
      <c r="T154" s="28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4121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183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17:K15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4122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ROUND((SUM(BE123:BE136)),2)</f>
        <v>0</v>
      </c>
      <c r="G33" s="38"/>
      <c r="H33" s="38"/>
      <c r="I33" s="162">
        <v>0.21</v>
      </c>
      <c r="J33" s="161">
        <f>ROUND(((SUM(BE123:BE136))*I33),2)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ROUND((SUM(BF123:BF136)),2)</f>
        <v>0</v>
      </c>
      <c r="G34" s="38"/>
      <c r="H34" s="38"/>
      <c r="I34" s="162">
        <v>0.15</v>
      </c>
      <c r="J34" s="161">
        <f>ROUND(((SUM(BF123:BF136))*I34),2)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ROUND((SUM(BG123:BG136)),2)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ROUND((SUM(BH123:BH136)),2)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ROUND((SUM(BI123:BI136)),2)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11 - VRN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4123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4124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4125</v>
      </c>
      <c r="E99" s="203"/>
      <c r="F99" s="203"/>
      <c r="G99" s="203"/>
      <c r="H99" s="203"/>
      <c r="I99" s="204"/>
      <c r="J99" s="205">
        <f>J127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0"/>
      <c r="C100" s="201"/>
      <c r="D100" s="202" t="s">
        <v>4126</v>
      </c>
      <c r="E100" s="203"/>
      <c r="F100" s="203"/>
      <c r="G100" s="203"/>
      <c r="H100" s="203"/>
      <c r="I100" s="204"/>
      <c r="J100" s="205">
        <f>J129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4127</v>
      </c>
      <c r="E101" s="203"/>
      <c r="F101" s="203"/>
      <c r="G101" s="203"/>
      <c r="H101" s="203"/>
      <c r="I101" s="204"/>
      <c r="J101" s="205">
        <f>J131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0"/>
      <c r="C102" s="201"/>
      <c r="D102" s="202" t="s">
        <v>4128</v>
      </c>
      <c r="E102" s="203"/>
      <c r="F102" s="203"/>
      <c r="G102" s="203"/>
      <c r="H102" s="203"/>
      <c r="I102" s="204"/>
      <c r="J102" s="205">
        <f>J133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0"/>
      <c r="C103" s="201"/>
      <c r="D103" s="202" t="s">
        <v>4129</v>
      </c>
      <c r="E103" s="203"/>
      <c r="F103" s="203"/>
      <c r="G103" s="203"/>
      <c r="H103" s="203"/>
      <c r="I103" s="204"/>
      <c r="J103" s="205">
        <f>J135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148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Kopie - 17-0610 - Revitalizace objektu Máchova 20, Plzeň (zadání)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11 - VRN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47" t="s">
        <v>22</v>
      </c>
      <c r="J117" s="79" t="str">
        <f>IF(J12="","",J12)</f>
        <v>28. 2. 2020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149</v>
      </c>
      <c r="D122" s="210" t="s">
        <v>58</v>
      </c>
      <c r="E122" s="210" t="s">
        <v>54</v>
      </c>
      <c r="F122" s="210" t="s">
        <v>55</v>
      </c>
      <c r="G122" s="210" t="s">
        <v>150</v>
      </c>
      <c r="H122" s="210" t="s">
        <v>151</v>
      </c>
      <c r="I122" s="211" t="s">
        <v>152</v>
      </c>
      <c r="J122" s="212" t="s">
        <v>120</v>
      </c>
      <c r="K122" s="213" t="s">
        <v>153</v>
      </c>
      <c r="L122" s="214"/>
      <c r="M122" s="100" t="s">
        <v>1</v>
      </c>
      <c r="N122" s="101" t="s">
        <v>37</v>
      </c>
      <c r="O122" s="101" t="s">
        <v>154</v>
      </c>
      <c r="P122" s="101" t="s">
        <v>155</v>
      </c>
      <c r="Q122" s="101" t="s">
        <v>156</v>
      </c>
      <c r="R122" s="101" t="s">
        <v>157</v>
      </c>
      <c r="S122" s="101" t="s">
        <v>158</v>
      </c>
      <c r="T122" s="102" t="s">
        <v>159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160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</f>
        <v>0</v>
      </c>
      <c r="Q123" s="104"/>
      <c r="R123" s="217">
        <f>R124</f>
        <v>0</v>
      </c>
      <c r="S123" s="104"/>
      <c r="T123" s="21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122</v>
      </c>
      <c r="BK123" s="219">
        <f>BK124</f>
        <v>0</v>
      </c>
    </row>
    <row r="124" spans="1:63" s="12" customFormat="1" ht="25.9" customHeight="1">
      <c r="A124" s="12"/>
      <c r="B124" s="220"/>
      <c r="C124" s="221"/>
      <c r="D124" s="222" t="s">
        <v>72</v>
      </c>
      <c r="E124" s="223" t="s">
        <v>107</v>
      </c>
      <c r="F124" s="223" t="s">
        <v>4130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P125+P127+P129+P131+P133+P135</f>
        <v>0</v>
      </c>
      <c r="Q124" s="228"/>
      <c r="R124" s="229">
        <f>R125+R127+R129+R131+R133+R135</f>
        <v>0</v>
      </c>
      <c r="S124" s="228"/>
      <c r="T124" s="230">
        <f>T125+T127+T129+T131+T133+T135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189</v>
      </c>
      <c r="AT124" s="232" t="s">
        <v>72</v>
      </c>
      <c r="AU124" s="232" t="s">
        <v>73</v>
      </c>
      <c r="AY124" s="231" t="s">
        <v>163</v>
      </c>
      <c r="BK124" s="233">
        <f>BK125+BK127+BK129+BK131+BK133+BK135</f>
        <v>0</v>
      </c>
    </row>
    <row r="125" spans="1:63" s="12" customFormat="1" ht="22.8" customHeight="1">
      <c r="A125" s="12"/>
      <c r="B125" s="220"/>
      <c r="C125" s="221"/>
      <c r="D125" s="222" t="s">
        <v>72</v>
      </c>
      <c r="E125" s="234" t="s">
        <v>4131</v>
      </c>
      <c r="F125" s="234" t="s">
        <v>4132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P126</f>
        <v>0</v>
      </c>
      <c r="Q125" s="228"/>
      <c r="R125" s="229">
        <f>R126</f>
        <v>0</v>
      </c>
      <c r="S125" s="228"/>
      <c r="T125" s="23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189</v>
      </c>
      <c r="AT125" s="232" t="s">
        <v>72</v>
      </c>
      <c r="AU125" s="232" t="s">
        <v>80</v>
      </c>
      <c r="AY125" s="231" t="s">
        <v>163</v>
      </c>
      <c r="BK125" s="233">
        <f>BK126</f>
        <v>0</v>
      </c>
    </row>
    <row r="126" spans="1:65" s="2" customFormat="1" ht="33" customHeight="1">
      <c r="A126" s="38"/>
      <c r="B126" s="39"/>
      <c r="C126" s="236" t="s">
        <v>80</v>
      </c>
      <c r="D126" s="236" t="s">
        <v>165</v>
      </c>
      <c r="E126" s="237" t="s">
        <v>4133</v>
      </c>
      <c r="F126" s="238" t="s">
        <v>4134</v>
      </c>
      <c r="G126" s="239" t="s">
        <v>563</v>
      </c>
      <c r="H126" s="240">
        <v>4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88</v>
      </c>
      <c r="AT126" s="248" t="s">
        <v>165</v>
      </c>
      <c r="AU126" s="248" t="s">
        <v>82</v>
      </c>
      <c r="AY126" s="17" t="s">
        <v>163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80</v>
      </c>
      <c r="BK126" s="249">
        <f>ROUND(I126*H126,2)</f>
        <v>0</v>
      </c>
      <c r="BL126" s="17" t="s">
        <v>88</v>
      </c>
      <c r="BM126" s="248" t="s">
        <v>4135</v>
      </c>
    </row>
    <row r="127" spans="1:63" s="12" customFormat="1" ht="22.8" customHeight="1">
      <c r="A127" s="12"/>
      <c r="B127" s="220"/>
      <c r="C127" s="221"/>
      <c r="D127" s="222" t="s">
        <v>72</v>
      </c>
      <c r="E127" s="234" t="s">
        <v>4136</v>
      </c>
      <c r="F127" s="234" t="s">
        <v>4137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P128</f>
        <v>0</v>
      </c>
      <c r="Q127" s="228"/>
      <c r="R127" s="229">
        <f>R128</f>
        <v>0</v>
      </c>
      <c r="S127" s="228"/>
      <c r="T127" s="23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189</v>
      </c>
      <c r="AT127" s="232" t="s">
        <v>72</v>
      </c>
      <c r="AU127" s="232" t="s">
        <v>80</v>
      </c>
      <c r="AY127" s="231" t="s">
        <v>163</v>
      </c>
      <c r="BK127" s="233">
        <f>BK128</f>
        <v>0</v>
      </c>
    </row>
    <row r="128" spans="1:65" s="2" customFormat="1" ht="21.75" customHeight="1">
      <c r="A128" s="38"/>
      <c r="B128" s="39"/>
      <c r="C128" s="236" t="s">
        <v>82</v>
      </c>
      <c r="D128" s="236" t="s">
        <v>165</v>
      </c>
      <c r="E128" s="237" t="s">
        <v>4138</v>
      </c>
      <c r="F128" s="238" t="s">
        <v>4139</v>
      </c>
      <c r="G128" s="239" t="s">
        <v>4140</v>
      </c>
      <c r="H128" s="306"/>
      <c r="I128" s="241"/>
      <c r="J128" s="242">
        <f>ROUND(I128*H128,2)</f>
        <v>0</v>
      </c>
      <c r="K128" s="243"/>
      <c r="L128" s="44"/>
      <c r="M128" s="244" t="s">
        <v>1</v>
      </c>
      <c r="N128" s="245" t="s">
        <v>38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88</v>
      </c>
      <c r="AT128" s="248" t="s">
        <v>165</v>
      </c>
      <c r="AU128" s="248" t="s">
        <v>82</v>
      </c>
      <c r="AY128" s="17" t="s">
        <v>163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80</v>
      </c>
      <c r="BK128" s="249">
        <f>ROUND(I128*H128,2)</f>
        <v>0</v>
      </c>
      <c r="BL128" s="17" t="s">
        <v>88</v>
      </c>
      <c r="BM128" s="248" t="s">
        <v>4141</v>
      </c>
    </row>
    <row r="129" spans="1:63" s="12" customFormat="1" ht="22.8" customHeight="1">
      <c r="A129" s="12"/>
      <c r="B129" s="220"/>
      <c r="C129" s="221"/>
      <c r="D129" s="222" t="s">
        <v>72</v>
      </c>
      <c r="E129" s="234" t="s">
        <v>4142</v>
      </c>
      <c r="F129" s="234" t="s">
        <v>4143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P130</f>
        <v>0</v>
      </c>
      <c r="Q129" s="228"/>
      <c r="R129" s="229">
        <f>R130</f>
        <v>0</v>
      </c>
      <c r="S129" s="228"/>
      <c r="T129" s="23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189</v>
      </c>
      <c r="AT129" s="232" t="s">
        <v>72</v>
      </c>
      <c r="AU129" s="232" t="s">
        <v>80</v>
      </c>
      <c r="AY129" s="231" t="s">
        <v>163</v>
      </c>
      <c r="BK129" s="233">
        <f>BK130</f>
        <v>0</v>
      </c>
    </row>
    <row r="130" spans="1:65" s="2" customFormat="1" ht="21.75" customHeight="1">
      <c r="A130" s="38"/>
      <c r="B130" s="39"/>
      <c r="C130" s="236" t="s">
        <v>85</v>
      </c>
      <c r="D130" s="236" t="s">
        <v>165</v>
      </c>
      <c r="E130" s="237" t="s">
        <v>4144</v>
      </c>
      <c r="F130" s="238" t="s">
        <v>4145</v>
      </c>
      <c r="G130" s="239" t="s">
        <v>579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82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4146</v>
      </c>
    </row>
    <row r="131" spans="1:63" s="12" customFormat="1" ht="22.8" customHeight="1">
      <c r="A131" s="12"/>
      <c r="B131" s="220"/>
      <c r="C131" s="221"/>
      <c r="D131" s="222" t="s">
        <v>72</v>
      </c>
      <c r="E131" s="234" t="s">
        <v>4147</v>
      </c>
      <c r="F131" s="234" t="s">
        <v>4148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189</v>
      </c>
      <c r="AT131" s="232" t="s">
        <v>72</v>
      </c>
      <c r="AU131" s="232" t="s">
        <v>80</v>
      </c>
      <c r="AY131" s="231" t="s">
        <v>163</v>
      </c>
      <c r="BK131" s="233">
        <f>BK132</f>
        <v>0</v>
      </c>
    </row>
    <row r="132" spans="1:65" s="2" customFormat="1" ht="21.75" customHeight="1">
      <c r="A132" s="38"/>
      <c r="B132" s="39"/>
      <c r="C132" s="236" t="s">
        <v>88</v>
      </c>
      <c r="D132" s="236" t="s">
        <v>165</v>
      </c>
      <c r="E132" s="237" t="s">
        <v>4149</v>
      </c>
      <c r="F132" s="238" t="s">
        <v>4150</v>
      </c>
      <c r="G132" s="239" t="s">
        <v>579</v>
      </c>
      <c r="H132" s="240">
        <v>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38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82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4151</v>
      </c>
    </row>
    <row r="133" spans="1:63" s="12" customFormat="1" ht="22.8" customHeight="1">
      <c r="A133" s="12"/>
      <c r="B133" s="220"/>
      <c r="C133" s="221"/>
      <c r="D133" s="222" t="s">
        <v>72</v>
      </c>
      <c r="E133" s="234" t="s">
        <v>4152</v>
      </c>
      <c r="F133" s="234" t="s">
        <v>4153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P134</f>
        <v>0</v>
      </c>
      <c r="Q133" s="228"/>
      <c r="R133" s="229">
        <f>R134</f>
        <v>0</v>
      </c>
      <c r="S133" s="228"/>
      <c r="T133" s="230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189</v>
      </c>
      <c r="AT133" s="232" t="s">
        <v>72</v>
      </c>
      <c r="AU133" s="232" t="s">
        <v>80</v>
      </c>
      <c r="AY133" s="231" t="s">
        <v>163</v>
      </c>
      <c r="BK133" s="233">
        <f>BK134</f>
        <v>0</v>
      </c>
    </row>
    <row r="134" spans="1:65" s="2" customFormat="1" ht="21.75" customHeight="1">
      <c r="A134" s="38"/>
      <c r="B134" s="39"/>
      <c r="C134" s="236" t="s">
        <v>189</v>
      </c>
      <c r="D134" s="236" t="s">
        <v>165</v>
      </c>
      <c r="E134" s="237" t="s">
        <v>4154</v>
      </c>
      <c r="F134" s="238" t="s">
        <v>4155</v>
      </c>
      <c r="G134" s="239" t="s">
        <v>579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88</v>
      </c>
      <c r="AT134" s="248" t="s">
        <v>165</v>
      </c>
      <c r="AU134" s="248" t="s">
        <v>82</v>
      </c>
      <c r="AY134" s="17" t="s">
        <v>163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80</v>
      </c>
      <c r="BK134" s="249">
        <f>ROUND(I134*H134,2)</f>
        <v>0</v>
      </c>
      <c r="BL134" s="17" t="s">
        <v>88</v>
      </c>
      <c r="BM134" s="248" t="s">
        <v>4156</v>
      </c>
    </row>
    <row r="135" spans="1:63" s="12" customFormat="1" ht="22.8" customHeight="1">
      <c r="A135" s="12"/>
      <c r="B135" s="220"/>
      <c r="C135" s="221"/>
      <c r="D135" s="222" t="s">
        <v>72</v>
      </c>
      <c r="E135" s="234" t="s">
        <v>4157</v>
      </c>
      <c r="F135" s="234" t="s">
        <v>4158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P136</f>
        <v>0</v>
      </c>
      <c r="Q135" s="228"/>
      <c r="R135" s="229">
        <f>R136</f>
        <v>0</v>
      </c>
      <c r="S135" s="228"/>
      <c r="T135" s="230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189</v>
      </c>
      <c r="AT135" s="232" t="s">
        <v>72</v>
      </c>
      <c r="AU135" s="232" t="s">
        <v>80</v>
      </c>
      <c r="AY135" s="231" t="s">
        <v>163</v>
      </c>
      <c r="BK135" s="233">
        <f>BK136</f>
        <v>0</v>
      </c>
    </row>
    <row r="136" spans="1:65" s="2" customFormat="1" ht="21.75" customHeight="1">
      <c r="A136" s="38"/>
      <c r="B136" s="39"/>
      <c r="C136" s="236" t="s">
        <v>91</v>
      </c>
      <c r="D136" s="236" t="s">
        <v>165</v>
      </c>
      <c r="E136" s="237" t="s">
        <v>4159</v>
      </c>
      <c r="F136" s="238" t="s">
        <v>4160</v>
      </c>
      <c r="G136" s="239" t="s">
        <v>579</v>
      </c>
      <c r="H136" s="240">
        <v>1</v>
      </c>
      <c r="I136" s="241"/>
      <c r="J136" s="242">
        <f>ROUND(I136*H136,2)</f>
        <v>0</v>
      </c>
      <c r="K136" s="243"/>
      <c r="L136" s="44"/>
      <c r="M136" s="284" t="s">
        <v>1</v>
      </c>
      <c r="N136" s="285" t="s">
        <v>38</v>
      </c>
      <c r="O136" s="286"/>
      <c r="P136" s="287">
        <f>O136*H136</f>
        <v>0</v>
      </c>
      <c r="Q136" s="287">
        <v>0</v>
      </c>
      <c r="R136" s="287">
        <f>Q136*H136</f>
        <v>0</v>
      </c>
      <c r="S136" s="287">
        <v>0</v>
      </c>
      <c r="T136" s="28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82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4161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183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2:K13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4162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ROUND((SUM(BE119:BE132)),2)</f>
        <v>0</v>
      </c>
      <c r="G33" s="38"/>
      <c r="H33" s="38"/>
      <c r="I33" s="162">
        <v>0.21</v>
      </c>
      <c r="J33" s="161">
        <f>ROUND(((SUM(BE119:BE132))*I33),2)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ROUND((SUM(BF119:BF132)),2)</f>
        <v>0</v>
      </c>
      <c r="G34" s="38"/>
      <c r="H34" s="38"/>
      <c r="I34" s="162">
        <v>0.15</v>
      </c>
      <c r="J34" s="161">
        <f>ROUND(((SUM(BF119:BF132))*I34),2)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ROUND((SUM(BG119:BG132)),2)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ROUND((SUM(BH119:BH132)),2)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ROUND((SUM(BI119:BI132)),2)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12 - Zvláštní užívání poz...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123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1066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130</v>
      </c>
      <c r="E99" s="203"/>
      <c r="F99" s="203"/>
      <c r="G99" s="203"/>
      <c r="H99" s="203"/>
      <c r="I99" s="204"/>
      <c r="J99" s="205">
        <f>J131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148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7" t="str">
        <f>E7</f>
        <v>Kopie - 17-0610 - Revitalizace objektu Máchova 20, Plzeň (zadání)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12 - Zvláštní užívání poz...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28. 2. 2020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147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147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149</v>
      </c>
      <c r="D118" s="210" t="s">
        <v>58</v>
      </c>
      <c r="E118" s="210" t="s">
        <v>54</v>
      </c>
      <c r="F118" s="210" t="s">
        <v>55</v>
      </c>
      <c r="G118" s="210" t="s">
        <v>150</v>
      </c>
      <c r="H118" s="210" t="s">
        <v>151</v>
      </c>
      <c r="I118" s="211" t="s">
        <v>152</v>
      </c>
      <c r="J118" s="212" t="s">
        <v>120</v>
      </c>
      <c r="K118" s="213" t="s">
        <v>153</v>
      </c>
      <c r="L118" s="214"/>
      <c r="M118" s="100" t="s">
        <v>1</v>
      </c>
      <c r="N118" s="101" t="s">
        <v>37</v>
      </c>
      <c r="O118" s="101" t="s">
        <v>154</v>
      </c>
      <c r="P118" s="101" t="s">
        <v>155</v>
      </c>
      <c r="Q118" s="101" t="s">
        <v>156</v>
      </c>
      <c r="R118" s="101" t="s">
        <v>157</v>
      </c>
      <c r="S118" s="101" t="s">
        <v>158</v>
      </c>
      <c r="T118" s="102" t="s">
        <v>159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160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122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72</v>
      </c>
      <c r="E120" s="223" t="s">
        <v>161</v>
      </c>
      <c r="F120" s="223" t="s">
        <v>162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P121+P131</f>
        <v>0</v>
      </c>
      <c r="Q120" s="228"/>
      <c r="R120" s="229">
        <f>R121+R131</f>
        <v>0</v>
      </c>
      <c r="S120" s="228"/>
      <c r="T120" s="230">
        <f>T121+T131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80</v>
      </c>
      <c r="AT120" s="232" t="s">
        <v>72</v>
      </c>
      <c r="AU120" s="232" t="s">
        <v>73</v>
      </c>
      <c r="AY120" s="231" t="s">
        <v>163</v>
      </c>
      <c r="BK120" s="233">
        <f>BK121+BK131</f>
        <v>0</v>
      </c>
    </row>
    <row r="121" spans="1:63" s="12" customFormat="1" ht="22.8" customHeight="1">
      <c r="A121" s="12"/>
      <c r="B121" s="220"/>
      <c r="C121" s="221"/>
      <c r="D121" s="222" t="s">
        <v>72</v>
      </c>
      <c r="E121" s="234" t="s">
        <v>189</v>
      </c>
      <c r="F121" s="234" t="s">
        <v>1209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SUM(P122:P130)</f>
        <v>0</v>
      </c>
      <c r="Q121" s="228"/>
      <c r="R121" s="229">
        <f>SUM(R122:R130)</f>
        <v>0</v>
      </c>
      <c r="S121" s="228"/>
      <c r="T121" s="230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80</v>
      </c>
      <c r="AT121" s="232" t="s">
        <v>72</v>
      </c>
      <c r="AU121" s="232" t="s">
        <v>80</v>
      </c>
      <c r="AY121" s="231" t="s">
        <v>163</v>
      </c>
      <c r="BK121" s="233">
        <f>SUM(BK122:BK130)</f>
        <v>0</v>
      </c>
    </row>
    <row r="122" spans="1:65" s="2" customFormat="1" ht="21.75" customHeight="1">
      <c r="A122" s="38"/>
      <c r="B122" s="39"/>
      <c r="C122" s="236" t="s">
        <v>80</v>
      </c>
      <c r="D122" s="236" t="s">
        <v>165</v>
      </c>
      <c r="E122" s="237" t="s">
        <v>1210</v>
      </c>
      <c r="F122" s="238" t="s">
        <v>1211</v>
      </c>
      <c r="G122" s="239" t="s">
        <v>168</v>
      </c>
      <c r="H122" s="240">
        <v>178.83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38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88</v>
      </c>
      <c r="AT122" s="248" t="s">
        <v>165</v>
      </c>
      <c r="AU122" s="248" t="s">
        <v>82</v>
      </c>
      <c r="AY122" s="17" t="s">
        <v>163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80</v>
      </c>
      <c r="BK122" s="249">
        <f>ROUND(I122*H122,2)</f>
        <v>0</v>
      </c>
      <c r="BL122" s="17" t="s">
        <v>88</v>
      </c>
      <c r="BM122" s="248" t="s">
        <v>4163</v>
      </c>
    </row>
    <row r="123" spans="1:51" s="13" customFormat="1" ht="12">
      <c r="A123" s="13"/>
      <c r="B123" s="250"/>
      <c r="C123" s="251"/>
      <c r="D123" s="252" t="s">
        <v>170</v>
      </c>
      <c r="E123" s="253" t="s">
        <v>1</v>
      </c>
      <c r="F123" s="254" t="s">
        <v>4164</v>
      </c>
      <c r="G123" s="251"/>
      <c r="H123" s="255">
        <v>178.83</v>
      </c>
      <c r="I123" s="256"/>
      <c r="J123" s="251"/>
      <c r="K123" s="251"/>
      <c r="L123" s="257"/>
      <c r="M123" s="258"/>
      <c r="N123" s="259"/>
      <c r="O123" s="259"/>
      <c r="P123" s="259"/>
      <c r="Q123" s="259"/>
      <c r="R123" s="259"/>
      <c r="S123" s="259"/>
      <c r="T123" s="26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1" t="s">
        <v>170</v>
      </c>
      <c r="AU123" s="261" t="s">
        <v>82</v>
      </c>
      <c r="AV123" s="13" t="s">
        <v>82</v>
      </c>
      <c r="AW123" s="13" t="s">
        <v>30</v>
      </c>
      <c r="AX123" s="13" t="s">
        <v>73</v>
      </c>
      <c r="AY123" s="261" t="s">
        <v>163</v>
      </c>
    </row>
    <row r="124" spans="1:51" s="14" customFormat="1" ht="12">
      <c r="A124" s="14"/>
      <c r="B124" s="262"/>
      <c r="C124" s="263"/>
      <c r="D124" s="252" t="s">
        <v>170</v>
      </c>
      <c r="E124" s="264" t="s">
        <v>1</v>
      </c>
      <c r="F124" s="265" t="s">
        <v>172</v>
      </c>
      <c r="G124" s="263"/>
      <c r="H124" s="266">
        <v>178.83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72" t="s">
        <v>170</v>
      </c>
      <c r="AU124" s="272" t="s">
        <v>82</v>
      </c>
      <c r="AV124" s="14" t="s">
        <v>88</v>
      </c>
      <c r="AW124" s="14" t="s">
        <v>30</v>
      </c>
      <c r="AX124" s="14" t="s">
        <v>80</v>
      </c>
      <c r="AY124" s="272" t="s">
        <v>163</v>
      </c>
    </row>
    <row r="125" spans="1:65" s="2" customFormat="1" ht="66.75" customHeight="1">
      <c r="A125" s="38"/>
      <c r="B125" s="39"/>
      <c r="C125" s="236" t="s">
        <v>82</v>
      </c>
      <c r="D125" s="236" t="s">
        <v>165</v>
      </c>
      <c r="E125" s="237" t="s">
        <v>1226</v>
      </c>
      <c r="F125" s="238" t="s">
        <v>1227</v>
      </c>
      <c r="G125" s="239" t="s">
        <v>168</v>
      </c>
      <c r="H125" s="240">
        <v>178.83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38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88</v>
      </c>
      <c r="AT125" s="248" t="s">
        <v>165</v>
      </c>
      <c r="AU125" s="248" t="s">
        <v>82</v>
      </c>
      <c r="AY125" s="17" t="s">
        <v>163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80</v>
      </c>
      <c r="BK125" s="249">
        <f>ROUND(I125*H125,2)</f>
        <v>0</v>
      </c>
      <c r="BL125" s="17" t="s">
        <v>88</v>
      </c>
      <c r="BM125" s="248" t="s">
        <v>4165</v>
      </c>
    </row>
    <row r="126" spans="1:51" s="13" customFormat="1" ht="12">
      <c r="A126" s="13"/>
      <c r="B126" s="250"/>
      <c r="C126" s="251"/>
      <c r="D126" s="252" t="s">
        <v>170</v>
      </c>
      <c r="E126" s="253" t="s">
        <v>1</v>
      </c>
      <c r="F126" s="254" t="s">
        <v>4164</v>
      </c>
      <c r="G126" s="251"/>
      <c r="H126" s="255">
        <v>178.83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170</v>
      </c>
      <c r="AU126" s="261" t="s">
        <v>82</v>
      </c>
      <c r="AV126" s="13" t="s">
        <v>82</v>
      </c>
      <c r="AW126" s="13" t="s">
        <v>30</v>
      </c>
      <c r="AX126" s="13" t="s">
        <v>73</v>
      </c>
      <c r="AY126" s="261" t="s">
        <v>163</v>
      </c>
    </row>
    <row r="127" spans="1:51" s="14" customFormat="1" ht="12">
      <c r="A127" s="14"/>
      <c r="B127" s="262"/>
      <c r="C127" s="263"/>
      <c r="D127" s="252" t="s">
        <v>170</v>
      </c>
      <c r="E127" s="264" t="s">
        <v>1</v>
      </c>
      <c r="F127" s="265" t="s">
        <v>172</v>
      </c>
      <c r="G127" s="263"/>
      <c r="H127" s="266">
        <v>178.83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2" t="s">
        <v>170</v>
      </c>
      <c r="AU127" s="272" t="s">
        <v>82</v>
      </c>
      <c r="AV127" s="14" t="s">
        <v>88</v>
      </c>
      <c r="AW127" s="14" t="s">
        <v>30</v>
      </c>
      <c r="AX127" s="14" t="s">
        <v>80</v>
      </c>
      <c r="AY127" s="272" t="s">
        <v>163</v>
      </c>
    </row>
    <row r="128" spans="1:65" s="2" customFormat="1" ht="16.5" customHeight="1">
      <c r="A128" s="38"/>
      <c r="B128" s="39"/>
      <c r="C128" s="273" t="s">
        <v>85</v>
      </c>
      <c r="D128" s="273" t="s">
        <v>551</v>
      </c>
      <c r="E128" s="274" t="s">
        <v>1223</v>
      </c>
      <c r="F128" s="275" t="s">
        <v>1224</v>
      </c>
      <c r="G128" s="276" t="s">
        <v>168</v>
      </c>
      <c r="H128" s="277">
        <v>182.407</v>
      </c>
      <c r="I128" s="278"/>
      <c r="J128" s="279">
        <f>ROUND(I128*H128,2)</f>
        <v>0</v>
      </c>
      <c r="K128" s="280"/>
      <c r="L128" s="281"/>
      <c r="M128" s="282" t="s">
        <v>1</v>
      </c>
      <c r="N128" s="283" t="s">
        <v>38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97</v>
      </c>
      <c r="AT128" s="248" t="s">
        <v>551</v>
      </c>
      <c r="AU128" s="248" t="s">
        <v>82</v>
      </c>
      <c r="AY128" s="17" t="s">
        <v>163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80</v>
      </c>
      <c r="BK128" s="249">
        <f>ROUND(I128*H128,2)</f>
        <v>0</v>
      </c>
      <c r="BL128" s="17" t="s">
        <v>88</v>
      </c>
      <c r="BM128" s="248" t="s">
        <v>4166</v>
      </c>
    </row>
    <row r="129" spans="1:51" s="13" customFormat="1" ht="12">
      <c r="A129" s="13"/>
      <c r="B129" s="250"/>
      <c r="C129" s="251"/>
      <c r="D129" s="252" t="s">
        <v>170</v>
      </c>
      <c r="E129" s="253" t="s">
        <v>1</v>
      </c>
      <c r="F129" s="254" t="s">
        <v>4167</v>
      </c>
      <c r="G129" s="251"/>
      <c r="H129" s="255">
        <v>182.407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170</v>
      </c>
      <c r="AU129" s="261" t="s">
        <v>82</v>
      </c>
      <c r="AV129" s="13" t="s">
        <v>82</v>
      </c>
      <c r="AW129" s="13" t="s">
        <v>30</v>
      </c>
      <c r="AX129" s="13" t="s">
        <v>73</v>
      </c>
      <c r="AY129" s="261" t="s">
        <v>163</v>
      </c>
    </row>
    <row r="130" spans="1:51" s="14" customFormat="1" ht="12">
      <c r="A130" s="14"/>
      <c r="B130" s="262"/>
      <c r="C130" s="263"/>
      <c r="D130" s="252" t="s">
        <v>170</v>
      </c>
      <c r="E130" s="264" t="s">
        <v>1</v>
      </c>
      <c r="F130" s="265" t="s">
        <v>172</v>
      </c>
      <c r="G130" s="263"/>
      <c r="H130" s="266">
        <v>182.407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2" t="s">
        <v>170</v>
      </c>
      <c r="AU130" s="272" t="s">
        <v>82</v>
      </c>
      <c r="AV130" s="14" t="s">
        <v>88</v>
      </c>
      <c r="AW130" s="14" t="s">
        <v>30</v>
      </c>
      <c r="AX130" s="14" t="s">
        <v>80</v>
      </c>
      <c r="AY130" s="272" t="s">
        <v>163</v>
      </c>
    </row>
    <row r="131" spans="1:63" s="12" customFormat="1" ht="22.8" customHeight="1">
      <c r="A131" s="12"/>
      <c r="B131" s="220"/>
      <c r="C131" s="221"/>
      <c r="D131" s="222" t="s">
        <v>72</v>
      </c>
      <c r="E131" s="234" t="s">
        <v>655</v>
      </c>
      <c r="F131" s="234" t="s">
        <v>656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80</v>
      </c>
      <c r="AT131" s="232" t="s">
        <v>72</v>
      </c>
      <c r="AU131" s="232" t="s">
        <v>80</v>
      </c>
      <c r="AY131" s="231" t="s">
        <v>163</v>
      </c>
      <c r="BK131" s="233">
        <f>BK132</f>
        <v>0</v>
      </c>
    </row>
    <row r="132" spans="1:65" s="2" customFormat="1" ht="66.75" customHeight="1">
      <c r="A132" s="38"/>
      <c r="B132" s="39"/>
      <c r="C132" s="236" t="s">
        <v>88</v>
      </c>
      <c r="D132" s="236" t="s">
        <v>165</v>
      </c>
      <c r="E132" s="237" t="s">
        <v>658</v>
      </c>
      <c r="F132" s="238" t="s">
        <v>659</v>
      </c>
      <c r="G132" s="239" t="s">
        <v>591</v>
      </c>
      <c r="H132" s="240">
        <v>87.823</v>
      </c>
      <c r="I132" s="241"/>
      <c r="J132" s="242">
        <f>ROUND(I132*H132,2)</f>
        <v>0</v>
      </c>
      <c r="K132" s="243"/>
      <c r="L132" s="44"/>
      <c r="M132" s="284" t="s">
        <v>1</v>
      </c>
      <c r="N132" s="285" t="s">
        <v>38</v>
      </c>
      <c r="O132" s="286"/>
      <c r="P132" s="287">
        <f>O132*H132</f>
        <v>0</v>
      </c>
      <c r="Q132" s="287">
        <v>0</v>
      </c>
      <c r="R132" s="287">
        <f>Q132*H132</f>
        <v>0</v>
      </c>
      <c r="S132" s="287">
        <v>0</v>
      </c>
      <c r="T132" s="28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82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4168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183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4169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ROUND((SUM(BE123:BE157)),2)</f>
        <v>0</v>
      </c>
      <c r="G33" s="38"/>
      <c r="H33" s="38"/>
      <c r="I33" s="162">
        <v>0.21</v>
      </c>
      <c r="J33" s="161">
        <f>ROUND(((SUM(BE123:BE157))*I33),2)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ROUND((SUM(BF123:BF157)),2)</f>
        <v>0</v>
      </c>
      <c r="G34" s="38"/>
      <c r="H34" s="38"/>
      <c r="I34" s="162">
        <v>0.15</v>
      </c>
      <c r="J34" s="161">
        <f>ROUND(((SUM(BF123:BF157))*I34),2)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ROUND((SUM(BG123:BG157)),2)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ROUND((SUM(BH123:BH157)),2)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ROUND((SUM(BI123:BI157)),2)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13 - Neuznatelné položky 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123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1065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125</v>
      </c>
      <c r="E99" s="203"/>
      <c r="F99" s="203"/>
      <c r="G99" s="203"/>
      <c r="H99" s="203"/>
      <c r="I99" s="204"/>
      <c r="J99" s="205">
        <f>J129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0"/>
      <c r="C100" s="201"/>
      <c r="D100" s="202" t="s">
        <v>126</v>
      </c>
      <c r="E100" s="203"/>
      <c r="F100" s="203"/>
      <c r="G100" s="203"/>
      <c r="H100" s="203"/>
      <c r="I100" s="204"/>
      <c r="J100" s="205">
        <f>J136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130</v>
      </c>
      <c r="E101" s="203"/>
      <c r="F101" s="203"/>
      <c r="G101" s="203"/>
      <c r="H101" s="203"/>
      <c r="I101" s="204"/>
      <c r="J101" s="205">
        <f>J150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93"/>
      <c r="C102" s="194"/>
      <c r="D102" s="195" t="s">
        <v>131</v>
      </c>
      <c r="E102" s="196"/>
      <c r="F102" s="196"/>
      <c r="G102" s="196"/>
      <c r="H102" s="196"/>
      <c r="I102" s="197"/>
      <c r="J102" s="198">
        <f>J152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200"/>
      <c r="C103" s="201"/>
      <c r="D103" s="202" t="s">
        <v>141</v>
      </c>
      <c r="E103" s="203"/>
      <c r="F103" s="203"/>
      <c r="G103" s="203"/>
      <c r="H103" s="203"/>
      <c r="I103" s="204"/>
      <c r="J103" s="205">
        <f>J153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148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Kopie - 17-0610 - Revitalizace objektu Máchova 20, Plzeň (zadání)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13 - Neuznatelné položky ...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47" t="s">
        <v>22</v>
      </c>
      <c r="J117" s="79" t="str">
        <f>IF(J12="","",J12)</f>
        <v>28. 2. 2020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149</v>
      </c>
      <c r="D122" s="210" t="s">
        <v>58</v>
      </c>
      <c r="E122" s="210" t="s">
        <v>54</v>
      </c>
      <c r="F122" s="210" t="s">
        <v>55</v>
      </c>
      <c r="G122" s="210" t="s">
        <v>150</v>
      </c>
      <c r="H122" s="210" t="s">
        <v>151</v>
      </c>
      <c r="I122" s="211" t="s">
        <v>152</v>
      </c>
      <c r="J122" s="212" t="s">
        <v>120</v>
      </c>
      <c r="K122" s="213" t="s">
        <v>153</v>
      </c>
      <c r="L122" s="214"/>
      <c r="M122" s="100" t="s">
        <v>1</v>
      </c>
      <c r="N122" s="101" t="s">
        <v>37</v>
      </c>
      <c r="O122" s="101" t="s">
        <v>154</v>
      </c>
      <c r="P122" s="101" t="s">
        <v>155</v>
      </c>
      <c r="Q122" s="101" t="s">
        <v>156</v>
      </c>
      <c r="R122" s="101" t="s">
        <v>157</v>
      </c>
      <c r="S122" s="101" t="s">
        <v>158</v>
      </c>
      <c r="T122" s="102" t="s">
        <v>159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160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P124+P152</f>
        <v>0</v>
      </c>
      <c r="Q123" s="104"/>
      <c r="R123" s="217">
        <f>R124+R152</f>
        <v>0</v>
      </c>
      <c r="S123" s="104"/>
      <c r="T123" s="218">
        <f>T124+T152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122</v>
      </c>
      <c r="BK123" s="219">
        <f>BK124+BK152</f>
        <v>0</v>
      </c>
    </row>
    <row r="124" spans="1:63" s="12" customFormat="1" ht="25.9" customHeight="1">
      <c r="A124" s="12"/>
      <c r="B124" s="220"/>
      <c r="C124" s="221"/>
      <c r="D124" s="222" t="s">
        <v>72</v>
      </c>
      <c r="E124" s="223" t="s">
        <v>161</v>
      </c>
      <c r="F124" s="223" t="s">
        <v>162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P125+P129+P136+P150</f>
        <v>0</v>
      </c>
      <c r="Q124" s="228"/>
      <c r="R124" s="229">
        <f>R125+R129+R136+R150</f>
        <v>0</v>
      </c>
      <c r="S124" s="228"/>
      <c r="T124" s="230">
        <f>T125+T129+T136+T150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80</v>
      </c>
      <c r="AT124" s="232" t="s">
        <v>72</v>
      </c>
      <c r="AU124" s="232" t="s">
        <v>73</v>
      </c>
      <c r="AY124" s="231" t="s">
        <v>163</v>
      </c>
      <c r="BK124" s="233">
        <f>BK125+BK129+BK136+BK150</f>
        <v>0</v>
      </c>
    </row>
    <row r="125" spans="1:63" s="12" customFormat="1" ht="22.8" customHeight="1">
      <c r="A125" s="12"/>
      <c r="B125" s="220"/>
      <c r="C125" s="221"/>
      <c r="D125" s="222" t="s">
        <v>72</v>
      </c>
      <c r="E125" s="234" t="s">
        <v>82</v>
      </c>
      <c r="F125" s="234" t="s">
        <v>1091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SUM(P126:P128)</f>
        <v>0</v>
      </c>
      <c r="Q125" s="228"/>
      <c r="R125" s="229">
        <f>SUM(R126:R128)</f>
        <v>0</v>
      </c>
      <c r="S125" s="228"/>
      <c r="T125" s="23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80</v>
      </c>
      <c r="AT125" s="232" t="s">
        <v>72</v>
      </c>
      <c r="AU125" s="232" t="s">
        <v>80</v>
      </c>
      <c r="AY125" s="231" t="s">
        <v>163</v>
      </c>
      <c r="BK125" s="233">
        <f>SUM(BK126:BK128)</f>
        <v>0</v>
      </c>
    </row>
    <row r="126" spans="1:65" s="2" customFormat="1" ht="21.75" customHeight="1">
      <c r="A126" s="38"/>
      <c r="B126" s="39"/>
      <c r="C126" s="236" t="s">
        <v>80</v>
      </c>
      <c r="D126" s="236" t="s">
        <v>165</v>
      </c>
      <c r="E126" s="237" t="s">
        <v>4170</v>
      </c>
      <c r="F126" s="238" t="s">
        <v>4171</v>
      </c>
      <c r="G126" s="239" t="s">
        <v>335</v>
      </c>
      <c r="H126" s="240">
        <v>2.074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88</v>
      </c>
      <c r="AT126" s="248" t="s">
        <v>165</v>
      </c>
      <c r="AU126" s="248" t="s">
        <v>82</v>
      </c>
      <c r="AY126" s="17" t="s">
        <v>163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80</v>
      </c>
      <c r="BK126" s="249">
        <f>ROUND(I126*H126,2)</f>
        <v>0</v>
      </c>
      <c r="BL126" s="17" t="s">
        <v>88</v>
      </c>
      <c r="BM126" s="248" t="s">
        <v>4172</v>
      </c>
    </row>
    <row r="127" spans="1:51" s="13" customFormat="1" ht="12">
      <c r="A127" s="13"/>
      <c r="B127" s="250"/>
      <c r="C127" s="251"/>
      <c r="D127" s="252" t="s">
        <v>170</v>
      </c>
      <c r="E127" s="253" t="s">
        <v>1</v>
      </c>
      <c r="F127" s="254" t="s">
        <v>4173</v>
      </c>
      <c r="G127" s="251"/>
      <c r="H127" s="255">
        <v>2.074</v>
      </c>
      <c r="I127" s="256"/>
      <c r="J127" s="251"/>
      <c r="K127" s="251"/>
      <c r="L127" s="257"/>
      <c r="M127" s="258"/>
      <c r="N127" s="259"/>
      <c r="O127" s="259"/>
      <c r="P127" s="259"/>
      <c r="Q127" s="259"/>
      <c r="R127" s="259"/>
      <c r="S127" s="259"/>
      <c r="T127" s="26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1" t="s">
        <v>170</v>
      </c>
      <c r="AU127" s="261" t="s">
        <v>82</v>
      </c>
      <c r="AV127" s="13" t="s">
        <v>82</v>
      </c>
      <c r="AW127" s="13" t="s">
        <v>30</v>
      </c>
      <c r="AX127" s="13" t="s">
        <v>73</v>
      </c>
      <c r="AY127" s="261" t="s">
        <v>163</v>
      </c>
    </row>
    <row r="128" spans="1:51" s="14" customFormat="1" ht="12">
      <c r="A128" s="14"/>
      <c r="B128" s="262"/>
      <c r="C128" s="263"/>
      <c r="D128" s="252" t="s">
        <v>170</v>
      </c>
      <c r="E128" s="264" t="s">
        <v>1</v>
      </c>
      <c r="F128" s="265" t="s">
        <v>172</v>
      </c>
      <c r="G128" s="263"/>
      <c r="H128" s="266">
        <v>2.074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2" t="s">
        <v>170</v>
      </c>
      <c r="AU128" s="272" t="s">
        <v>82</v>
      </c>
      <c r="AV128" s="14" t="s">
        <v>88</v>
      </c>
      <c r="AW128" s="14" t="s">
        <v>30</v>
      </c>
      <c r="AX128" s="14" t="s">
        <v>80</v>
      </c>
      <c r="AY128" s="272" t="s">
        <v>163</v>
      </c>
    </row>
    <row r="129" spans="1:63" s="12" customFormat="1" ht="22.8" customHeight="1">
      <c r="A129" s="12"/>
      <c r="B129" s="220"/>
      <c r="C129" s="221"/>
      <c r="D129" s="222" t="s">
        <v>72</v>
      </c>
      <c r="E129" s="234" t="s">
        <v>85</v>
      </c>
      <c r="F129" s="234" t="s">
        <v>180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SUM(P130:P135)</f>
        <v>0</v>
      </c>
      <c r="Q129" s="228"/>
      <c r="R129" s="229">
        <f>SUM(R130:R135)</f>
        <v>0</v>
      </c>
      <c r="S129" s="228"/>
      <c r="T129" s="230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80</v>
      </c>
      <c r="AT129" s="232" t="s">
        <v>72</v>
      </c>
      <c r="AU129" s="232" t="s">
        <v>80</v>
      </c>
      <c r="AY129" s="231" t="s">
        <v>163</v>
      </c>
      <c r="BK129" s="233">
        <f>SUM(BK130:BK135)</f>
        <v>0</v>
      </c>
    </row>
    <row r="130" spans="1:65" s="2" customFormat="1" ht="21.75" customHeight="1">
      <c r="A130" s="38"/>
      <c r="B130" s="39"/>
      <c r="C130" s="236" t="s">
        <v>82</v>
      </c>
      <c r="D130" s="236" t="s">
        <v>165</v>
      </c>
      <c r="E130" s="237" t="s">
        <v>4174</v>
      </c>
      <c r="F130" s="238" t="s">
        <v>4175</v>
      </c>
      <c r="G130" s="239" t="s">
        <v>212</v>
      </c>
      <c r="H130" s="240">
        <v>7.055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82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4176</v>
      </c>
    </row>
    <row r="131" spans="1:51" s="13" customFormat="1" ht="12">
      <c r="A131" s="13"/>
      <c r="B131" s="250"/>
      <c r="C131" s="251"/>
      <c r="D131" s="252" t="s">
        <v>170</v>
      </c>
      <c r="E131" s="253" t="s">
        <v>1</v>
      </c>
      <c r="F131" s="254" t="s">
        <v>4177</v>
      </c>
      <c r="G131" s="251"/>
      <c r="H131" s="255">
        <v>7.055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170</v>
      </c>
      <c r="AU131" s="261" t="s">
        <v>82</v>
      </c>
      <c r="AV131" s="13" t="s">
        <v>82</v>
      </c>
      <c r="AW131" s="13" t="s">
        <v>30</v>
      </c>
      <c r="AX131" s="13" t="s">
        <v>73</v>
      </c>
      <c r="AY131" s="261" t="s">
        <v>163</v>
      </c>
    </row>
    <row r="132" spans="1:51" s="14" customFormat="1" ht="12">
      <c r="A132" s="14"/>
      <c r="B132" s="262"/>
      <c r="C132" s="263"/>
      <c r="D132" s="252" t="s">
        <v>170</v>
      </c>
      <c r="E132" s="264" t="s">
        <v>1</v>
      </c>
      <c r="F132" s="265" t="s">
        <v>172</v>
      </c>
      <c r="G132" s="263"/>
      <c r="H132" s="266">
        <v>7.055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2" t="s">
        <v>170</v>
      </c>
      <c r="AU132" s="272" t="s">
        <v>82</v>
      </c>
      <c r="AV132" s="14" t="s">
        <v>88</v>
      </c>
      <c r="AW132" s="14" t="s">
        <v>30</v>
      </c>
      <c r="AX132" s="14" t="s">
        <v>80</v>
      </c>
      <c r="AY132" s="272" t="s">
        <v>163</v>
      </c>
    </row>
    <row r="133" spans="1:65" s="2" customFormat="1" ht="21.75" customHeight="1">
      <c r="A133" s="38"/>
      <c r="B133" s="39"/>
      <c r="C133" s="273" t="s">
        <v>85</v>
      </c>
      <c r="D133" s="273" t="s">
        <v>551</v>
      </c>
      <c r="E133" s="274" t="s">
        <v>4178</v>
      </c>
      <c r="F133" s="275" t="s">
        <v>4179</v>
      </c>
      <c r="G133" s="276" t="s">
        <v>192</v>
      </c>
      <c r="H133" s="277">
        <v>46</v>
      </c>
      <c r="I133" s="278"/>
      <c r="J133" s="279">
        <f>ROUND(I133*H133,2)</f>
        <v>0</v>
      </c>
      <c r="K133" s="280"/>
      <c r="L133" s="281"/>
      <c r="M133" s="282" t="s">
        <v>1</v>
      </c>
      <c r="N133" s="283" t="s">
        <v>38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97</v>
      </c>
      <c r="AT133" s="248" t="s">
        <v>551</v>
      </c>
      <c r="AU133" s="248" t="s">
        <v>82</v>
      </c>
      <c r="AY133" s="17" t="s">
        <v>163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80</v>
      </c>
      <c r="BK133" s="249">
        <f>ROUND(I133*H133,2)</f>
        <v>0</v>
      </c>
      <c r="BL133" s="17" t="s">
        <v>88</v>
      </c>
      <c r="BM133" s="248" t="s">
        <v>4180</v>
      </c>
    </row>
    <row r="134" spans="1:51" s="13" customFormat="1" ht="12">
      <c r="A134" s="13"/>
      <c r="B134" s="250"/>
      <c r="C134" s="251"/>
      <c r="D134" s="252" t="s">
        <v>170</v>
      </c>
      <c r="E134" s="253" t="s">
        <v>1</v>
      </c>
      <c r="F134" s="254" t="s">
        <v>4181</v>
      </c>
      <c r="G134" s="251"/>
      <c r="H134" s="255">
        <v>46</v>
      </c>
      <c r="I134" s="256"/>
      <c r="J134" s="251"/>
      <c r="K134" s="251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170</v>
      </c>
      <c r="AU134" s="261" t="s">
        <v>82</v>
      </c>
      <c r="AV134" s="13" t="s">
        <v>82</v>
      </c>
      <c r="AW134" s="13" t="s">
        <v>30</v>
      </c>
      <c r="AX134" s="13" t="s">
        <v>73</v>
      </c>
      <c r="AY134" s="261" t="s">
        <v>163</v>
      </c>
    </row>
    <row r="135" spans="1:51" s="14" customFormat="1" ht="12">
      <c r="A135" s="14"/>
      <c r="B135" s="262"/>
      <c r="C135" s="263"/>
      <c r="D135" s="252" t="s">
        <v>170</v>
      </c>
      <c r="E135" s="264" t="s">
        <v>1</v>
      </c>
      <c r="F135" s="265" t="s">
        <v>172</v>
      </c>
      <c r="G135" s="263"/>
      <c r="H135" s="266">
        <v>46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2" t="s">
        <v>170</v>
      </c>
      <c r="AU135" s="272" t="s">
        <v>82</v>
      </c>
      <c r="AV135" s="14" t="s">
        <v>88</v>
      </c>
      <c r="AW135" s="14" t="s">
        <v>30</v>
      </c>
      <c r="AX135" s="14" t="s">
        <v>80</v>
      </c>
      <c r="AY135" s="272" t="s">
        <v>163</v>
      </c>
    </row>
    <row r="136" spans="1:63" s="12" customFormat="1" ht="22.8" customHeight="1">
      <c r="A136" s="12"/>
      <c r="B136" s="220"/>
      <c r="C136" s="221"/>
      <c r="D136" s="222" t="s">
        <v>72</v>
      </c>
      <c r="E136" s="234" t="s">
        <v>88</v>
      </c>
      <c r="F136" s="234" t="s">
        <v>202</v>
      </c>
      <c r="G136" s="221"/>
      <c r="H136" s="221"/>
      <c r="I136" s="224"/>
      <c r="J136" s="235">
        <f>BK136</f>
        <v>0</v>
      </c>
      <c r="K136" s="221"/>
      <c r="L136" s="226"/>
      <c r="M136" s="227"/>
      <c r="N136" s="228"/>
      <c r="O136" s="228"/>
      <c r="P136" s="229">
        <f>SUM(P137:P149)</f>
        <v>0</v>
      </c>
      <c r="Q136" s="228"/>
      <c r="R136" s="229">
        <f>SUM(R137:R149)</f>
        <v>0</v>
      </c>
      <c r="S136" s="228"/>
      <c r="T136" s="230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1" t="s">
        <v>80</v>
      </c>
      <c r="AT136" s="232" t="s">
        <v>72</v>
      </c>
      <c r="AU136" s="232" t="s">
        <v>80</v>
      </c>
      <c r="AY136" s="231" t="s">
        <v>163</v>
      </c>
      <c r="BK136" s="233">
        <f>SUM(BK137:BK149)</f>
        <v>0</v>
      </c>
    </row>
    <row r="137" spans="1:65" s="2" customFormat="1" ht="33" customHeight="1">
      <c r="A137" s="38"/>
      <c r="B137" s="39"/>
      <c r="C137" s="236" t="s">
        <v>88</v>
      </c>
      <c r="D137" s="236" t="s">
        <v>165</v>
      </c>
      <c r="E137" s="237" t="s">
        <v>4182</v>
      </c>
      <c r="F137" s="238" t="s">
        <v>4183</v>
      </c>
      <c r="G137" s="239" t="s">
        <v>335</v>
      </c>
      <c r="H137" s="240">
        <v>0.226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82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4184</v>
      </c>
    </row>
    <row r="138" spans="1:51" s="13" customFormat="1" ht="12">
      <c r="A138" s="13"/>
      <c r="B138" s="250"/>
      <c r="C138" s="251"/>
      <c r="D138" s="252" t="s">
        <v>170</v>
      </c>
      <c r="E138" s="253" t="s">
        <v>1</v>
      </c>
      <c r="F138" s="254" t="s">
        <v>4185</v>
      </c>
      <c r="G138" s="251"/>
      <c r="H138" s="255">
        <v>0.226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170</v>
      </c>
      <c r="AU138" s="261" t="s">
        <v>82</v>
      </c>
      <c r="AV138" s="13" t="s">
        <v>82</v>
      </c>
      <c r="AW138" s="13" t="s">
        <v>30</v>
      </c>
      <c r="AX138" s="13" t="s">
        <v>73</v>
      </c>
      <c r="AY138" s="261" t="s">
        <v>163</v>
      </c>
    </row>
    <row r="139" spans="1:51" s="14" customFormat="1" ht="12">
      <c r="A139" s="14"/>
      <c r="B139" s="262"/>
      <c r="C139" s="263"/>
      <c r="D139" s="252" t="s">
        <v>170</v>
      </c>
      <c r="E139" s="264" t="s">
        <v>1</v>
      </c>
      <c r="F139" s="265" t="s">
        <v>172</v>
      </c>
      <c r="G139" s="263"/>
      <c r="H139" s="266">
        <v>0.226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2" t="s">
        <v>170</v>
      </c>
      <c r="AU139" s="272" t="s">
        <v>82</v>
      </c>
      <c r="AV139" s="14" t="s">
        <v>88</v>
      </c>
      <c r="AW139" s="14" t="s">
        <v>30</v>
      </c>
      <c r="AX139" s="14" t="s">
        <v>80</v>
      </c>
      <c r="AY139" s="272" t="s">
        <v>163</v>
      </c>
    </row>
    <row r="140" spans="1:65" s="2" customFormat="1" ht="44.25" customHeight="1">
      <c r="A140" s="38"/>
      <c r="B140" s="39"/>
      <c r="C140" s="236" t="s">
        <v>189</v>
      </c>
      <c r="D140" s="236" t="s">
        <v>165</v>
      </c>
      <c r="E140" s="237" t="s">
        <v>4186</v>
      </c>
      <c r="F140" s="238" t="s">
        <v>4187</v>
      </c>
      <c r="G140" s="239" t="s">
        <v>212</v>
      </c>
      <c r="H140" s="240">
        <v>7.74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88</v>
      </c>
      <c r="AT140" s="248" t="s">
        <v>165</v>
      </c>
      <c r="AU140" s="248" t="s">
        <v>82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88</v>
      </c>
      <c r="BM140" s="248" t="s">
        <v>4188</v>
      </c>
    </row>
    <row r="141" spans="1:51" s="13" customFormat="1" ht="12">
      <c r="A141" s="13"/>
      <c r="B141" s="250"/>
      <c r="C141" s="251"/>
      <c r="D141" s="252" t="s">
        <v>170</v>
      </c>
      <c r="E141" s="253" t="s">
        <v>1</v>
      </c>
      <c r="F141" s="254" t="s">
        <v>4189</v>
      </c>
      <c r="G141" s="251"/>
      <c r="H141" s="255">
        <v>7.74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170</v>
      </c>
      <c r="AU141" s="261" t="s">
        <v>82</v>
      </c>
      <c r="AV141" s="13" t="s">
        <v>82</v>
      </c>
      <c r="AW141" s="13" t="s">
        <v>30</v>
      </c>
      <c r="AX141" s="13" t="s">
        <v>73</v>
      </c>
      <c r="AY141" s="261" t="s">
        <v>163</v>
      </c>
    </row>
    <row r="142" spans="1:51" s="14" customFormat="1" ht="12">
      <c r="A142" s="14"/>
      <c r="B142" s="262"/>
      <c r="C142" s="263"/>
      <c r="D142" s="252" t="s">
        <v>170</v>
      </c>
      <c r="E142" s="264" t="s">
        <v>1</v>
      </c>
      <c r="F142" s="265" t="s">
        <v>172</v>
      </c>
      <c r="G142" s="263"/>
      <c r="H142" s="266">
        <v>7.74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2" t="s">
        <v>170</v>
      </c>
      <c r="AU142" s="272" t="s">
        <v>82</v>
      </c>
      <c r="AV142" s="14" t="s">
        <v>88</v>
      </c>
      <c r="AW142" s="14" t="s">
        <v>30</v>
      </c>
      <c r="AX142" s="14" t="s">
        <v>80</v>
      </c>
      <c r="AY142" s="272" t="s">
        <v>163</v>
      </c>
    </row>
    <row r="143" spans="1:65" s="2" customFormat="1" ht="21.75" customHeight="1">
      <c r="A143" s="38"/>
      <c r="B143" s="39"/>
      <c r="C143" s="273" t="s">
        <v>91</v>
      </c>
      <c r="D143" s="273" t="s">
        <v>551</v>
      </c>
      <c r="E143" s="274" t="s">
        <v>4190</v>
      </c>
      <c r="F143" s="275" t="s">
        <v>4191</v>
      </c>
      <c r="G143" s="276" t="s">
        <v>192</v>
      </c>
      <c r="H143" s="277">
        <v>8</v>
      </c>
      <c r="I143" s="278"/>
      <c r="J143" s="279">
        <f>ROUND(I143*H143,2)</f>
        <v>0</v>
      </c>
      <c r="K143" s="280"/>
      <c r="L143" s="281"/>
      <c r="M143" s="282" t="s">
        <v>1</v>
      </c>
      <c r="N143" s="283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97</v>
      </c>
      <c r="AT143" s="248" t="s">
        <v>551</v>
      </c>
      <c r="AU143" s="248" t="s">
        <v>82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88</v>
      </c>
      <c r="BM143" s="248" t="s">
        <v>4192</v>
      </c>
    </row>
    <row r="144" spans="1:51" s="13" customFormat="1" ht="12">
      <c r="A144" s="13"/>
      <c r="B144" s="250"/>
      <c r="C144" s="251"/>
      <c r="D144" s="252" t="s">
        <v>170</v>
      </c>
      <c r="E144" s="253" t="s">
        <v>1</v>
      </c>
      <c r="F144" s="254" t="s">
        <v>4193</v>
      </c>
      <c r="G144" s="251"/>
      <c r="H144" s="255">
        <v>8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170</v>
      </c>
      <c r="AU144" s="261" t="s">
        <v>82</v>
      </c>
      <c r="AV144" s="13" t="s">
        <v>82</v>
      </c>
      <c r="AW144" s="13" t="s">
        <v>30</v>
      </c>
      <c r="AX144" s="13" t="s">
        <v>73</v>
      </c>
      <c r="AY144" s="261" t="s">
        <v>163</v>
      </c>
    </row>
    <row r="145" spans="1:51" s="14" customFormat="1" ht="12">
      <c r="A145" s="14"/>
      <c r="B145" s="262"/>
      <c r="C145" s="263"/>
      <c r="D145" s="252" t="s">
        <v>170</v>
      </c>
      <c r="E145" s="264" t="s">
        <v>1</v>
      </c>
      <c r="F145" s="265" t="s">
        <v>172</v>
      </c>
      <c r="G145" s="263"/>
      <c r="H145" s="266">
        <v>8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2" t="s">
        <v>170</v>
      </c>
      <c r="AU145" s="272" t="s">
        <v>82</v>
      </c>
      <c r="AV145" s="14" t="s">
        <v>88</v>
      </c>
      <c r="AW145" s="14" t="s">
        <v>30</v>
      </c>
      <c r="AX145" s="14" t="s">
        <v>80</v>
      </c>
      <c r="AY145" s="272" t="s">
        <v>163</v>
      </c>
    </row>
    <row r="146" spans="1:65" s="2" customFormat="1" ht="21.75" customHeight="1">
      <c r="A146" s="38"/>
      <c r="B146" s="39"/>
      <c r="C146" s="236" t="s">
        <v>94</v>
      </c>
      <c r="D146" s="236" t="s">
        <v>165</v>
      </c>
      <c r="E146" s="237" t="s">
        <v>4194</v>
      </c>
      <c r="F146" s="238" t="s">
        <v>4195</v>
      </c>
      <c r="G146" s="239" t="s">
        <v>168</v>
      </c>
      <c r="H146" s="240">
        <v>1.393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82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4196</v>
      </c>
    </row>
    <row r="147" spans="1:65" s="2" customFormat="1" ht="21.75" customHeight="1">
      <c r="A147" s="38"/>
      <c r="B147" s="39"/>
      <c r="C147" s="236" t="s">
        <v>97</v>
      </c>
      <c r="D147" s="236" t="s">
        <v>165</v>
      </c>
      <c r="E147" s="237" t="s">
        <v>4197</v>
      </c>
      <c r="F147" s="238" t="s">
        <v>4198</v>
      </c>
      <c r="G147" s="239" t="s">
        <v>168</v>
      </c>
      <c r="H147" s="240">
        <v>1.393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82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4199</v>
      </c>
    </row>
    <row r="148" spans="1:51" s="13" customFormat="1" ht="12">
      <c r="A148" s="13"/>
      <c r="B148" s="250"/>
      <c r="C148" s="251"/>
      <c r="D148" s="252" t="s">
        <v>170</v>
      </c>
      <c r="E148" s="253" t="s">
        <v>1</v>
      </c>
      <c r="F148" s="254" t="s">
        <v>4200</v>
      </c>
      <c r="G148" s="251"/>
      <c r="H148" s="255">
        <v>1.393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170</v>
      </c>
      <c r="AU148" s="261" t="s">
        <v>82</v>
      </c>
      <c r="AV148" s="13" t="s">
        <v>82</v>
      </c>
      <c r="AW148" s="13" t="s">
        <v>30</v>
      </c>
      <c r="AX148" s="13" t="s">
        <v>73</v>
      </c>
      <c r="AY148" s="261" t="s">
        <v>163</v>
      </c>
    </row>
    <row r="149" spans="1:51" s="14" customFormat="1" ht="12">
      <c r="A149" s="14"/>
      <c r="B149" s="262"/>
      <c r="C149" s="263"/>
      <c r="D149" s="252" t="s">
        <v>170</v>
      </c>
      <c r="E149" s="264" t="s">
        <v>1</v>
      </c>
      <c r="F149" s="265" t="s">
        <v>172</v>
      </c>
      <c r="G149" s="263"/>
      <c r="H149" s="266">
        <v>1.393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2" t="s">
        <v>170</v>
      </c>
      <c r="AU149" s="272" t="s">
        <v>82</v>
      </c>
      <c r="AV149" s="14" t="s">
        <v>88</v>
      </c>
      <c r="AW149" s="14" t="s">
        <v>30</v>
      </c>
      <c r="AX149" s="14" t="s">
        <v>80</v>
      </c>
      <c r="AY149" s="272" t="s">
        <v>163</v>
      </c>
    </row>
    <row r="150" spans="1:63" s="12" customFormat="1" ht="22.8" customHeight="1">
      <c r="A150" s="12"/>
      <c r="B150" s="220"/>
      <c r="C150" s="221"/>
      <c r="D150" s="222" t="s">
        <v>72</v>
      </c>
      <c r="E150" s="234" t="s">
        <v>655</v>
      </c>
      <c r="F150" s="234" t="s">
        <v>656</v>
      </c>
      <c r="G150" s="221"/>
      <c r="H150" s="221"/>
      <c r="I150" s="224"/>
      <c r="J150" s="235">
        <f>BK150</f>
        <v>0</v>
      </c>
      <c r="K150" s="221"/>
      <c r="L150" s="226"/>
      <c r="M150" s="227"/>
      <c r="N150" s="228"/>
      <c r="O150" s="228"/>
      <c r="P150" s="229">
        <f>P151</f>
        <v>0</v>
      </c>
      <c r="Q150" s="228"/>
      <c r="R150" s="229">
        <f>R151</f>
        <v>0</v>
      </c>
      <c r="S150" s="228"/>
      <c r="T150" s="23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1" t="s">
        <v>80</v>
      </c>
      <c r="AT150" s="232" t="s">
        <v>72</v>
      </c>
      <c r="AU150" s="232" t="s">
        <v>80</v>
      </c>
      <c r="AY150" s="231" t="s">
        <v>163</v>
      </c>
      <c r="BK150" s="233">
        <f>BK151</f>
        <v>0</v>
      </c>
    </row>
    <row r="151" spans="1:65" s="2" customFormat="1" ht="66.75" customHeight="1">
      <c r="A151" s="38"/>
      <c r="B151" s="39"/>
      <c r="C151" s="236" t="s">
        <v>100</v>
      </c>
      <c r="D151" s="236" t="s">
        <v>165</v>
      </c>
      <c r="E151" s="237" t="s">
        <v>658</v>
      </c>
      <c r="F151" s="238" t="s">
        <v>659</v>
      </c>
      <c r="G151" s="239" t="s">
        <v>591</v>
      </c>
      <c r="H151" s="240">
        <v>10.573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82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4201</v>
      </c>
    </row>
    <row r="152" spans="1:63" s="12" customFormat="1" ht="25.9" customHeight="1">
      <c r="A152" s="12"/>
      <c r="B152" s="220"/>
      <c r="C152" s="221"/>
      <c r="D152" s="222" t="s">
        <v>72</v>
      </c>
      <c r="E152" s="223" t="s">
        <v>661</v>
      </c>
      <c r="F152" s="223" t="s">
        <v>662</v>
      </c>
      <c r="G152" s="221"/>
      <c r="H152" s="221"/>
      <c r="I152" s="224"/>
      <c r="J152" s="225">
        <f>BK152</f>
        <v>0</v>
      </c>
      <c r="K152" s="221"/>
      <c r="L152" s="226"/>
      <c r="M152" s="227"/>
      <c r="N152" s="228"/>
      <c r="O152" s="228"/>
      <c r="P152" s="229">
        <f>P153</f>
        <v>0</v>
      </c>
      <c r="Q152" s="228"/>
      <c r="R152" s="229">
        <f>R153</f>
        <v>0</v>
      </c>
      <c r="S152" s="228"/>
      <c r="T152" s="23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1" t="s">
        <v>82</v>
      </c>
      <c r="AT152" s="232" t="s">
        <v>72</v>
      </c>
      <c r="AU152" s="232" t="s">
        <v>73</v>
      </c>
      <c r="AY152" s="231" t="s">
        <v>163</v>
      </c>
      <c r="BK152" s="233">
        <f>BK153</f>
        <v>0</v>
      </c>
    </row>
    <row r="153" spans="1:63" s="12" customFormat="1" ht="22.8" customHeight="1">
      <c r="A153" s="12"/>
      <c r="B153" s="220"/>
      <c r="C153" s="221"/>
      <c r="D153" s="222" t="s">
        <v>72</v>
      </c>
      <c r="E153" s="234" t="s">
        <v>899</v>
      </c>
      <c r="F153" s="234" t="s">
        <v>900</v>
      </c>
      <c r="G153" s="221"/>
      <c r="H153" s="221"/>
      <c r="I153" s="224"/>
      <c r="J153" s="235">
        <f>BK153</f>
        <v>0</v>
      </c>
      <c r="K153" s="221"/>
      <c r="L153" s="226"/>
      <c r="M153" s="227"/>
      <c r="N153" s="228"/>
      <c r="O153" s="228"/>
      <c r="P153" s="229">
        <f>SUM(P154:P157)</f>
        <v>0</v>
      </c>
      <c r="Q153" s="228"/>
      <c r="R153" s="229">
        <f>SUM(R154:R157)</f>
        <v>0</v>
      </c>
      <c r="S153" s="228"/>
      <c r="T153" s="230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1" t="s">
        <v>82</v>
      </c>
      <c r="AT153" s="232" t="s">
        <v>72</v>
      </c>
      <c r="AU153" s="232" t="s">
        <v>80</v>
      </c>
      <c r="AY153" s="231" t="s">
        <v>163</v>
      </c>
      <c r="BK153" s="233">
        <f>SUM(BK154:BK157)</f>
        <v>0</v>
      </c>
    </row>
    <row r="154" spans="1:65" s="2" customFormat="1" ht="21.75" customHeight="1">
      <c r="A154" s="38"/>
      <c r="B154" s="39"/>
      <c r="C154" s="236" t="s">
        <v>103</v>
      </c>
      <c r="D154" s="236" t="s">
        <v>165</v>
      </c>
      <c r="E154" s="237" t="s">
        <v>4202</v>
      </c>
      <c r="F154" s="238" t="s">
        <v>4203</v>
      </c>
      <c r="G154" s="239" t="s">
        <v>563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254</v>
      </c>
      <c r="AT154" s="248" t="s">
        <v>165</v>
      </c>
      <c r="AU154" s="248" t="s">
        <v>82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254</v>
      </c>
      <c r="BM154" s="248" t="s">
        <v>4204</v>
      </c>
    </row>
    <row r="155" spans="1:65" s="2" customFormat="1" ht="21.75" customHeight="1">
      <c r="A155" s="38"/>
      <c r="B155" s="39"/>
      <c r="C155" s="236" t="s">
        <v>106</v>
      </c>
      <c r="D155" s="236" t="s">
        <v>165</v>
      </c>
      <c r="E155" s="237" t="s">
        <v>4205</v>
      </c>
      <c r="F155" s="238" t="s">
        <v>4206</v>
      </c>
      <c r="G155" s="239" t="s">
        <v>563</v>
      </c>
      <c r="H155" s="240">
        <v>1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38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254</v>
      </c>
      <c r="AT155" s="248" t="s">
        <v>165</v>
      </c>
      <c r="AU155" s="248" t="s">
        <v>82</v>
      </c>
      <c r="AY155" s="17" t="s">
        <v>163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80</v>
      </c>
      <c r="BK155" s="249">
        <f>ROUND(I155*H155,2)</f>
        <v>0</v>
      </c>
      <c r="BL155" s="17" t="s">
        <v>254</v>
      </c>
      <c r="BM155" s="248" t="s">
        <v>4207</v>
      </c>
    </row>
    <row r="156" spans="1:51" s="13" customFormat="1" ht="12">
      <c r="A156" s="13"/>
      <c r="B156" s="250"/>
      <c r="C156" s="251"/>
      <c r="D156" s="252" t="s">
        <v>170</v>
      </c>
      <c r="E156" s="253" t="s">
        <v>1</v>
      </c>
      <c r="F156" s="254" t="s">
        <v>80</v>
      </c>
      <c r="G156" s="251"/>
      <c r="H156" s="255">
        <v>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170</v>
      </c>
      <c r="AU156" s="261" t="s">
        <v>82</v>
      </c>
      <c r="AV156" s="13" t="s">
        <v>82</v>
      </c>
      <c r="AW156" s="13" t="s">
        <v>30</v>
      </c>
      <c r="AX156" s="13" t="s">
        <v>73</v>
      </c>
      <c r="AY156" s="261" t="s">
        <v>163</v>
      </c>
    </row>
    <row r="157" spans="1:51" s="14" customFormat="1" ht="12">
      <c r="A157" s="14"/>
      <c r="B157" s="262"/>
      <c r="C157" s="263"/>
      <c r="D157" s="252" t="s">
        <v>170</v>
      </c>
      <c r="E157" s="264" t="s">
        <v>1</v>
      </c>
      <c r="F157" s="265" t="s">
        <v>172</v>
      </c>
      <c r="G157" s="263"/>
      <c r="H157" s="266">
        <v>1</v>
      </c>
      <c r="I157" s="267"/>
      <c r="J157" s="263"/>
      <c r="K157" s="263"/>
      <c r="L157" s="268"/>
      <c r="M157" s="303"/>
      <c r="N157" s="304"/>
      <c r="O157" s="304"/>
      <c r="P157" s="304"/>
      <c r="Q157" s="304"/>
      <c r="R157" s="304"/>
      <c r="S157" s="304"/>
      <c r="T157" s="30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2" t="s">
        <v>170</v>
      </c>
      <c r="AU157" s="272" t="s">
        <v>82</v>
      </c>
      <c r="AV157" s="14" t="s">
        <v>88</v>
      </c>
      <c r="AW157" s="14" t="s">
        <v>30</v>
      </c>
      <c r="AX157" s="14" t="s">
        <v>80</v>
      </c>
      <c r="AY157" s="272" t="s">
        <v>163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183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122:K15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ROUND(J141,2)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ROUND((SUM(BE141:BE743)),2)</f>
        <v>0</v>
      </c>
      <c r="G33" s="38"/>
      <c r="H33" s="38"/>
      <c r="I33" s="162">
        <v>0.21</v>
      </c>
      <c r="J33" s="161">
        <f>ROUND(((SUM(BE141:BE743))*I33),2)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ROUND((SUM(BF141:BF743)),2)</f>
        <v>0</v>
      </c>
      <c r="G34" s="38"/>
      <c r="H34" s="38"/>
      <c r="I34" s="162">
        <v>0.15</v>
      </c>
      <c r="J34" s="161">
        <f>ROUND(((SUM(BF141:BF743))*I34),2)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ROUND((SUM(BG141:BG743)),2)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ROUND((SUM(BH141:BH743)),2)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ROUND((SUM(BI141:BI743)),2)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0 - Bourací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J141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123</v>
      </c>
      <c r="E97" s="196"/>
      <c r="F97" s="196"/>
      <c r="G97" s="196"/>
      <c r="H97" s="196"/>
      <c r="I97" s="197"/>
      <c r="J97" s="198">
        <f>J142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124</v>
      </c>
      <c r="E98" s="203"/>
      <c r="F98" s="203"/>
      <c r="G98" s="203"/>
      <c r="H98" s="203"/>
      <c r="I98" s="204"/>
      <c r="J98" s="205">
        <f>J143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125</v>
      </c>
      <c r="E99" s="203"/>
      <c r="F99" s="203"/>
      <c r="G99" s="203"/>
      <c r="H99" s="203"/>
      <c r="I99" s="204"/>
      <c r="J99" s="205">
        <f>J151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0"/>
      <c r="C100" s="201"/>
      <c r="D100" s="202" t="s">
        <v>126</v>
      </c>
      <c r="E100" s="203"/>
      <c r="F100" s="203"/>
      <c r="G100" s="203"/>
      <c r="H100" s="203"/>
      <c r="I100" s="204"/>
      <c r="J100" s="205">
        <f>J168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127</v>
      </c>
      <c r="E101" s="203"/>
      <c r="F101" s="203"/>
      <c r="G101" s="203"/>
      <c r="H101" s="203"/>
      <c r="I101" s="204"/>
      <c r="J101" s="205">
        <f>J174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0"/>
      <c r="C102" s="201"/>
      <c r="D102" s="202" t="s">
        <v>128</v>
      </c>
      <c r="E102" s="203"/>
      <c r="F102" s="203"/>
      <c r="G102" s="203"/>
      <c r="H102" s="203"/>
      <c r="I102" s="204"/>
      <c r="J102" s="205">
        <f>J199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0"/>
      <c r="C103" s="201"/>
      <c r="D103" s="202" t="s">
        <v>129</v>
      </c>
      <c r="E103" s="203"/>
      <c r="F103" s="203"/>
      <c r="G103" s="203"/>
      <c r="H103" s="203"/>
      <c r="I103" s="204"/>
      <c r="J103" s="205">
        <f>J436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0"/>
      <c r="C104" s="201"/>
      <c r="D104" s="202" t="s">
        <v>130</v>
      </c>
      <c r="E104" s="203"/>
      <c r="F104" s="203"/>
      <c r="G104" s="203"/>
      <c r="H104" s="203"/>
      <c r="I104" s="204"/>
      <c r="J104" s="205">
        <f>J472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93"/>
      <c r="C105" s="194"/>
      <c r="D105" s="195" t="s">
        <v>131</v>
      </c>
      <c r="E105" s="196"/>
      <c r="F105" s="196"/>
      <c r="G105" s="196"/>
      <c r="H105" s="196"/>
      <c r="I105" s="197"/>
      <c r="J105" s="198">
        <f>J474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200"/>
      <c r="C106" s="201"/>
      <c r="D106" s="202" t="s">
        <v>132</v>
      </c>
      <c r="E106" s="203"/>
      <c r="F106" s="203"/>
      <c r="G106" s="203"/>
      <c r="H106" s="203"/>
      <c r="I106" s="204"/>
      <c r="J106" s="205">
        <f>J475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0"/>
      <c r="C107" s="201"/>
      <c r="D107" s="202" t="s">
        <v>133</v>
      </c>
      <c r="E107" s="203"/>
      <c r="F107" s="203"/>
      <c r="G107" s="203"/>
      <c r="H107" s="203"/>
      <c r="I107" s="204"/>
      <c r="J107" s="205">
        <f>J479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0"/>
      <c r="C108" s="201"/>
      <c r="D108" s="202" t="s">
        <v>134</v>
      </c>
      <c r="E108" s="203"/>
      <c r="F108" s="203"/>
      <c r="G108" s="203"/>
      <c r="H108" s="203"/>
      <c r="I108" s="204"/>
      <c r="J108" s="205">
        <f>J484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200"/>
      <c r="C109" s="201"/>
      <c r="D109" s="202" t="s">
        <v>135</v>
      </c>
      <c r="E109" s="203"/>
      <c r="F109" s="203"/>
      <c r="G109" s="203"/>
      <c r="H109" s="203"/>
      <c r="I109" s="204"/>
      <c r="J109" s="205">
        <f>J492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200"/>
      <c r="C110" s="201"/>
      <c r="D110" s="202" t="s">
        <v>136</v>
      </c>
      <c r="E110" s="203"/>
      <c r="F110" s="203"/>
      <c r="G110" s="203"/>
      <c r="H110" s="203"/>
      <c r="I110" s="204"/>
      <c r="J110" s="205">
        <f>J495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200"/>
      <c r="C111" s="201"/>
      <c r="D111" s="202" t="s">
        <v>137</v>
      </c>
      <c r="E111" s="203"/>
      <c r="F111" s="203"/>
      <c r="G111" s="203"/>
      <c r="H111" s="203"/>
      <c r="I111" s="204"/>
      <c r="J111" s="205">
        <f>J502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200"/>
      <c r="C112" s="201"/>
      <c r="D112" s="202" t="s">
        <v>138</v>
      </c>
      <c r="E112" s="203"/>
      <c r="F112" s="203"/>
      <c r="G112" s="203"/>
      <c r="H112" s="203"/>
      <c r="I112" s="204"/>
      <c r="J112" s="205">
        <f>J542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200"/>
      <c r="C113" s="201"/>
      <c r="D113" s="202" t="s">
        <v>139</v>
      </c>
      <c r="E113" s="203"/>
      <c r="F113" s="203"/>
      <c r="G113" s="203"/>
      <c r="H113" s="203"/>
      <c r="I113" s="204"/>
      <c r="J113" s="205">
        <f>J546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200"/>
      <c r="C114" s="201"/>
      <c r="D114" s="202" t="s">
        <v>140</v>
      </c>
      <c r="E114" s="203"/>
      <c r="F114" s="203"/>
      <c r="G114" s="203"/>
      <c r="H114" s="203"/>
      <c r="I114" s="204"/>
      <c r="J114" s="205">
        <f>J580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200"/>
      <c r="C115" s="201"/>
      <c r="D115" s="202" t="s">
        <v>141</v>
      </c>
      <c r="E115" s="203"/>
      <c r="F115" s="203"/>
      <c r="G115" s="203"/>
      <c r="H115" s="203"/>
      <c r="I115" s="204"/>
      <c r="J115" s="205">
        <f>J631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200"/>
      <c r="C116" s="201"/>
      <c r="D116" s="202" t="s">
        <v>142</v>
      </c>
      <c r="E116" s="203"/>
      <c r="F116" s="203"/>
      <c r="G116" s="203"/>
      <c r="H116" s="203"/>
      <c r="I116" s="204"/>
      <c r="J116" s="205">
        <f>J667</f>
        <v>0</v>
      </c>
      <c r="K116" s="201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200"/>
      <c r="C117" s="201"/>
      <c r="D117" s="202" t="s">
        <v>143</v>
      </c>
      <c r="E117" s="203"/>
      <c r="F117" s="203"/>
      <c r="G117" s="203"/>
      <c r="H117" s="203"/>
      <c r="I117" s="204"/>
      <c r="J117" s="205">
        <f>J689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200"/>
      <c r="C118" s="201"/>
      <c r="D118" s="202" t="s">
        <v>144</v>
      </c>
      <c r="E118" s="203"/>
      <c r="F118" s="203"/>
      <c r="G118" s="203"/>
      <c r="H118" s="203"/>
      <c r="I118" s="204"/>
      <c r="J118" s="205">
        <f>J697</f>
        <v>0</v>
      </c>
      <c r="K118" s="201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 hidden="1">
      <c r="A119" s="10"/>
      <c r="B119" s="200"/>
      <c r="C119" s="201"/>
      <c r="D119" s="202" t="s">
        <v>145</v>
      </c>
      <c r="E119" s="203"/>
      <c r="F119" s="203"/>
      <c r="G119" s="203"/>
      <c r="H119" s="203"/>
      <c r="I119" s="204"/>
      <c r="J119" s="205">
        <f>J717</f>
        <v>0</v>
      </c>
      <c r="K119" s="201"/>
      <c r="L119" s="20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 hidden="1">
      <c r="A120" s="10"/>
      <c r="B120" s="200"/>
      <c r="C120" s="201"/>
      <c r="D120" s="202" t="s">
        <v>146</v>
      </c>
      <c r="E120" s="203"/>
      <c r="F120" s="203"/>
      <c r="G120" s="203"/>
      <c r="H120" s="203"/>
      <c r="I120" s="204"/>
      <c r="J120" s="205">
        <f>J725</f>
        <v>0</v>
      </c>
      <c r="K120" s="201"/>
      <c r="L120" s="20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 hidden="1">
      <c r="A121" s="10"/>
      <c r="B121" s="200"/>
      <c r="C121" s="201"/>
      <c r="D121" s="202" t="s">
        <v>147</v>
      </c>
      <c r="E121" s="203"/>
      <c r="F121" s="203"/>
      <c r="G121" s="203"/>
      <c r="H121" s="203"/>
      <c r="I121" s="204"/>
      <c r="J121" s="205">
        <f>J739</f>
        <v>0</v>
      </c>
      <c r="K121" s="201"/>
      <c r="L121" s="20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2" customFormat="1" ht="21.8" customHeight="1" hidden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 hidden="1">
      <c r="A123" s="38"/>
      <c r="B123" s="66"/>
      <c r="C123" s="67"/>
      <c r="D123" s="67"/>
      <c r="E123" s="67"/>
      <c r="F123" s="67"/>
      <c r="G123" s="67"/>
      <c r="H123" s="67"/>
      <c r="I123" s="183"/>
      <c r="J123" s="67"/>
      <c r="K123" s="67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ht="12" hidden="1"/>
    <row r="125" ht="12" hidden="1"/>
    <row r="126" ht="12" hidden="1"/>
    <row r="127" spans="1:31" s="2" customFormat="1" ht="6.95" customHeight="1">
      <c r="A127" s="38"/>
      <c r="B127" s="68"/>
      <c r="C127" s="69"/>
      <c r="D127" s="69"/>
      <c r="E127" s="69"/>
      <c r="F127" s="69"/>
      <c r="G127" s="69"/>
      <c r="H127" s="69"/>
      <c r="I127" s="186"/>
      <c r="J127" s="69"/>
      <c r="K127" s="69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4.95" customHeight="1">
      <c r="A128" s="38"/>
      <c r="B128" s="39"/>
      <c r="C128" s="23" t="s">
        <v>148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16</v>
      </c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187" t="str">
        <f>E7</f>
        <v>Kopie - 17-0610 - Revitalizace objektu Máchova 20, Plzeň (zadání)</v>
      </c>
      <c r="F131" s="32"/>
      <c r="G131" s="32"/>
      <c r="H131" s="32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116</v>
      </c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6.5" customHeight="1">
      <c r="A133" s="38"/>
      <c r="B133" s="39"/>
      <c r="C133" s="40"/>
      <c r="D133" s="40"/>
      <c r="E133" s="76" t="str">
        <f>E9</f>
        <v>0 - Bourací práce</v>
      </c>
      <c r="F133" s="40"/>
      <c r="G133" s="40"/>
      <c r="H133" s="40"/>
      <c r="I133" s="144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44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20</v>
      </c>
      <c r="D135" s="40"/>
      <c r="E135" s="40"/>
      <c r="F135" s="27" t="str">
        <f>F12</f>
        <v xml:space="preserve"> </v>
      </c>
      <c r="G135" s="40"/>
      <c r="H135" s="40"/>
      <c r="I135" s="147" t="s">
        <v>22</v>
      </c>
      <c r="J135" s="79" t="str">
        <f>IF(J12="","",J12)</f>
        <v>28. 2. 2020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144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24</v>
      </c>
      <c r="D137" s="40"/>
      <c r="E137" s="40"/>
      <c r="F137" s="27" t="str">
        <f>E15</f>
        <v xml:space="preserve"> </v>
      </c>
      <c r="G137" s="40"/>
      <c r="H137" s="40"/>
      <c r="I137" s="147" t="s">
        <v>29</v>
      </c>
      <c r="J137" s="36" t="str">
        <f>E21</f>
        <v xml:space="preserve"> 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15" customHeight="1">
      <c r="A138" s="38"/>
      <c r="B138" s="39"/>
      <c r="C138" s="32" t="s">
        <v>27</v>
      </c>
      <c r="D138" s="40"/>
      <c r="E138" s="40"/>
      <c r="F138" s="27" t="str">
        <f>IF(E18="","",E18)</f>
        <v>Vyplň údaj</v>
      </c>
      <c r="G138" s="40"/>
      <c r="H138" s="40"/>
      <c r="I138" s="147" t="s">
        <v>31</v>
      </c>
      <c r="J138" s="36" t="str">
        <f>E24</f>
        <v xml:space="preserve"> 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0.3" customHeight="1">
      <c r="A139" s="38"/>
      <c r="B139" s="39"/>
      <c r="C139" s="40"/>
      <c r="D139" s="40"/>
      <c r="E139" s="40"/>
      <c r="F139" s="40"/>
      <c r="G139" s="40"/>
      <c r="H139" s="40"/>
      <c r="I139" s="144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11" customFormat="1" ht="29.25" customHeight="1">
      <c r="A140" s="207"/>
      <c r="B140" s="208"/>
      <c r="C140" s="209" t="s">
        <v>149</v>
      </c>
      <c r="D140" s="210" t="s">
        <v>58</v>
      </c>
      <c r="E140" s="210" t="s">
        <v>54</v>
      </c>
      <c r="F140" s="210" t="s">
        <v>55</v>
      </c>
      <c r="G140" s="210" t="s">
        <v>150</v>
      </c>
      <c r="H140" s="210" t="s">
        <v>151</v>
      </c>
      <c r="I140" s="211" t="s">
        <v>152</v>
      </c>
      <c r="J140" s="212" t="s">
        <v>120</v>
      </c>
      <c r="K140" s="213" t="s">
        <v>153</v>
      </c>
      <c r="L140" s="214"/>
      <c r="M140" s="100" t="s">
        <v>1</v>
      </c>
      <c r="N140" s="101" t="s">
        <v>37</v>
      </c>
      <c r="O140" s="101" t="s">
        <v>154</v>
      </c>
      <c r="P140" s="101" t="s">
        <v>155</v>
      </c>
      <c r="Q140" s="101" t="s">
        <v>156</v>
      </c>
      <c r="R140" s="101" t="s">
        <v>157</v>
      </c>
      <c r="S140" s="101" t="s">
        <v>158</v>
      </c>
      <c r="T140" s="102" t="s">
        <v>159</v>
      </c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</row>
    <row r="141" spans="1:63" s="2" customFormat="1" ht="22.8" customHeight="1">
      <c r="A141" s="38"/>
      <c r="B141" s="39"/>
      <c r="C141" s="107" t="s">
        <v>160</v>
      </c>
      <c r="D141" s="40"/>
      <c r="E141" s="40"/>
      <c r="F141" s="40"/>
      <c r="G141" s="40"/>
      <c r="H141" s="40"/>
      <c r="I141" s="144"/>
      <c r="J141" s="215">
        <f>BK141</f>
        <v>0</v>
      </c>
      <c r="K141" s="40"/>
      <c r="L141" s="44"/>
      <c r="M141" s="103"/>
      <c r="N141" s="216"/>
      <c r="O141" s="104"/>
      <c r="P141" s="217">
        <f>P142+P474</f>
        <v>0</v>
      </c>
      <c r="Q141" s="104"/>
      <c r="R141" s="217">
        <f>R142+R474</f>
        <v>0</v>
      </c>
      <c r="S141" s="104"/>
      <c r="T141" s="218">
        <f>T142+T474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72</v>
      </c>
      <c r="AU141" s="17" t="s">
        <v>122</v>
      </c>
      <c r="BK141" s="219">
        <f>BK142+BK474</f>
        <v>0</v>
      </c>
    </row>
    <row r="142" spans="1:63" s="12" customFormat="1" ht="25.9" customHeight="1">
      <c r="A142" s="12"/>
      <c r="B142" s="220"/>
      <c r="C142" s="221"/>
      <c r="D142" s="222" t="s">
        <v>72</v>
      </c>
      <c r="E142" s="223" t="s">
        <v>161</v>
      </c>
      <c r="F142" s="223" t="s">
        <v>162</v>
      </c>
      <c r="G142" s="221"/>
      <c r="H142" s="221"/>
      <c r="I142" s="224"/>
      <c r="J142" s="225">
        <f>BK142</f>
        <v>0</v>
      </c>
      <c r="K142" s="221"/>
      <c r="L142" s="226"/>
      <c r="M142" s="227"/>
      <c r="N142" s="228"/>
      <c r="O142" s="228"/>
      <c r="P142" s="229">
        <f>P143+P151+P168+P174+P199+P436+P472</f>
        <v>0</v>
      </c>
      <c r="Q142" s="228"/>
      <c r="R142" s="229">
        <f>R143+R151+R168+R174+R199+R436+R472</f>
        <v>0</v>
      </c>
      <c r="S142" s="228"/>
      <c r="T142" s="230">
        <f>T143+T151+T168+T174+T199+T436+T472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1" t="s">
        <v>80</v>
      </c>
      <c r="AT142" s="232" t="s">
        <v>72</v>
      </c>
      <c r="AU142" s="232" t="s">
        <v>73</v>
      </c>
      <c r="AY142" s="231" t="s">
        <v>163</v>
      </c>
      <c r="BK142" s="233">
        <f>BK143+BK151+BK168+BK174+BK199+BK436+BK472</f>
        <v>0</v>
      </c>
    </row>
    <row r="143" spans="1:63" s="12" customFormat="1" ht="22.8" customHeight="1">
      <c r="A143" s="12"/>
      <c r="B143" s="220"/>
      <c r="C143" s="221"/>
      <c r="D143" s="222" t="s">
        <v>72</v>
      </c>
      <c r="E143" s="234" t="s">
        <v>80</v>
      </c>
      <c r="F143" s="234" t="s">
        <v>164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SUM(P144:P150)</f>
        <v>0</v>
      </c>
      <c r="Q143" s="228"/>
      <c r="R143" s="229">
        <f>SUM(R144:R150)</f>
        <v>0</v>
      </c>
      <c r="S143" s="228"/>
      <c r="T143" s="230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80</v>
      </c>
      <c r="AT143" s="232" t="s">
        <v>72</v>
      </c>
      <c r="AU143" s="232" t="s">
        <v>80</v>
      </c>
      <c r="AY143" s="231" t="s">
        <v>163</v>
      </c>
      <c r="BK143" s="233">
        <f>SUM(BK144:BK150)</f>
        <v>0</v>
      </c>
    </row>
    <row r="144" spans="1:65" s="2" customFormat="1" ht="66.75" customHeight="1">
      <c r="A144" s="38"/>
      <c r="B144" s="39"/>
      <c r="C144" s="236" t="s">
        <v>80</v>
      </c>
      <c r="D144" s="236" t="s">
        <v>165</v>
      </c>
      <c r="E144" s="237" t="s">
        <v>166</v>
      </c>
      <c r="F144" s="238" t="s">
        <v>167</v>
      </c>
      <c r="G144" s="239" t="s">
        <v>168</v>
      </c>
      <c r="H144" s="240">
        <v>209.02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82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169</v>
      </c>
    </row>
    <row r="145" spans="1:51" s="13" customFormat="1" ht="12">
      <c r="A145" s="13"/>
      <c r="B145" s="250"/>
      <c r="C145" s="251"/>
      <c r="D145" s="252" t="s">
        <v>170</v>
      </c>
      <c r="E145" s="253" t="s">
        <v>1</v>
      </c>
      <c r="F145" s="254" t="s">
        <v>171</v>
      </c>
      <c r="G145" s="251"/>
      <c r="H145" s="255">
        <v>209.02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170</v>
      </c>
      <c r="AU145" s="261" t="s">
        <v>82</v>
      </c>
      <c r="AV145" s="13" t="s">
        <v>82</v>
      </c>
      <c r="AW145" s="13" t="s">
        <v>30</v>
      </c>
      <c r="AX145" s="13" t="s">
        <v>73</v>
      </c>
      <c r="AY145" s="261" t="s">
        <v>163</v>
      </c>
    </row>
    <row r="146" spans="1:51" s="14" customFormat="1" ht="12">
      <c r="A146" s="14"/>
      <c r="B146" s="262"/>
      <c r="C146" s="263"/>
      <c r="D146" s="252" t="s">
        <v>170</v>
      </c>
      <c r="E146" s="264" t="s">
        <v>1</v>
      </c>
      <c r="F146" s="265" t="s">
        <v>172</v>
      </c>
      <c r="G146" s="263"/>
      <c r="H146" s="266">
        <v>209.02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2" t="s">
        <v>170</v>
      </c>
      <c r="AU146" s="272" t="s">
        <v>82</v>
      </c>
      <c r="AV146" s="14" t="s">
        <v>88</v>
      </c>
      <c r="AW146" s="14" t="s">
        <v>30</v>
      </c>
      <c r="AX146" s="14" t="s">
        <v>80</v>
      </c>
      <c r="AY146" s="272" t="s">
        <v>163</v>
      </c>
    </row>
    <row r="147" spans="1:65" s="2" customFormat="1" ht="44.25" customHeight="1">
      <c r="A147" s="38"/>
      <c r="B147" s="39"/>
      <c r="C147" s="236" t="s">
        <v>82</v>
      </c>
      <c r="D147" s="236" t="s">
        <v>165</v>
      </c>
      <c r="E147" s="237" t="s">
        <v>173</v>
      </c>
      <c r="F147" s="238" t="s">
        <v>174</v>
      </c>
      <c r="G147" s="239" t="s">
        <v>168</v>
      </c>
      <c r="H147" s="240">
        <v>10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82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175</v>
      </c>
    </row>
    <row r="148" spans="1:65" s="2" customFormat="1" ht="55.5" customHeight="1">
      <c r="A148" s="38"/>
      <c r="B148" s="39"/>
      <c r="C148" s="236" t="s">
        <v>85</v>
      </c>
      <c r="D148" s="236" t="s">
        <v>165</v>
      </c>
      <c r="E148" s="237" t="s">
        <v>176</v>
      </c>
      <c r="F148" s="238" t="s">
        <v>177</v>
      </c>
      <c r="G148" s="239" t="s">
        <v>168</v>
      </c>
      <c r="H148" s="240">
        <v>209.02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82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178</v>
      </c>
    </row>
    <row r="149" spans="1:51" s="13" customFormat="1" ht="12">
      <c r="A149" s="13"/>
      <c r="B149" s="250"/>
      <c r="C149" s="251"/>
      <c r="D149" s="252" t="s">
        <v>170</v>
      </c>
      <c r="E149" s="253" t="s">
        <v>1</v>
      </c>
      <c r="F149" s="254" t="s">
        <v>179</v>
      </c>
      <c r="G149" s="251"/>
      <c r="H149" s="255">
        <v>209.02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170</v>
      </c>
      <c r="AU149" s="261" t="s">
        <v>82</v>
      </c>
      <c r="AV149" s="13" t="s">
        <v>82</v>
      </c>
      <c r="AW149" s="13" t="s">
        <v>30</v>
      </c>
      <c r="AX149" s="13" t="s">
        <v>73</v>
      </c>
      <c r="AY149" s="261" t="s">
        <v>163</v>
      </c>
    </row>
    <row r="150" spans="1:51" s="14" customFormat="1" ht="12">
      <c r="A150" s="14"/>
      <c r="B150" s="262"/>
      <c r="C150" s="263"/>
      <c r="D150" s="252" t="s">
        <v>170</v>
      </c>
      <c r="E150" s="264" t="s">
        <v>1</v>
      </c>
      <c r="F150" s="265" t="s">
        <v>172</v>
      </c>
      <c r="G150" s="263"/>
      <c r="H150" s="266">
        <v>209.02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170</v>
      </c>
      <c r="AU150" s="272" t="s">
        <v>82</v>
      </c>
      <c r="AV150" s="14" t="s">
        <v>88</v>
      </c>
      <c r="AW150" s="14" t="s">
        <v>30</v>
      </c>
      <c r="AX150" s="14" t="s">
        <v>80</v>
      </c>
      <c r="AY150" s="272" t="s">
        <v>163</v>
      </c>
    </row>
    <row r="151" spans="1:63" s="12" customFormat="1" ht="22.8" customHeight="1">
      <c r="A151" s="12"/>
      <c r="B151" s="220"/>
      <c r="C151" s="221"/>
      <c r="D151" s="222" t="s">
        <v>72</v>
      </c>
      <c r="E151" s="234" t="s">
        <v>85</v>
      </c>
      <c r="F151" s="234" t="s">
        <v>180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SUM(P152:P167)</f>
        <v>0</v>
      </c>
      <c r="Q151" s="228"/>
      <c r="R151" s="229">
        <f>SUM(R152:R167)</f>
        <v>0</v>
      </c>
      <c r="S151" s="228"/>
      <c r="T151" s="230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80</v>
      </c>
      <c r="AT151" s="232" t="s">
        <v>72</v>
      </c>
      <c r="AU151" s="232" t="s">
        <v>80</v>
      </c>
      <c r="AY151" s="231" t="s">
        <v>163</v>
      </c>
      <c r="BK151" s="233">
        <f>SUM(BK152:BK167)</f>
        <v>0</v>
      </c>
    </row>
    <row r="152" spans="1:65" s="2" customFormat="1" ht="33" customHeight="1">
      <c r="A152" s="38"/>
      <c r="B152" s="39"/>
      <c r="C152" s="236" t="s">
        <v>88</v>
      </c>
      <c r="D152" s="236" t="s">
        <v>165</v>
      </c>
      <c r="E152" s="237" t="s">
        <v>181</v>
      </c>
      <c r="F152" s="238" t="s">
        <v>182</v>
      </c>
      <c r="G152" s="239" t="s">
        <v>168</v>
      </c>
      <c r="H152" s="240">
        <v>15.793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82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183</v>
      </c>
    </row>
    <row r="153" spans="1:51" s="13" customFormat="1" ht="12">
      <c r="A153" s="13"/>
      <c r="B153" s="250"/>
      <c r="C153" s="251"/>
      <c r="D153" s="252" t="s">
        <v>170</v>
      </c>
      <c r="E153" s="253" t="s">
        <v>1</v>
      </c>
      <c r="F153" s="254" t="s">
        <v>184</v>
      </c>
      <c r="G153" s="251"/>
      <c r="H153" s="255">
        <v>1.213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170</v>
      </c>
      <c r="AU153" s="261" t="s">
        <v>82</v>
      </c>
      <c r="AV153" s="13" t="s">
        <v>82</v>
      </c>
      <c r="AW153" s="13" t="s">
        <v>30</v>
      </c>
      <c r="AX153" s="13" t="s">
        <v>73</v>
      </c>
      <c r="AY153" s="261" t="s">
        <v>163</v>
      </c>
    </row>
    <row r="154" spans="1:51" s="13" customFormat="1" ht="12">
      <c r="A154" s="13"/>
      <c r="B154" s="250"/>
      <c r="C154" s="251"/>
      <c r="D154" s="252" t="s">
        <v>170</v>
      </c>
      <c r="E154" s="253" t="s">
        <v>1</v>
      </c>
      <c r="F154" s="254" t="s">
        <v>185</v>
      </c>
      <c r="G154" s="251"/>
      <c r="H154" s="255">
        <v>1.8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170</v>
      </c>
      <c r="AU154" s="261" t="s">
        <v>82</v>
      </c>
      <c r="AV154" s="13" t="s">
        <v>82</v>
      </c>
      <c r="AW154" s="13" t="s">
        <v>30</v>
      </c>
      <c r="AX154" s="13" t="s">
        <v>73</v>
      </c>
      <c r="AY154" s="261" t="s">
        <v>163</v>
      </c>
    </row>
    <row r="155" spans="1:51" s="13" customFormat="1" ht="12">
      <c r="A155" s="13"/>
      <c r="B155" s="250"/>
      <c r="C155" s="251"/>
      <c r="D155" s="252" t="s">
        <v>170</v>
      </c>
      <c r="E155" s="253" t="s">
        <v>1</v>
      </c>
      <c r="F155" s="254" t="s">
        <v>186</v>
      </c>
      <c r="G155" s="251"/>
      <c r="H155" s="255">
        <v>4.5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170</v>
      </c>
      <c r="AU155" s="261" t="s">
        <v>82</v>
      </c>
      <c r="AV155" s="13" t="s">
        <v>82</v>
      </c>
      <c r="AW155" s="13" t="s">
        <v>30</v>
      </c>
      <c r="AX155" s="13" t="s">
        <v>73</v>
      </c>
      <c r="AY155" s="261" t="s">
        <v>163</v>
      </c>
    </row>
    <row r="156" spans="1:51" s="13" customFormat="1" ht="12">
      <c r="A156" s="13"/>
      <c r="B156" s="250"/>
      <c r="C156" s="251"/>
      <c r="D156" s="252" t="s">
        <v>170</v>
      </c>
      <c r="E156" s="253" t="s">
        <v>1</v>
      </c>
      <c r="F156" s="254" t="s">
        <v>187</v>
      </c>
      <c r="G156" s="251"/>
      <c r="H156" s="255">
        <v>0.72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170</v>
      </c>
      <c r="AU156" s="261" t="s">
        <v>82</v>
      </c>
      <c r="AV156" s="13" t="s">
        <v>82</v>
      </c>
      <c r="AW156" s="13" t="s">
        <v>30</v>
      </c>
      <c r="AX156" s="13" t="s">
        <v>73</v>
      </c>
      <c r="AY156" s="261" t="s">
        <v>163</v>
      </c>
    </row>
    <row r="157" spans="1:51" s="13" customFormat="1" ht="12">
      <c r="A157" s="13"/>
      <c r="B157" s="250"/>
      <c r="C157" s="251"/>
      <c r="D157" s="252" t="s">
        <v>170</v>
      </c>
      <c r="E157" s="253" t="s">
        <v>1</v>
      </c>
      <c r="F157" s="254" t="s">
        <v>188</v>
      </c>
      <c r="G157" s="251"/>
      <c r="H157" s="255">
        <v>7.56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1" t="s">
        <v>170</v>
      </c>
      <c r="AU157" s="261" t="s">
        <v>82</v>
      </c>
      <c r="AV157" s="13" t="s">
        <v>82</v>
      </c>
      <c r="AW157" s="13" t="s">
        <v>30</v>
      </c>
      <c r="AX157" s="13" t="s">
        <v>73</v>
      </c>
      <c r="AY157" s="261" t="s">
        <v>163</v>
      </c>
    </row>
    <row r="158" spans="1:51" s="14" customFormat="1" ht="12">
      <c r="A158" s="14"/>
      <c r="B158" s="262"/>
      <c r="C158" s="263"/>
      <c r="D158" s="252" t="s">
        <v>170</v>
      </c>
      <c r="E158" s="264" t="s">
        <v>1</v>
      </c>
      <c r="F158" s="265" t="s">
        <v>172</v>
      </c>
      <c r="G158" s="263"/>
      <c r="H158" s="266">
        <v>15.793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2" t="s">
        <v>170</v>
      </c>
      <c r="AU158" s="272" t="s">
        <v>82</v>
      </c>
      <c r="AV158" s="14" t="s">
        <v>88</v>
      </c>
      <c r="AW158" s="14" t="s">
        <v>30</v>
      </c>
      <c r="AX158" s="14" t="s">
        <v>80</v>
      </c>
      <c r="AY158" s="272" t="s">
        <v>163</v>
      </c>
    </row>
    <row r="159" spans="1:65" s="2" customFormat="1" ht="21.75" customHeight="1">
      <c r="A159" s="38"/>
      <c r="B159" s="39"/>
      <c r="C159" s="236" t="s">
        <v>189</v>
      </c>
      <c r="D159" s="236" t="s">
        <v>165</v>
      </c>
      <c r="E159" s="237" t="s">
        <v>190</v>
      </c>
      <c r="F159" s="238" t="s">
        <v>191</v>
      </c>
      <c r="G159" s="239" t="s">
        <v>192</v>
      </c>
      <c r="H159" s="240">
        <v>151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88</v>
      </c>
      <c r="AT159" s="248" t="s">
        <v>165</v>
      </c>
      <c r="AU159" s="248" t="s">
        <v>82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88</v>
      </c>
      <c r="BM159" s="248" t="s">
        <v>193</v>
      </c>
    </row>
    <row r="160" spans="1:51" s="13" customFormat="1" ht="12">
      <c r="A160" s="13"/>
      <c r="B160" s="250"/>
      <c r="C160" s="251"/>
      <c r="D160" s="252" t="s">
        <v>170</v>
      </c>
      <c r="E160" s="253" t="s">
        <v>1</v>
      </c>
      <c r="F160" s="254" t="s">
        <v>194</v>
      </c>
      <c r="G160" s="251"/>
      <c r="H160" s="255">
        <v>149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170</v>
      </c>
      <c r="AU160" s="261" t="s">
        <v>82</v>
      </c>
      <c r="AV160" s="13" t="s">
        <v>82</v>
      </c>
      <c r="AW160" s="13" t="s">
        <v>30</v>
      </c>
      <c r="AX160" s="13" t="s">
        <v>73</v>
      </c>
      <c r="AY160" s="261" t="s">
        <v>163</v>
      </c>
    </row>
    <row r="161" spans="1:51" s="13" customFormat="1" ht="12">
      <c r="A161" s="13"/>
      <c r="B161" s="250"/>
      <c r="C161" s="251"/>
      <c r="D161" s="252" t="s">
        <v>170</v>
      </c>
      <c r="E161" s="253" t="s">
        <v>1</v>
      </c>
      <c r="F161" s="254" t="s">
        <v>195</v>
      </c>
      <c r="G161" s="251"/>
      <c r="H161" s="255">
        <v>2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170</v>
      </c>
      <c r="AU161" s="261" t="s">
        <v>82</v>
      </c>
      <c r="AV161" s="13" t="s">
        <v>82</v>
      </c>
      <c r="AW161" s="13" t="s">
        <v>30</v>
      </c>
      <c r="AX161" s="13" t="s">
        <v>73</v>
      </c>
      <c r="AY161" s="261" t="s">
        <v>163</v>
      </c>
    </row>
    <row r="162" spans="1:51" s="14" customFormat="1" ht="12">
      <c r="A162" s="14"/>
      <c r="B162" s="262"/>
      <c r="C162" s="263"/>
      <c r="D162" s="252" t="s">
        <v>170</v>
      </c>
      <c r="E162" s="264" t="s">
        <v>1</v>
      </c>
      <c r="F162" s="265" t="s">
        <v>172</v>
      </c>
      <c r="G162" s="263"/>
      <c r="H162" s="266">
        <v>151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2" t="s">
        <v>170</v>
      </c>
      <c r="AU162" s="272" t="s">
        <v>82</v>
      </c>
      <c r="AV162" s="14" t="s">
        <v>88</v>
      </c>
      <c r="AW162" s="14" t="s">
        <v>30</v>
      </c>
      <c r="AX162" s="14" t="s">
        <v>80</v>
      </c>
      <c r="AY162" s="272" t="s">
        <v>163</v>
      </c>
    </row>
    <row r="163" spans="1:65" s="2" customFormat="1" ht="33" customHeight="1">
      <c r="A163" s="38"/>
      <c r="B163" s="39"/>
      <c r="C163" s="236" t="s">
        <v>91</v>
      </c>
      <c r="D163" s="236" t="s">
        <v>165</v>
      </c>
      <c r="E163" s="237" t="s">
        <v>196</v>
      </c>
      <c r="F163" s="238" t="s">
        <v>197</v>
      </c>
      <c r="G163" s="239" t="s">
        <v>192</v>
      </c>
      <c r="H163" s="240">
        <v>24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38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88</v>
      </c>
      <c r="AT163" s="248" t="s">
        <v>165</v>
      </c>
      <c r="AU163" s="248" t="s">
        <v>82</v>
      </c>
      <c r="AY163" s="17" t="s">
        <v>163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80</v>
      </c>
      <c r="BK163" s="249">
        <f>ROUND(I163*H163,2)</f>
        <v>0</v>
      </c>
      <c r="BL163" s="17" t="s">
        <v>88</v>
      </c>
      <c r="BM163" s="248" t="s">
        <v>198</v>
      </c>
    </row>
    <row r="164" spans="1:51" s="13" customFormat="1" ht="12">
      <c r="A164" s="13"/>
      <c r="B164" s="250"/>
      <c r="C164" s="251"/>
      <c r="D164" s="252" t="s">
        <v>170</v>
      </c>
      <c r="E164" s="253" t="s">
        <v>1</v>
      </c>
      <c r="F164" s="254" t="s">
        <v>199</v>
      </c>
      <c r="G164" s="251"/>
      <c r="H164" s="255">
        <v>20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170</v>
      </c>
      <c r="AU164" s="261" t="s">
        <v>82</v>
      </c>
      <c r="AV164" s="13" t="s">
        <v>82</v>
      </c>
      <c r="AW164" s="13" t="s">
        <v>30</v>
      </c>
      <c r="AX164" s="13" t="s">
        <v>73</v>
      </c>
      <c r="AY164" s="261" t="s">
        <v>163</v>
      </c>
    </row>
    <row r="165" spans="1:51" s="13" customFormat="1" ht="12">
      <c r="A165" s="13"/>
      <c r="B165" s="250"/>
      <c r="C165" s="251"/>
      <c r="D165" s="252" t="s">
        <v>170</v>
      </c>
      <c r="E165" s="253" t="s">
        <v>1</v>
      </c>
      <c r="F165" s="254" t="s">
        <v>200</v>
      </c>
      <c r="G165" s="251"/>
      <c r="H165" s="255">
        <v>3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170</v>
      </c>
      <c r="AU165" s="261" t="s">
        <v>82</v>
      </c>
      <c r="AV165" s="13" t="s">
        <v>82</v>
      </c>
      <c r="AW165" s="13" t="s">
        <v>30</v>
      </c>
      <c r="AX165" s="13" t="s">
        <v>73</v>
      </c>
      <c r="AY165" s="261" t="s">
        <v>163</v>
      </c>
    </row>
    <row r="166" spans="1:51" s="13" customFormat="1" ht="12">
      <c r="A166" s="13"/>
      <c r="B166" s="250"/>
      <c r="C166" s="251"/>
      <c r="D166" s="252" t="s">
        <v>170</v>
      </c>
      <c r="E166" s="253" t="s">
        <v>1</v>
      </c>
      <c r="F166" s="254" t="s">
        <v>201</v>
      </c>
      <c r="G166" s="251"/>
      <c r="H166" s="255">
        <v>1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170</v>
      </c>
      <c r="AU166" s="261" t="s">
        <v>82</v>
      </c>
      <c r="AV166" s="13" t="s">
        <v>82</v>
      </c>
      <c r="AW166" s="13" t="s">
        <v>30</v>
      </c>
      <c r="AX166" s="13" t="s">
        <v>73</v>
      </c>
      <c r="AY166" s="261" t="s">
        <v>163</v>
      </c>
    </row>
    <row r="167" spans="1:51" s="14" customFormat="1" ht="12">
      <c r="A167" s="14"/>
      <c r="B167" s="262"/>
      <c r="C167" s="263"/>
      <c r="D167" s="252" t="s">
        <v>170</v>
      </c>
      <c r="E167" s="264" t="s">
        <v>1</v>
      </c>
      <c r="F167" s="265" t="s">
        <v>172</v>
      </c>
      <c r="G167" s="263"/>
      <c r="H167" s="266">
        <v>24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2" t="s">
        <v>170</v>
      </c>
      <c r="AU167" s="272" t="s">
        <v>82</v>
      </c>
      <c r="AV167" s="14" t="s">
        <v>88</v>
      </c>
      <c r="AW167" s="14" t="s">
        <v>30</v>
      </c>
      <c r="AX167" s="14" t="s">
        <v>80</v>
      </c>
      <c r="AY167" s="272" t="s">
        <v>163</v>
      </c>
    </row>
    <row r="168" spans="1:63" s="12" customFormat="1" ht="22.8" customHeight="1">
      <c r="A168" s="12"/>
      <c r="B168" s="220"/>
      <c r="C168" s="221"/>
      <c r="D168" s="222" t="s">
        <v>72</v>
      </c>
      <c r="E168" s="234" t="s">
        <v>88</v>
      </c>
      <c r="F168" s="234" t="s">
        <v>202</v>
      </c>
      <c r="G168" s="221"/>
      <c r="H168" s="221"/>
      <c r="I168" s="224"/>
      <c r="J168" s="235">
        <f>BK168</f>
        <v>0</v>
      </c>
      <c r="K168" s="221"/>
      <c r="L168" s="226"/>
      <c r="M168" s="227"/>
      <c r="N168" s="228"/>
      <c r="O168" s="228"/>
      <c r="P168" s="229">
        <f>SUM(P169:P173)</f>
        <v>0</v>
      </c>
      <c r="Q168" s="228"/>
      <c r="R168" s="229">
        <f>SUM(R169:R173)</f>
        <v>0</v>
      </c>
      <c r="S168" s="228"/>
      <c r="T168" s="230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1" t="s">
        <v>80</v>
      </c>
      <c r="AT168" s="232" t="s">
        <v>72</v>
      </c>
      <c r="AU168" s="232" t="s">
        <v>80</v>
      </c>
      <c r="AY168" s="231" t="s">
        <v>163</v>
      </c>
      <c r="BK168" s="233">
        <f>SUM(BK169:BK173)</f>
        <v>0</v>
      </c>
    </row>
    <row r="169" spans="1:65" s="2" customFormat="1" ht="55.5" customHeight="1">
      <c r="A169" s="38"/>
      <c r="B169" s="39"/>
      <c r="C169" s="236" t="s">
        <v>94</v>
      </c>
      <c r="D169" s="236" t="s">
        <v>165</v>
      </c>
      <c r="E169" s="237" t="s">
        <v>203</v>
      </c>
      <c r="F169" s="238" t="s">
        <v>204</v>
      </c>
      <c r="G169" s="239" t="s">
        <v>192</v>
      </c>
      <c r="H169" s="240">
        <v>211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38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88</v>
      </c>
      <c r="AT169" s="248" t="s">
        <v>165</v>
      </c>
      <c r="AU169" s="248" t="s">
        <v>82</v>
      </c>
      <c r="AY169" s="17" t="s">
        <v>163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80</v>
      </c>
      <c r="BK169" s="249">
        <f>ROUND(I169*H169,2)</f>
        <v>0</v>
      </c>
      <c r="BL169" s="17" t="s">
        <v>88</v>
      </c>
      <c r="BM169" s="248" t="s">
        <v>205</v>
      </c>
    </row>
    <row r="170" spans="1:51" s="13" customFormat="1" ht="12">
      <c r="A170" s="13"/>
      <c r="B170" s="250"/>
      <c r="C170" s="251"/>
      <c r="D170" s="252" t="s">
        <v>170</v>
      </c>
      <c r="E170" s="253" t="s">
        <v>1</v>
      </c>
      <c r="F170" s="254" t="s">
        <v>206</v>
      </c>
      <c r="G170" s="251"/>
      <c r="H170" s="255">
        <v>21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170</v>
      </c>
      <c r="AU170" s="261" t="s">
        <v>82</v>
      </c>
      <c r="AV170" s="13" t="s">
        <v>82</v>
      </c>
      <c r="AW170" s="13" t="s">
        <v>30</v>
      </c>
      <c r="AX170" s="13" t="s">
        <v>73</v>
      </c>
      <c r="AY170" s="261" t="s">
        <v>163</v>
      </c>
    </row>
    <row r="171" spans="1:51" s="13" customFormat="1" ht="12">
      <c r="A171" s="13"/>
      <c r="B171" s="250"/>
      <c r="C171" s="251"/>
      <c r="D171" s="252" t="s">
        <v>170</v>
      </c>
      <c r="E171" s="253" t="s">
        <v>1</v>
      </c>
      <c r="F171" s="254" t="s">
        <v>207</v>
      </c>
      <c r="G171" s="251"/>
      <c r="H171" s="255">
        <v>182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170</v>
      </c>
      <c r="AU171" s="261" t="s">
        <v>82</v>
      </c>
      <c r="AV171" s="13" t="s">
        <v>82</v>
      </c>
      <c r="AW171" s="13" t="s">
        <v>30</v>
      </c>
      <c r="AX171" s="13" t="s">
        <v>73</v>
      </c>
      <c r="AY171" s="261" t="s">
        <v>163</v>
      </c>
    </row>
    <row r="172" spans="1:51" s="13" customFormat="1" ht="12">
      <c r="A172" s="13"/>
      <c r="B172" s="250"/>
      <c r="C172" s="251"/>
      <c r="D172" s="252" t="s">
        <v>170</v>
      </c>
      <c r="E172" s="253" t="s">
        <v>1</v>
      </c>
      <c r="F172" s="254" t="s">
        <v>208</v>
      </c>
      <c r="G172" s="251"/>
      <c r="H172" s="255">
        <v>8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170</v>
      </c>
      <c r="AU172" s="261" t="s">
        <v>82</v>
      </c>
      <c r="AV172" s="13" t="s">
        <v>82</v>
      </c>
      <c r="AW172" s="13" t="s">
        <v>30</v>
      </c>
      <c r="AX172" s="13" t="s">
        <v>73</v>
      </c>
      <c r="AY172" s="261" t="s">
        <v>163</v>
      </c>
    </row>
    <row r="173" spans="1:51" s="14" customFormat="1" ht="12">
      <c r="A173" s="14"/>
      <c r="B173" s="262"/>
      <c r="C173" s="263"/>
      <c r="D173" s="252" t="s">
        <v>170</v>
      </c>
      <c r="E173" s="264" t="s">
        <v>1</v>
      </c>
      <c r="F173" s="265" t="s">
        <v>172</v>
      </c>
      <c r="G173" s="263"/>
      <c r="H173" s="266">
        <v>211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2" t="s">
        <v>170</v>
      </c>
      <c r="AU173" s="272" t="s">
        <v>82</v>
      </c>
      <c r="AV173" s="14" t="s">
        <v>88</v>
      </c>
      <c r="AW173" s="14" t="s">
        <v>30</v>
      </c>
      <c r="AX173" s="14" t="s">
        <v>80</v>
      </c>
      <c r="AY173" s="272" t="s">
        <v>163</v>
      </c>
    </row>
    <row r="174" spans="1:63" s="12" customFormat="1" ht="22.8" customHeight="1">
      <c r="A174" s="12"/>
      <c r="B174" s="220"/>
      <c r="C174" s="221"/>
      <c r="D174" s="222" t="s">
        <v>72</v>
      </c>
      <c r="E174" s="234" t="s">
        <v>91</v>
      </c>
      <c r="F174" s="234" t="s">
        <v>209</v>
      </c>
      <c r="G174" s="221"/>
      <c r="H174" s="221"/>
      <c r="I174" s="224"/>
      <c r="J174" s="235">
        <f>BK174</f>
        <v>0</v>
      </c>
      <c r="K174" s="221"/>
      <c r="L174" s="226"/>
      <c r="M174" s="227"/>
      <c r="N174" s="228"/>
      <c r="O174" s="228"/>
      <c r="P174" s="229">
        <f>SUM(P175:P198)</f>
        <v>0</v>
      </c>
      <c r="Q174" s="228"/>
      <c r="R174" s="229">
        <f>SUM(R175:R198)</f>
        <v>0</v>
      </c>
      <c r="S174" s="228"/>
      <c r="T174" s="230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80</v>
      </c>
      <c r="AT174" s="232" t="s">
        <v>72</v>
      </c>
      <c r="AU174" s="232" t="s">
        <v>80</v>
      </c>
      <c r="AY174" s="231" t="s">
        <v>163</v>
      </c>
      <c r="BK174" s="233">
        <f>SUM(BK175:BK198)</f>
        <v>0</v>
      </c>
    </row>
    <row r="175" spans="1:65" s="2" customFormat="1" ht="21.75" customHeight="1">
      <c r="A175" s="38"/>
      <c r="B175" s="39"/>
      <c r="C175" s="236" t="s">
        <v>97</v>
      </c>
      <c r="D175" s="236" t="s">
        <v>165</v>
      </c>
      <c r="E175" s="237" t="s">
        <v>210</v>
      </c>
      <c r="F175" s="238" t="s">
        <v>211</v>
      </c>
      <c r="G175" s="239" t="s">
        <v>212</v>
      </c>
      <c r="H175" s="240">
        <v>6903.03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82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213</v>
      </c>
    </row>
    <row r="176" spans="1:51" s="13" customFormat="1" ht="12">
      <c r="A176" s="13"/>
      <c r="B176" s="250"/>
      <c r="C176" s="251"/>
      <c r="D176" s="252" t="s">
        <v>170</v>
      </c>
      <c r="E176" s="253" t="s">
        <v>1</v>
      </c>
      <c r="F176" s="254" t="s">
        <v>214</v>
      </c>
      <c r="G176" s="251"/>
      <c r="H176" s="255">
        <v>358.5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170</v>
      </c>
      <c r="AU176" s="261" t="s">
        <v>82</v>
      </c>
      <c r="AV176" s="13" t="s">
        <v>82</v>
      </c>
      <c r="AW176" s="13" t="s">
        <v>30</v>
      </c>
      <c r="AX176" s="13" t="s">
        <v>73</v>
      </c>
      <c r="AY176" s="261" t="s">
        <v>163</v>
      </c>
    </row>
    <row r="177" spans="1:51" s="13" customFormat="1" ht="12">
      <c r="A177" s="13"/>
      <c r="B177" s="250"/>
      <c r="C177" s="251"/>
      <c r="D177" s="252" t="s">
        <v>170</v>
      </c>
      <c r="E177" s="253" t="s">
        <v>1</v>
      </c>
      <c r="F177" s="254" t="s">
        <v>215</v>
      </c>
      <c r="G177" s="251"/>
      <c r="H177" s="255">
        <v>3.3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170</v>
      </c>
      <c r="AU177" s="261" t="s">
        <v>82</v>
      </c>
      <c r="AV177" s="13" t="s">
        <v>82</v>
      </c>
      <c r="AW177" s="13" t="s">
        <v>30</v>
      </c>
      <c r="AX177" s="13" t="s">
        <v>73</v>
      </c>
      <c r="AY177" s="261" t="s">
        <v>163</v>
      </c>
    </row>
    <row r="178" spans="1:51" s="13" customFormat="1" ht="12">
      <c r="A178" s="13"/>
      <c r="B178" s="250"/>
      <c r="C178" s="251"/>
      <c r="D178" s="252" t="s">
        <v>170</v>
      </c>
      <c r="E178" s="253" t="s">
        <v>1</v>
      </c>
      <c r="F178" s="254" t="s">
        <v>216</v>
      </c>
      <c r="G178" s="251"/>
      <c r="H178" s="255">
        <v>12.8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170</v>
      </c>
      <c r="AU178" s="261" t="s">
        <v>82</v>
      </c>
      <c r="AV178" s="13" t="s">
        <v>82</v>
      </c>
      <c r="AW178" s="13" t="s">
        <v>30</v>
      </c>
      <c r="AX178" s="13" t="s">
        <v>73</v>
      </c>
      <c r="AY178" s="261" t="s">
        <v>163</v>
      </c>
    </row>
    <row r="179" spans="1:51" s="13" customFormat="1" ht="12">
      <c r="A179" s="13"/>
      <c r="B179" s="250"/>
      <c r="C179" s="251"/>
      <c r="D179" s="252" t="s">
        <v>170</v>
      </c>
      <c r="E179" s="253" t="s">
        <v>1</v>
      </c>
      <c r="F179" s="254" t="s">
        <v>217</v>
      </c>
      <c r="G179" s="251"/>
      <c r="H179" s="255">
        <v>10.4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170</v>
      </c>
      <c r="AU179" s="261" t="s">
        <v>82</v>
      </c>
      <c r="AV179" s="13" t="s">
        <v>82</v>
      </c>
      <c r="AW179" s="13" t="s">
        <v>30</v>
      </c>
      <c r="AX179" s="13" t="s">
        <v>73</v>
      </c>
      <c r="AY179" s="261" t="s">
        <v>163</v>
      </c>
    </row>
    <row r="180" spans="1:51" s="13" customFormat="1" ht="12">
      <c r="A180" s="13"/>
      <c r="B180" s="250"/>
      <c r="C180" s="251"/>
      <c r="D180" s="252" t="s">
        <v>170</v>
      </c>
      <c r="E180" s="253" t="s">
        <v>1</v>
      </c>
      <c r="F180" s="254" t="s">
        <v>218</v>
      </c>
      <c r="G180" s="251"/>
      <c r="H180" s="255">
        <v>86.8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170</v>
      </c>
      <c r="AU180" s="261" t="s">
        <v>82</v>
      </c>
      <c r="AV180" s="13" t="s">
        <v>82</v>
      </c>
      <c r="AW180" s="13" t="s">
        <v>30</v>
      </c>
      <c r="AX180" s="13" t="s">
        <v>73</v>
      </c>
      <c r="AY180" s="261" t="s">
        <v>163</v>
      </c>
    </row>
    <row r="181" spans="1:51" s="13" customFormat="1" ht="12">
      <c r="A181" s="13"/>
      <c r="B181" s="250"/>
      <c r="C181" s="251"/>
      <c r="D181" s="252" t="s">
        <v>170</v>
      </c>
      <c r="E181" s="253" t="s">
        <v>1</v>
      </c>
      <c r="F181" s="254" t="s">
        <v>219</v>
      </c>
      <c r="G181" s="251"/>
      <c r="H181" s="255">
        <v>48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170</v>
      </c>
      <c r="AU181" s="261" t="s">
        <v>82</v>
      </c>
      <c r="AV181" s="13" t="s">
        <v>82</v>
      </c>
      <c r="AW181" s="13" t="s">
        <v>30</v>
      </c>
      <c r="AX181" s="13" t="s">
        <v>73</v>
      </c>
      <c r="AY181" s="261" t="s">
        <v>163</v>
      </c>
    </row>
    <row r="182" spans="1:51" s="13" customFormat="1" ht="12">
      <c r="A182" s="13"/>
      <c r="B182" s="250"/>
      <c r="C182" s="251"/>
      <c r="D182" s="252" t="s">
        <v>170</v>
      </c>
      <c r="E182" s="253" t="s">
        <v>1</v>
      </c>
      <c r="F182" s="254" t="s">
        <v>220</v>
      </c>
      <c r="G182" s="251"/>
      <c r="H182" s="255">
        <v>260.26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170</v>
      </c>
      <c r="AU182" s="261" t="s">
        <v>82</v>
      </c>
      <c r="AV182" s="13" t="s">
        <v>82</v>
      </c>
      <c r="AW182" s="13" t="s">
        <v>30</v>
      </c>
      <c r="AX182" s="13" t="s">
        <v>73</v>
      </c>
      <c r="AY182" s="261" t="s">
        <v>163</v>
      </c>
    </row>
    <row r="183" spans="1:51" s="13" customFormat="1" ht="12">
      <c r="A183" s="13"/>
      <c r="B183" s="250"/>
      <c r="C183" s="251"/>
      <c r="D183" s="252" t="s">
        <v>170</v>
      </c>
      <c r="E183" s="253" t="s">
        <v>1</v>
      </c>
      <c r="F183" s="254" t="s">
        <v>221</v>
      </c>
      <c r="G183" s="251"/>
      <c r="H183" s="255">
        <v>484.55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170</v>
      </c>
      <c r="AU183" s="261" t="s">
        <v>82</v>
      </c>
      <c r="AV183" s="13" t="s">
        <v>82</v>
      </c>
      <c r="AW183" s="13" t="s">
        <v>30</v>
      </c>
      <c r="AX183" s="13" t="s">
        <v>73</v>
      </c>
      <c r="AY183" s="261" t="s">
        <v>163</v>
      </c>
    </row>
    <row r="184" spans="1:51" s="13" customFormat="1" ht="12">
      <c r="A184" s="13"/>
      <c r="B184" s="250"/>
      <c r="C184" s="251"/>
      <c r="D184" s="252" t="s">
        <v>170</v>
      </c>
      <c r="E184" s="253" t="s">
        <v>1</v>
      </c>
      <c r="F184" s="254" t="s">
        <v>222</v>
      </c>
      <c r="G184" s="251"/>
      <c r="H184" s="255">
        <v>4468.86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170</v>
      </c>
      <c r="AU184" s="261" t="s">
        <v>82</v>
      </c>
      <c r="AV184" s="13" t="s">
        <v>82</v>
      </c>
      <c r="AW184" s="13" t="s">
        <v>30</v>
      </c>
      <c r="AX184" s="13" t="s">
        <v>73</v>
      </c>
      <c r="AY184" s="261" t="s">
        <v>163</v>
      </c>
    </row>
    <row r="185" spans="1:51" s="13" customFormat="1" ht="12">
      <c r="A185" s="13"/>
      <c r="B185" s="250"/>
      <c r="C185" s="251"/>
      <c r="D185" s="252" t="s">
        <v>170</v>
      </c>
      <c r="E185" s="253" t="s">
        <v>1</v>
      </c>
      <c r="F185" s="254" t="s">
        <v>223</v>
      </c>
      <c r="G185" s="251"/>
      <c r="H185" s="255">
        <v>1169.56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170</v>
      </c>
      <c r="AU185" s="261" t="s">
        <v>82</v>
      </c>
      <c r="AV185" s="13" t="s">
        <v>82</v>
      </c>
      <c r="AW185" s="13" t="s">
        <v>30</v>
      </c>
      <c r="AX185" s="13" t="s">
        <v>73</v>
      </c>
      <c r="AY185" s="261" t="s">
        <v>163</v>
      </c>
    </row>
    <row r="186" spans="1:51" s="14" customFormat="1" ht="12">
      <c r="A186" s="14"/>
      <c r="B186" s="262"/>
      <c r="C186" s="263"/>
      <c r="D186" s="252" t="s">
        <v>170</v>
      </c>
      <c r="E186" s="264" t="s">
        <v>1</v>
      </c>
      <c r="F186" s="265" t="s">
        <v>172</v>
      </c>
      <c r="G186" s="263"/>
      <c r="H186" s="266">
        <v>6903.029999999999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2" t="s">
        <v>170</v>
      </c>
      <c r="AU186" s="272" t="s">
        <v>82</v>
      </c>
      <c r="AV186" s="14" t="s">
        <v>88</v>
      </c>
      <c r="AW186" s="14" t="s">
        <v>30</v>
      </c>
      <c r="AX186" s="14" t="s">
        <v>80</v>
      </c>
      <c r="AY186" s="272" t="s">
        <v>163</v>
      </c>
    </row>
    <row r="187" spans="1:65" s="2" customFormat="1" ht="55.5" customHeight="1">
      <c r="A187" s="38"/>
      <c r="B187" s="39"/>
      <c r="C187" s="236" t="s">
        <v>100</v>
      </c>
      <c r="D187" s="236" t="s">
        <v>165</v>
      </c>
      <c r="E187" s="237" t="s">
        <v>224</v>
      </c>
      <c r="F187" s="238" t="s">
        <v>225</v>
      </c>
      <c r="G187" s="239" t="s">
        <v>168</v>
      </c>
      <c r="H187" s="240">
        <v>3182.61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82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226</v>
      </c>
    </row>
    <row r="188" spans="1:51" s="13" customFormat="1" ht="12">
      <c r="A188" s="13"/>
      <c r="B188" s="250"/>
      <c r="C188" s="251"/>
      <c r="D188" s="252" t="s">
        <v>170</v>
      </c>
      <c r="E188" s="253" t="s">
        <v>1</v>
      </c>
      <c r="F188" s="254" t="s">
        <v>227</v>
      </c>
      <c r="G188" s="251"/>
      <c r="H188" s="255">
        <v>86.62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170</v>
      </c>
      <c r="AU188" s="261" t="s">
        <v>82</v>
      </c>
      <c r="AV188" s="13" t="s">
        <v>82</v>
      </c>
      <c r="AW188" s="13" t="s">
        <v>30</v>
      </c>
      <c r="AX188" s="13" t="s">
        <v>73</v>
      </c>
      <c r="AY188" s="261" t="s">
        <v>163</v>
      </c>
    </row>
    <row r="189" spans="1:51" s="13" customFormat="1" ht="12">
      <c r="A189" s="13"/>
      <c r="B189" s="250"/>
      <c r="C189" s="251"/>
      <c r="D189" s="252" t="s">
        <v>170</v>
      </c>
      <c r="E189" s="253" t="s">
        <v>1</v>
      </c>
      <c r="F189" s="254" t="s">
        <v>228</v>
      </c>
      <c r="G189" s="251"/>
      <c r="H189" s="255">
        <v>4128.5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170</v>
      </c>
      <c r="AU189" s="261" t="s">
        <v>82</v>
      </c>
      <c r="AV189" s="13" t="s">
        <v>82</v>
      </c>
      <c r="AW189" s="13" t="s">
        <v>30</v>
      </c>
      <c r="AX189" s="13" t="s">
        <v>73</v>
      </c>
      <c r="AY189" s="261" t="s">
        <v>163</v>
      </c>
    </row>
    <row r="190" spans="1:51" s="13" customFormat="1" ht="12">
      <c r="A190" s="13"/>
      <c r="B190" s="250"/>
      <c r="C190" s="251"/>
      <c r="D190" s="252" t="s">
        <v>170</v>
      </c>
      <c r="E190" s="253" t="s">
        <v>1</v>
      </c>
      <c r="F190" s="254" t="s">
        <v>229</v>
      </c>
      <c r="G190" s="251"/>
      <c r="H190" s="255">
        <v>-132.31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170</v>
      </c>
      <c r="AU190" s="261" t="s">
        <v>82</v>
      </c>
      <c r="AV190" s="13" t="s">
        <v>82</v>
      </c>
      <c r="AW190" s="13" t="s">
        <v>30</v>
      </c>
      <c r="AX190" s="13" t="s">
        <v>73</v>
      </c>
      <c r="AY190" s="261" t="s">
        <v>163</v>
      </c>
    </row>
    <row r="191" spans="1:51" s="13" customFormat="1" ht="12">
      <c r="A191" s="13"/>
      <c r="B191" s="250"/>
      <c r="C191" s="251"/>
      <c r="D191" s="252" t="s">
        <v>170</v>
      </c>
      <c r="E191" s="253" t="s">
        <v>1</v>
      </c>
      <c r="F191" s="254" t="s">
        <v>230</v>
      </c>
      <c r="G191" s="251"/>
      <c r="H191" s="255">
        <v>-900.2</v>
      </c>
      <c r="I191" s="256"/>
      <c r="J191" s="251"/>
      <c r="K191" s="251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170</v>
      </c>
      <c r="AU191" s="261" t="s">
        <v>82</v>
      </c>
      <c r="AV191" s="13" t="s">
        <v>82</v>
      </c>
      <c r="AW191" s="13" t="s">
        <v>30</v>
      </c>
      <c r="AX191" s="13" t="s">
        <v>73</v>
      </c>
      <c r="AY191" s="261" t="s">
        <v>163</v>
      </c>
    </row>
    <row r="192" spans="1:51" s="14" customFormat="1" ht="12">
      <c r="A192" s="14"/>
      <c r="B192" s="262"/>
      <c r="C192" s="263"/>
      <c r="D192" s="252" t="s">
        <v>170</v>
      </c>
      <c r="E192" s="264" t="s">
        <v>1</v>
      </c>
      <c r="F192" s="265" t="s">
        <v>172</v>
      </c>
      <c r="G192" s="263"/>
      <c r="H192" s="266">
        <v>3182.6099999999997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2" t="s">
        <v>170</v>
      </c>
      <c r="AU192" s="272" t="s">
        <v>82</v>
      </c>
      <c r="AV192" s="14" t="s">
        <v>88</v>
      </c>
      <c r="AW192" s="14" t="s">
        <v>30</v>
      </c>
      <c r="AX192" s="14" t="s">
        <v>80</v>
      </c>
      <c r="AY192" s="272" t="s">
        <v>163</v>
      </c>
    </row>
    <row r="193" spans="1:65" s="2" customFormat="1" ht="16.5" customHeight="1">
      <c r="A193" s="38"/>
      <c r="B193" s="39"/>
      <c r="C193" s="236" t="s">
        <v>103</v>
      </c>
      <c r="D193" s="236" t="s">
        <v>165</v>
      </c>
      <c r="E193" s="237" t="s">
        <v>231</v>
      </c>
      <c r="F193" s="238" t="s">
        <v>232</v>
      </c>
      <c r="G193" s="239" t="s">
        <v>168</v>
      </c>
      <c r="H193" s="240">
        <v>3182.61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38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88</v>
      </c>
      <c r="AT193" s="248" t="s">
        <v>165</v>
      </c>
      <c r="AU193" s="248" t="s">
        <v>82</v>
      </c>
      <c r="AY193" s="17" t="s">
        <v>163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80</v>
      </c>
      <c r="BK193" s="249">
        <f>ROUND(I193*H193,2)</f>
        <v>0</v>
      </c>
      <c r="BL193" s="17" t="s">
        <v>88</v>
      </c>
      <c r="BM193" s="248" t="s">
        <v>233</v>
      </c>
    </row>
    <row r="194" spans="1:51" s="13" customFormat="1" ht="12">
      <c r="A194" s="13"/>
      <c r="B194" s="250"/>
      <c r="C194" s="251"/>
      <c r="D194" s="252" t="s">
        <v>170</v>
      </c>
      <c r="E194" s="253" t="s">
        <v>1</v>
      </c>
      <c r="F194" s="254" t="s">
        <v>227</v>
      </c>
      <c r="G194" s="251"/>
      <c r="H194" s="255">
        <v>86.62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170</v>
      </c>
      <c r="AU194" s="261" t="s">
        <v>82</v>
      </c>
      <c r="AV194" s="13" t="s">
        <v>82</v>
      </c>
      <c r="AW194" s="13" t="s">
        <v>30</v>
      </c>
      <c r="AX194" s="13" t="s">
        <v>73</v>
      </c>
      <c r="AY194" s="261" t="s">
        <v>163</v>
      </c>
    </row>
    <row r="195" spans="1:51" s="13" customFormat="1" ht="12">
      <c r="A195" s="13"/>
      <c r="B195" s="250"/>
      <c r="C195" s="251"/>
      <c r="D195" s="252" t="s">
        <v>170</v>
      </c>
      <c r="E195" s="253" t="s">
        <v>1</v>
      </c>
      <c r="F195" s="254" t="s">
        <v>234</v>
      </c>
      <c r="G195" s="251"/>
      <c r="H195" s="255">
        <v>4128.5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170</v>
      </c>
      <c r="AU195" s="261" t="s">
        <v>82</v>
      </c>
      <c r="AV195" s="13" t="s">
        <v>82</v>
      </c>
      <c r="AW195" s="13" t="s">
        <v>30</v>
      </c>
      <c r="AX195" s="13" t="s">
        <v>73</v>
      </c>
      <c r="AY195" s="261" t="s">
        <v>163</v>
      </c>
    </row>
    <row r="196" spans="1:51" s="13" customFormat="1" ht="12">
      <c r="A196" s="13"/>
      <c r="B196" s="250"/>
      <c r="C196" s="251"/>
      <c r="D196" s="252" t="s">
        <v>170</v>
      </c>
      <c r="E196" s="253" t="s">
        <v>1</v>
      </c>
      <c r="F196" s="254" t="s">
        <v>229</v>
      </c>
      <c r="G196" s="251"/>
      <c r="H196" s="255">
        <v>-132.31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170</v>
      </c>
      <c r="AU196" s="261" t="s">
        <v>82</v>
      </c>
      <c r="AV196" s="13" t="s">
        <v>82</v>
      </c>
      <c r="AW196" s="13" t="s">
        <v>30</v>
      </c>
      <c r="AX196" s="13" t="s">
        <v>73</v>
      </c>
      <c r="AY196" s="261" t="s">
        <v>163</v>
      </c>
    </row>
    <row r="197" spans="1:51" s="13" customFormat="1" ht="12">
      <c r="A197" s="13"/>
      <c r="B197" s="250"/>
      <c r="C197" s="251"/>
      <c r="D197" s="252" t="s">
        <v>170</v>
      </c>
      <c r="E197" s="253" t="s">
        <v>1</v>
      </c>
      <c r="F197" s="254" t="s">
        <v>230</v>
      </c>
      <c r="G197" s="251"/>
      <c r="H197" s="255">
        <v>-900.2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170</v>
      </c>
      <c r="AU197" s="261" t="s">
        <v>82</v>
      </c>
      <c r="AV197" s="13" t="s">
        <v>82</v>
      </c>
      <c r="AW197" s="13" t="s">
        <v>30</v>
      </c>
      <c r="AX197" s="13" t="s">
        <v>73</v>
      </c>
      <c r="AY197" s="261" t="s">
        <v>163</v>
      </c>
    </row>
    <row r="198" spans="1:51" s="14" customFormat="1" ht="12">
      <c r="A198" s="14"/>
      <c r="B198" s="262"/>
      <c r="C198" s="263"/>
      <c r="D198" s="252" t="s">
        <v>170</v>
      </c>
      <c r="E198" s="264" t="s">
        <v>1</v>
      </c>
      <c r="F198" s="265" t="s">
        <v>172</v>
      </c>
      <c r="G198" s="263"/>
      <c r="H198" s="266">
        <v>3182.6099999999997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2" t="s">
        <v>170</v>
      </c>
      <c r="AU198" s="272" t="s">
        <v>82</v>
      </c>
      <c r="AV198" s="14" t="s">
        <v>88</v>
      </c>
      <c r="AW198" s="14" t="s">
        <v>30</v>
      </c>
      <c r="AX198" s="14" t="s">
        <v>80</v>
      </c>
      <c r="AY198" s="272" t="s">
        <v>163</v>
      </c>
    </row>
    <row r="199" spans="1:63" s="12" customFormat="1" ht="22.8" customHeight="1">
      <c r="A199" s="12"/>
      <c r="B199" s="220"/>
      <c r="C199" s="221"/>
      <c r="D199" s="222" t="s">
        <v>72</v>
      </c>
      <c r="E199" s="234" t="s">
        <v>100</v>
      </c>
      <c r="F199" s="234" t="s">
        <v>235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SUM(P200:P435)</f>
        <v>0</v>
      </c>
      <c r="Q199" s="228"/>
      <c r="R199" s="229">
        <f>SUM(R200:R435)</f>
        <v>0</v>
      </c>
      <c r="S199" s="228"/>
      <c r="T199" s="230">
        <f>SUM(T200:T435)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1" t="s">
        <v>80</v>
      </c>
      <c r="AT199" s="232" t="s">
        <v>72</v>
      </c>
      <c r="AU199" s="232" t="s">
        <v>80</v>
      </c>
      <c r="AY199" s="231" t="s">
        <v>163</v>
      </c>
      <c r="BK199" s="233">
        <f>SUM(BK200:BK435)</f>
        <v>0</v>
      </c>
    </row>
    <row r="200" spans="1:65" s="2" customFormat="1" ht="55.5" customHeight="1">
      <c r="A200" s="38"/>
      <c r="B200" s="39"/>
      <c r="C200" s="236" t="s">
        <v>106</v>
      </c>
      <c r="D200" s="236" t="s">
        <v>165</v>
      </c>
      <c r="E200" s="237" t="s">
        <v>236</v>
      </c>
      <c r="F200" s="238" t="s">
        <v>237</v>
      </c>
      <c r="G200" s="239" t="s">
        <v>212</v>
      </c>
      <c r="H200" s="240">
        <v>10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38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88</v>
      </c>
      <c r="AT200" s="248" t="s">
        <v>165</v>
      </c>
      <c r="AU200" s="248" t="s">
        <v>82</v>
      </c>
      <c r="AY200" s="17" t="s">
        <v>163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80</v>
      </c>
      <c r="BK200" s="249">
        <f>ROUND(I200*H200,2)</f>
        <v>0</v>
      </c>
      <c r="BL200" s="17" t="s">
        <v>88</v>
      </c>
      <c r="BM200" s="248" t="s">
        <v>238</v>
      </c>
    </row>
    <row r="201" spans="1:65" s="2" customFormat="1" ht="21.75" customHeight="1">
      <c r="A201" s="38"/>
      <c r="B201" s="39"/>
      <c r="C201" s="236" t="s">
        <v>109</v>
      </c>
      <c r="D201" s="236" t="s">
        <v>165</v>
      </c>
      <c r="E201" s="237" t="s">
        <v>239</v>
      </c>
      <c r="F201" s="238" t="s">
        <v>240</v>
      </c>
      <c r="G201" s="239" t="s">
        <v>212</v>
      </c>
      <c r="H201" s="240">
        <v>10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38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88</v>
      </c>
      <c r="AT201" s="248" t="s">
        <v>165</v>
      </c>
      <c r="AU201" s="248" t="s">
        <v>82</v>
      </c>
      <c r="AY201" s="17" t="s">
        <v>163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80</v>
      </c>
      <c r="BK201" s="249">
        <f>ROUND(I201*H201,2)</f>
        <v>0</v>
      </c>
      <c r="BL201" s="17" t="s">
        <v>88</v>
      </c>
      <c r="BM201" s="248" t="s">
        <v>241</v>
      </c>
    </row>
    <row r="202" spans="1:65" s="2" customFormat="1" ht="33" customHeight="1">
      <c r="A202" s="38"/>
      <c r="B202" s="39"/>
      <c r="C202" s="236" t="s">
        <v>112</v>
      </c>
      <c r="D202" s="236" t="s">
        <v>165</v>
      </c>
      <c r="E202" s="237" t="s">
        <v>242</v>
      </c>
      <c r="F202" s="238" t="s">
        <v>243</v>
      </c>
      <c r="G202" s="239" t="s">
        <v>168</v>
      </c>
      <c r="H202" s="240">
        <v>4180.88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38</v>
      </c>
      <c r="O202" s="91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88</v>
      </c>
      <c r="AT202" s="248" t="s">
        <v>165</v>
      </c>
      <c r="AU202" s="248" t="s">
        <v>82</v>
      </c>
      <c r="AY202" s="17" t="s">
        <v>163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80</v>
      </c>
      <c r="BK202" s="249">
        <f>ROUND(I202*H202,2)</f>
        <v>0</v>
      </c>
      <c r="BL202" s="17" t="s">
        <v>88</v>
      </c>
      <c r="BM202" s="248" t="s">
        <v>244</v>
      </c>
    </row>
    <row r="203" spans="1:51" s="13" customFormat="1" ht="12">
      <c r="A203" s="13"/>
      <c r="B203" s="250"/>
      <c r="C203" s="251"/>
      <c r="D203" s="252" t="s">
        <v>170</v>
      </c>
      <c r="E203" s="253" t="s">
        <v>1</v>
      </c>
      <c r="F203" s="254" t="s">
        <v>245</v>
      </c>
      <c r="G203" s="251"/>
      <c r="H203" s="255">
        <v>4180.88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170</v>
      </c>
      <c r="AU203" s="261" t="s">
        <v>82</v>
      </c>
      <c r="AV203" s="13" t="s">
        <v>82</v>
      </c>
      <c r="AW203" s="13" t="s">
        <v>30</v>
      </c>
      <c r="AX203" s="13" t="s">
        <v>73</v>
      </c>
      <c r="AY203" s="261" t="s">
        <v>163</v>
      </c>
    </row>
    <row r="204" spans="1:51" s="14" customFormat="1" ht="12">
      <c r="A204" s="14"/>
      <c r="B204" s="262"/>
      <c r="C204" s="263"/>
      <c r="D204" s="252" t="s">
        <v>170</v>
      </c>
      <c r="E204" s="264" t="s">
        <v>1</v>
      </c>
      <c r="F204" s="265" t="s">
        <v>172</v>
      </c>
      <c r="G204" s="263"/>
      <c r="H204" s="266">
        <v>4180.88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2" t="s">
        <v>170</v>
      </c>
      <c r="AU204" s="272" t="s">
        <v>82</v>
      </c>
      <c r="AV204" s="14" t="s">
        <v>88</v>
      </c>
      <c r="AW204" s="14" t="s">
        <v>30</v>
      </c>
      <c r="AX204" s="14" t="s">
        <v>80</v>
      </c>
      <c r="AY204" s="272" t="s">
        <v>163</v>
      </c>
    </row>
    <row r="205" spans="1:65" s="2" customFormat="1" ht="44.25" customHeight="1">
      <c r="A205" s="38"/>
      <c r="B205" s="39"/>
      <c r="C205" s="236" t="s">
        <v>246</v>
      </c>
      <c r="D205" s="236" t="s">
        <v>165</v>
      </c>
      <c r="E205" s="237" t="s">
        <v>247</v>
      </c>
      <c r="F205" s="238" t="s">
        <v>248</v>
      </c>
      <c r="G205" s="239" t="s">
        <v>168</v>
      </c>
      <c r="H205" s="240">
        <v>125426.4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38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88</v>
      </c>
      <c r="AT205" s="248" t="s">
        <v>165</v>
      </c>
      <c r="AU205" s="248" t="s">
        <v>82</v>
      </c>
      <c r="AY205" s="17" t="s">
        <v>163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80</v>
      </c>
      <c r="BK205" s="249">
        <f>ROUND(I205*H205,2)</f>
        <v>0</v>
      </c>
      <c r="BL205" s="17" t="s">
        <v>88</v>
      </c>
      <c r="BM205" s="248" t="s">
        <v>249</v>
      </c>
    </row>
    <row r="206" spans="1:51" s="13" customFormat="1" ht="12">
      <c r="A206" s="13"/>
      <c r="B206" s="250"/>
      <c r="C206" s="251"/>
      <c r="D206" s="252" t="s">
        <v>170</v>
      </c>
      <c r="E206" s="253" t="s">
        <v>1</v>
      </c>
      <c r="F206" s="254" t="s">
        <v>250</v>
      </c>
      <c r="G206" s="251"/>
      <c r="H206" s="255">
        <v>125426.4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170</v>
      </c>
      <c r="AU206" s="261" t="s">
        <v>82</v>
      </c>
      <c r="AV206" s="13" t="s">
        <v>82</v>
      </c>
      <c r="AW206" s="13" t="s">
        <v>30</v>
      </c>
      <c r="AX206" s="13" t="s">
        <v>73</v>
      </c>
      <c r="AY206" s="261" t="s">
        <v>163</v>
      </c>
    </row>
    <row r="207" spans="1:51" s="14" customFormat="1" ht="12">
      <c r="A207" s="14"/>
      <c r="B207" s="262"/>
      <c r="C207" s="263"/>
      <c r="D207" s="252" t="s">
        <v>170</v>
      </c>
      <c r="E207" s="264" t="s">
        <v>1</v>
      </c>
      <c r="F207" s="265" t="s">
        <v>172</v>
      </c>
      <c r="G207" s="263"/>
      <c r="H207" s="266">
        <v>125426.4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2" t="s">
        <v>170</v>
      </c>
      <c r="AU207" s="272" t="s">
        <v>82</v>
      </c>
      <c r="AV207" s="14" t="s">
        <v>88</v>
      </c>
      <c r="AW207" s="14" t="s">
        <v>30</v>
      </c>
      <c r="AX207" s="14" t="s">
        <v>80</v>
      </c>
      <c r="AY207" s="272" t="s">
        <v>163</v>
      </c>
    </row>
    <row r="208" spans="1:65" s="2" customFormat="1" ht="33" customHeight="1">
      <c r="A208" s="38"/>
      <c r="B208" s="39"/>
      <c r="C208" s="236" t="s">
        <v>8</v>
      </c>
      <c r="D208" s="236" t="s">
        <v>165</v>
      </c>
      <c r="E208" s="237" t="s">
        <v>251</v>
      </c>
      <c r="F208" s="238" t="s">
        <v>252</v>
      </c>
      <c r="G208" s="239" t="s">
        <v>168</v>
      </c>
      <c r="H208" s="240">
        <v>4180.88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38</v>
      </c>
      <c r="O208" s="91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88</v>
      </c>
      <c r="AT208" s="248" t="s">
        <v>165</v>
      </c>
      <c r="AU208" s="248" t="s">
        <v>82</v>
      </c>
      <c r="AY208" s="17" t="s">
        <v>163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80</v>
      </c>
      <c r="BK208" s="249">
        <f>ROUND(I208*H208,2)</f>
        <v>0</v>
      </c>
      <c r="BL208" s="17" t="s">
        <v>88</v>
      </c>
      <c r="BM208" s="248" t="s">
        <v>253</v>
      </c>
    </row>
    <row r="209" spans="1:65" s="2" customFormat="1" ht="21.75" customHeight="1">
      <c r="A209" s="38"/>
      <c r="B209" s="39"/>
      <c r="C209" s="236" t="s">
        <v>254</v>
      </c>
      <c r="D209" s="236" t="s">
        <v>165</v>
      </c>
      <c r="E209" s="237" t="s">
        <v>255</v>
      </c>
      <c r="F209" s="238" t="s">
        <v>256</v>
      </c>
      <c r="G209" s="239" t="s">
        <v>212</v>
      </c>
      <c r="H209" s="240">
        <v>1330.28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38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88</v>
      </c>
      <c r="AT209" s="248" t="s">
        <v>165</v>
      </c>
      <c r="AU209" s="248" t="s">
        <v>82</v>
      </c>
      <c r="AY209" s="17" t="s">
        <v>163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80</v>
      </c>
      <c r="BK209" s="249">
        <f>ROUND(I209*H209,2)</f>
        <v>0</v>
      </c>
      <c r="BL209" s="17" t="s">
        <v>88</v>
      </c>
      <c r="BM209" s="248" t="s">
        <v>257</v>
      </c>
    </row>
    <row r="210" spans="1:51" s="13" customFormat="1" ht="12">
      <c r="A210" s="13"/>
      <c r="B210" s="250"/>
      <c r="C210" s="251"/>
      <c r="D210" s="252" t="s">
        <v>170</v>
      </c>
      <c r="E210" s="253" t="s">
        <v>1</v>
      </c>
      <c r="F210" s="254" t="s">
        <v>258</v>
      </c>
      <c r="G210" s="251"/>
      <c r="H210" s="255">
        <v>1330.28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170</v>
      </c>
      <c r="AU210" s="261" t="s">
        <v>82</v>
      </c>
      <c r="AV210" s="13" t="s">
        <v>82</v>
      </c>
      <c r="AW210" s="13" t="s">
        <v>30</v>
      </c>
      <c r="AX210" s="13" t="s">
        <v>73</v>
      </c>
      <c r="AY210" s="261" t="s">
        <v>163</v>
      </c>
    </row>
    <row r="211" spans="1:51" s="14" customFormat="1" ht="12">
      <c r="A211" s="14"/>
      <c r="B211" s="262"/>
      <c r="C211" s="263"/>
      <c r="D211" s="252" t="s">
        <v>170</v>
      </c>
      <c r="E211" s="264" t="s">
        <v>1</v>
      </c>
      <c r="F211" s="265" t="s">
        <v>172</v>
      </c>
      <c r="G211" s="263"/>
      <c r="H211" s="266">
        <v>1330.28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2" t="s">
        <v>170</v>
      </c>
      <c r="AU211" s="272" t="s">
        <v>82</v>
      </c>
      <c r="AV211" s="14" t="s">
        <v>88</v>
      </c>
      <c r="AW211" s="14" t="s">
        <v>30</v>
      </c>
      <c r="AX211" s="14" t="s">
        <v>80</v>
      </c>
      <c r="AY211" s="272" t="s">
        <v>163</v>
      </c>
    </row>
    <row r="212" spans="1:65" s="2" customFormat="1" ht="21.75" customHeight="1">
      <c r="A212" s="38"/>
      <c r="B212" s="39"/>
      <c r="C212" s="236" t="s">
        <v>259</v>
      </c>
      <c r="D212" s="236" t="s">
        <v>165</v>
      </c>
      <c r="E212" s="237" t="s">
        <v>260</v>
      </c>
      <c r="F212" s="238" t="s">
        <v>261</v>
      </c>
      <c r="G212" s="239" t="s">
        <v>212</v>
      </c>
      <c r="H212" s="240">
        <v>39908.4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38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88</v>
      </c>
      <c r="AT212" s="248" t="s">
        <v>165</v>
      </c>
      <c r="AU212" s="248" t="s">
        <v>82</v>
      </c>
      <c r="AY212" s="17" t="s">
        <v>163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80</v>
      </c>
      <c r="BK212" s="249">
        <f>ROUND(I212*H212,2)</f>
        <v>0</v>
      </c>
      <c r="BL212" s="17" t="s">
        <v>88</v>
      </c>
      <c r="BM212" s="248" t="s">
        <v>262</v>
      </c>
    </row>
    <row r="213" spans="1:65" s="2" customFormat="1" ht="21.75" customHeight="1">
      <c r="A213" s="38"/>
      <c r="B213" s="39"/>
      <c r="C213" s="236" t="s">
        <v>263</v>
      </c>
      <c r="D213" s="236" t="s">
        <v>165</v>
      </c>
      <c r="E213" s="237" t="s">
        <v>264</v>
      </c>
      <c r="F213" s="238" t="s">
        <v>265</v>
      </c>
      <c r="G213" s="239" t="s">
        <v>212</v>
      </c>
      <c r="H213" s="240">
        <v>1330.28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38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88</v>
      </c>
      <c r="AT213" s="248" t="s">
        <v>165</v>
      </c>
      <c r="AU213" s="248" t="s">
        <v>82</v>
      </c>
      <c r="AY213" s="17" t="s">
        <v>163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80</v>
      </c>
      <c r="BK213" s="249">
        <f>ROUND(I213*H213,2)</f>
        <v>0</v>
      </c>
      <c r="BL213" s="17" t="s">
        <v>88</v>
      </c>
      <c r="BM213" s="248" t="s">
        <v>266</v>
      </c>
    </row>
    <row r="214" spans="1:51" s="13" customFormat="1" ht="12">
      <c r="A214" s="13"/>
      <c r="B214" s="250"/>
      <c r="C214" s="251"/>
      <c r="D214" s="252" t="s">
        <v>170</v>
      </c>
      <c r="E214" s="253" t="s">
        <v>1</v>
      </c>
      <c r="F214" s="254" t="s">
        <v>258</v>
      </c>
      <c r="G214" s="251"/>
      <c r="H214" s="255">
        <v>1330.28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1" t="s">
        <v>170</v>
      </c>
      <c r="AU214" s="261" t="s">
        <v>82</v>
      </c>
      <c r="AV214" s="13" t="s">
        <v>82</v>
      </c>
      <c r="AW214" s="13" t="s">
        <v>30</v>
      </c>
      <c r="AX214" s="13" t="s">
        <v>73</v>
      </c>
      <c r="AY214" s="261" t="s">
        <v>163</v>
      </c>
    </row>
    <row r="215" spans="1:51" s="14" customFormat="1" ht="12">
      <c r="A215" s="14"/>
      <c r="B215" s="262"/>
      <c r="C215" s="263"/>
      <c r="D215" s="252" t="s">
        <v>170</v>
      </c>
      <c r="E215" s="264" t="s">
        <v>1</v>
      </c>
      <c r="F215" s="265" t="s">
        <v>172</v>
      </c>
      <c r="G215" s="263"/>
      <c r="H215" s="266">
        <v>1330.28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2" t="s">
        <v>170</v>
      </c>
      <c r="AU215" s="272" t="s">
        <v>82</v>
      </c>
      <c r="AV215" s="14" t="s">
        <v>88</v>
      </c>
      <c r="AW215" s="14" t="s">
        <v>30</v>
      </c>
      <c r="AX215" s="14" t="s">
        <v>80</v>
      </c>
      <c r="AY215" s="272" t="s">
        <v>163</v>
      </c>
    </row>
    <row r="216" spans="1:65" s="2" customFormat="1" ht="21.75" customHeight="1">
      <c r="A216" s="38"/>
      <c r="B216" s="39"/>
      <c r="C216" s="236" t="s">
        <v>267</v>
      </c>
      <c r="D216" s="236" t="s">
        <v>165</v>
      </c>
      <c r="E216" s="237" t="s">
        <v>268</v>
      </c>
      <c r="F216" s="238" t="s">
        <v>269</v>
      </c>
      <c r="G216" s="239" t="s">
        <v>168</v>
      </c>
      <c r="H216" s="240">
        <v>4191.88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38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88</v>
      </c>
      <c r="AT216" s="248" t="s">
        <v>165</v>
      </c>
      <c r="AU216" s="248" t="s">
        <v>82</v>
      </c>
      <c r="AY216" s="17" t="s">
        <v>163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80</v>
      </c>
      <c r="BK216" s="249">
        <f>ROUND(I216*H216,2)</f>
        <v>0</v>
      </c>
      <c r="BL216" s="17" t="s">
        <v>88</v>
      </c>
      <c r="BM216" s="248" t="s">
        <v>270</v>
      </c>
    </row>
    <row r="217" spans="1:51" s="13" customFormat="1" ht="12">
      <c r="A217" s="13"/>
      <c r="B217" s="250"/>
      <c r="C217" s="251"/>
      <c r="D217" s="252" t="s">
        <v>170</v>
      </c>
      <c r="E217" s="253" t="s">
        <v>1</v>
      </c>
      <c r="F217" s="254" t="s">
        <v>271</v>
      </c>
      <c r="G217" s="251"/>
      <c r="H217" s="255">
        <v>4191.88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170</v>
      </c>
      <c r="AU217" s="261" t="s">
        <v>82</v>
      </c>
      <c r="AV217" s="13" t="s">
        <v>82</v>
      </c>
      <c r="AW217" s="13" t="s">
        <v>30</v>
      </c>
      <c r="AX217" s="13" t="s">
        <v>73</v>
      </c>
      <c r="AY217" s="261" t="s">
        <v>163</v>
      </c>
    </row>
    <row r="218" spans="1:51" s="14" customFormat="1" ht="12">
      <c r="A218" s="14"/>
      <c r="B218" s="262"/>
      <c r="C218" s="263"/>
      <c r="D218" s="252" t="s">
        <v>170</v>
      </c>
      <c r="E218" s="264" t="s">
        <v>1</v>
      </c>
      <c r="F218" s="265" t="s">
        <v>172</v>
      </c>
      <c r="G218" s="263"/>
      <c r="H218" s="266">
        <v>4191.88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2" t="s">
        <v>170</v>
      </c>
      <c r="AU218" s="272" t="s">
        <v>82</v>
      </c>
      <c r="AV218" s="14" t="s">
        <v>88</v>
      </c>
      <c r="AW218" s="14" t="s">
        <v>30</v>
      </c>
      <c r="AX218" s="14" t="s">
        <v>80</v>
      </c>
      <c r="AY218" s="272" t="s">
        <v>163</v>
      </c>
    </row>
    <row r="219" spans="1:65" s="2" customFormat="1" ht="21.75" customHeight="1">
      <c r="A219" s="38"/>
      <c r="B219" s="39"/>
      <c r="C219" s="236" t="s">
        <v>272</v>
      </c>
      <c r="D219" s="236" t="s">
        <v>165</v>
      </c>
      <c r="E219" s="237" t="s">
        <v>273</v>
      </c>
      <c r="F219" s="238" t="s">
        <v>274</v>
      </c>
      <c r="G219" s="239" t="s">
        <v>168</v>
      </c>
      <c r="H219" s="240">
        <v>125756.4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38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88</v>
      </c>
      <c r="AT219" s="248" t="s">
        <v>165</v>
      </c>
      <c r="AU219" s="248" t="s">
        <v>82</v>
      </c>
      <c r="AY219" s="17" t="s">
        <v>163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80</v>
      </c>
      <c r="BK219" s="249">
        <f>ROUND(I219*H219,2)</f>
        <v>0</v>
      </c>
      <c r="BL219" s="17" t="s">
        <v>88</v>
      </c>
      <c r="BM219" s="248" t="s">
        <v>275</v>
      </c>
    </row>
    <row r="220" spans="1:65" s="2" customFormat="1" ht="21.75" customHeight="1">
      <c r="A220" s="38"/>
      <c r="B220" s="39"/>
      <c r="C220" s="236" t="s">
        <v>7</v>
      </c>
      <c r="D220" s="236" t="s">
        <v>165</v>
      </c>
      <c r="E220" s="237" t="s">
        <v>276</v>
      </c>
      <c r="F220" s="238" t="s">
        <v>277</v>
      </c>
      <c r="G220" s="239" t="s">
        <v>168</v>
      </c>
      <c r="H220" s="240">
        <v>4191.88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38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88</v>
      </c>
      <c r="AT220" s="248" t="s">
        <v>165</v>
      </c>
      <c r="AU220" s="248" t="s">
        <v>82</v>
      </c>
      <c r="AY220" s="17" t="s">
        <v>163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80</v>
      </c>
      <c r="BK220" s="249">
        <f>ROUND(I220*H220,2)</f>
        <v>0</v>
      </c>
      <c r="BL220" s="17" t="s">
        <v>88</v>
      </c>
      <c r="BM220" s="248" t="s">
        <v>278</v>
      </c>
    </row>
    <row r="221" spans="1:51" s="13" customFormat="1" ht="12">
      <c r="A221" s="13"/>
      <c r="B221" s="250"/>
      <c r="C221" s="251"/>
      <c r="D221" s="252" t="s">
        <v>170</v>
      </c>
      <c r="E221" s="253" t="s">
        <v>1</v>
      </c>
      <c r="F221" s="254" t="s">
        <v>271</v>
      </c>
      <c r="G221" s="251"/>
      <c r="H221" s="255">
        <v>4191.88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170</v>
      </c>
      <c r="AU221" s="261" t="s">
        <v>82</v>
      </c>
      <c r="AV221" s="13" t="s">
        <v>82</v>
      </c>
      <c r="AW221" s="13" t="s">
        <v>30</v>
      </c>
      <c r="AX221" s="13" t="s">
        <v>73</v>
      </c>
      <c r="AY221" s="261" t="s">
        <v>163</v>
      </c>
    </row>
    <row r="222" spans="1:51" s="14" customFormat="1" ht="12">
      <c r="A222" s="14"/>
      <c r="B222" s="262"/>
      <c r="C222" s="263"/>
      <c r="D222" s="252" t="s">
        <v>170</v>
      </c>
      <c r="E222" s="264" t="s">
        <v>1</v>
      </c>
      <c r="F222" s="265" t="s">
        <v>172</v>
      </c>
      <c r="G222" s="263"/>
      <c r="H222" s="266">
        <v>4191.88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2" t="s">
        <v>170</v>
      </c>
      <c r="AU222" s="272" t="s">
        <v>82</v>
      </c>
      <c r="AV222" s="14" t="s">
        <v>88</v>
      </c>
      <c r="AW222" s="14" t="s">
        <v>30</v>
      </c>
      <c r="AX222" s="14" t="s">
        <v>80</v>
      </c>
      <c r="AY222" s="272" t="s">
        <v>163</v>
      </c>
    </row>
    <row r="223" spans="1:65" s="2" customFormat="1" ht="21.75" customHeight="1">
      <c r="A223" s="38"/>
      <c r="B223" s="39"/>
      <c r="C223" s="236" t="s">
        <v>279</v>
      </c>
      <c r="D223" s="236" t="s">
        <v>165</v>
      </c>
      <c r="E223" s="237" t="s">
        <v>280</v>
      </c>
      <c r="F223" s="238" t="s">
        <v>281</v>
      </c>
      <c r="G223" s="239" t="s">
        <v>212</v>
      </c>
      <c r="H223" s="240">
        <v>16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38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88</v>
      </c>
      <c r="AT223" s="248" t="s">
        <v>165</v>
      </c>
      <c r="AU223" s="248" t="s">
        <v>82</v>
      </c>
      <c r="AY223" s="17" t="s">
        <v>163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80</v>
      </c>
      <c r="BK223" s="249">
        <f>ROUND(I223*H223,2)</f>
        <v>0</v>
      </c>
      <c r="BL223" s="17" t="s">
        <v>88</v>
      </c>
      <c r="BM223" s="248" t="s">
        <v>282</v>
      </c>
    </row>
    <row r="224" spans="1:65" s="2" customFormat="1" ht="21.75" customHeight="1">
      <c r="A224" s="38"/>
      <c r="B224" s="39"/>
      <c r="C224" s="236" t="s">
        <v>283</v>
      </c>
      <c r="D224" s="236" t="s">
        <v>165</v>
      </c>
      <c r="E224" s="237" t="s">
        <v>284</v>
      </c>
      <c r="F224" s="238" t="s">
        <v>285</v>
      </c>
      <c r="G224" s="239" t="s">
        <v>212</v>
      </c>
      <c r="H224" s="240">
        <v>960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38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88</v>
      </c>
      <c r="AT224" s="248" t="s">
        <v>165</v>
      </c>
      <c r="AU224" s="248" t="s">
        <v>82</v>
      </c>
      <c r="AY224" s="17" t="s">
        <v>163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80</v>
      </c>
      <c r="BK224" s="249">
        <f>ROUND(I224*H224,2)</f>
        <v>0</v>
      </c>
      <c r="BL224" s="17" t="s">
        <v>88</v>
      </c>
      <c r="BM224" s="248" t="s">
        <v>286</v>
      </c>
    </row>
    <row r="225" spans="1:65" s="2" customFormat="1" ht="21.75" customHeight="1">
      <c r="A225" s="38"/>
      <c r="B225" s="39"/>
      <c r="C225" s="236" t="s">
        <v>287</v>
      </c>
      <c r="D225" s="236" t="s">
        <v>165</v>
      </c>
      <c r="E225" s="237" t="s">
        <v>288</v>
      </c>
      <c r="F225" s="238" t="s">
        <v>289</v>
      </c>
      <c r="G225" s="239" t="s">
        <v>212</v>
      </c>
      <c r="H225" s="240">
        <v>16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38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88</v>
      </c>
      <c r="AT225" s="248" t="s">
        <v>165</v>
      </c>
      <c r="AU225" s="248" t="s">
        <v>82</v>
      </c>
      <c r="AY225" s="17" t="s">
        <v>163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80</v>
      </c>
      <c r="BK225" s="249">
        <f>ROUND(I225*H225,2)</f>
        <v>0</v>
      </c>
      <c r="BL225" s="17" t="s">
        <v>88</v>
      </c>
      <c r="BM225" s="248" t="s">
        <v>290</v>
      </c>
    </row>
    <row r="226" spans="1:65" s="2" customFormat="1" ht="33" customHeight="1">
      <c r="A226" s="38"/>
      <c r="B226" s="39"/>
      <c r="C226" s="236" t="s">
        <v>291</v>
      </c>
      <c r="D226" s="236" t="s">
        <v>165</v>
      </c>
      <c r="E226" s="237" t="s">
        <v>292</v>
      </c>
      <c r="F226" s="238" t="s">
        <v>293</v>
      </c>
      <c r="G226" s="239" t="s">
        <v>168</v>
      </c>
      <c r="H226" s="240">
        <v>6157.018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38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88</v>
      </c>
      <c r="AT226" s="248" t="s">
        <v>165</v>
      </c>
      <c r="AU226" s="248" t="s">
        <v>82</v>
      </c>
      <c r="AY226" s="17" t="s">
        <v>163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80</v>
      </c>
      <c r="BK226" s="249">
        <f>ROUND(I226*H226,2)</f>
        <v>0</v>
      </c>
      <c r="BL226" s="17" t="s">
        <v>88</v>
      </c>
      <c r="BM226" s="248" t="s">
        <v>294</v>
      </c>
    </row>
    <row r="227" spans="1:51" s="13" customFormat="1" ht="12">
      <c r="A227" s="13"/>
      <c r="B227" s="250"/>
      <c r="C227" s="251"/>
      <c r="D227" s="252" t="s">
        <v>170</v>
      </c>
      <c r="E227" s="253" t="s">
        <v>1</v>
      </c>
      <c r="F227" s="254" t="s">
        <v>295</v>
      </c>
      <c r="G227" s="251"/>
      <c r="H227" s="255">
        <v>34.2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170</v>
      </c>
      <c r="AU227" s="261" t="s">
        <v>82</v>
      </c>
      <c r="AV227" s="13" t="s">
        <v>82</v>
      </c>
      <c r="AW227" s="13" t="s">
        <v>30</v>
      </c>
      <c r="AX227" s="13" t="s">
        <v>73</v>
      </c>
      <c r="AY227" s="261" t="s">
        <v>163</v>
      </c>
    </row>
    <row r="228" spans="1:51" s="13" customFormat="1" ht="12">
      <c r="A228" s="13"/>
      <c r="B228" s="250"/>
      <c r="C228" s="251"/>
      <c r="D228" s="252" t="s">
        <v>170</v>
      </c>
      <c r="E228" s="253" t="s">
        <v>1</v>
      </c>
      <c r="F228" s="254" t="s">
        <v>296</v>
      </c>
      <c r="G228" s="251"/>
      <c r="H228" s="255">
        <v>217.85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170</v>
      </c>
      <c r="AU228" s="261" t="s">
        <v>82</v>
      </c>
      <c r="AV228" s="13" t="s">
        <v>82</v>
      </c>
      <c r="AW228" s="13" t="s">
        <v>30</v>
      </c>
      <c r="AX228" s="13" t="s">
        <v>73</v>
      </c>
      <c r="AY228" s="261" t="s">
        <v>163</v>
      </c>
    </row>
    <row r="229" spans="1:51" s="13" customFormat="1" ht="12">
      <c r="A229" s="13"/>
      <c r="B229" s="250"/>
      <c r="C229" s="251"/>
      <c r="D229" s="252" t="s">
        <v>170</v>
      </c>
      <c r="E229" s="253" t="s">
        <v>1</v>
      </c>
      <c r="F229" s="254" t="s">
        <v>297</v>
      </c>
      <c r="G229" s="251"/>
      <c r="H229" s="255">
        <v>50.21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170</v>
      </c>
      <c r="AU229" s="261" t="s">
        <v>82</v>
      </c>
      <c r="AV229" s="13" t="s">
        <v>82</v>
      </c>
      <c r="AW229" s="13" t="s">
        <v>30</v>
      </c>
      <c r="AX229" s="13" t="s">
        <v>73</v>
      </c>
      <c r="AY229" s="261" t="s">
        <v>163</v>
      </c>
    </row>
    <row r="230" spans="1:51" s="13" customFormat="1" ht="12">
      <c r="A230" s="13"/>
      <c r="B230" s="250"/>
      <c r="C230" s="251"/>
      <c r="D230" s="252" t="s">
        <v>170</v>
      </c>
      <c r="E230" s="253" t="s">
        <v>1</v>
      </c>
      <c r="F230" s="254" t="s">
        <v>298</v>
      </c>
      <c r="G230" s="251"/>
      <c r="H230" s="255">
        <v>80.31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1" t="s">
        <v>170</v>
      </c>
      <c r="AU230" s="261" t="s">
        <v>82</v>
      </c>
      <c r="AV230" s="13" t="s">
        <v>82</v>
      </c>
      <c r="AW230" s="13" t="s">
        <v>30</v>
      </c>
      <c r="AX230" s="13" t="s">
        <v>73</v>
      </c>
      <c r="AY230" s="261" t="s">
        <v>163</v>
      </c>
    </row>
    <row r="231" spans="1:51" s="13" customFormat="1" ht="12">
      <c r="A231" s="13"/>
      <c r="B231" s="250"/>
      <c r="C231" s="251"/>
      <c r="D231" s="252" t="s">
        <v>170</v>
      </c>
      <c r="E231" s="253" t="s">
        <v>1</v>
      </c>
      <c r="F231" s="254" t="s">
        <v>299</v>
      </c>
      <c r="G231" s="251"/>
      <c r="H231" s="255">
        <v>80.37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170</v>
      </c>
      <c r="AU231" s="261" t="s">
        <v>82</v>
      </c>
      <c r="AV231" s="13" t="s">
        <v>82</v>
      </c>
      <c r="AW231" s="13" t="s">
        <v>30</v>
      </c>
      <c r="AX231" s="13" t="s">
        <v>73</v>
      </c>
      <c r="AY231" s="261" t="s">
        <v>163</v>
      </c>
    </row>
    <row r="232" spans="1:51" s="13" customFormat="1" ht="12">
      <c r="A232" s="13"/>
      <c r="B232" s="250"/>
      <c r="C232" s="251"/>
      <c r="D232" s="252" t="s">
        <v>170</v>
      </c>
      <c r="E232" s="253" t="s">
        <v>1</v>
      </c>
      <c r="F232" s="254" t="s">
        <v>300</v>
      </c>
      <c r="G232" s="251"/>
      <c r="H232" s="255">
        <v>80.46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1" t="s">
        <v>170</v>
      </c>
      <c r="AU232" s="261" t="s">
        <v>82</v>
      </c>
      <c r="AV232" s="13" t="s">
        <v>82</v>
      </c>
      <c r="AW232" s="13" t="s">
        <v>30</v>
      </c>
      <c r="AX232" s="13" t="s">
        <v>73</v>
      </c>
      <c r="AY232" s="261" t="s">
        <v>163</v>
      </c>
    </row>
    <row r="233" spans="1:51" s="13" customFormat="1" ht="12">
      <c r="A233" s="13"/>
      <c r="B233" s="250"/>
      <c r="C233" s="251"/>
      <c r="D233" s="252" t="s">
        <v>170</v>
      </c>
      <c r="E233" s="253" t="s">
        <v>1</v>
      </c>
      <c r="F233" s="254" t="s">
        <v>301</v>
      </c>
      <c r="G233" s="251"/>
      <c r="H233" s="255">
        <v>52.65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170</v>
      </c>
      <c r="AU233" s="261" t="s">
        <v>82</v>
      </c>
      <c r="AV233" s="13" t="s">
        <v>82</v>
      </c>
      <c r="AW233" s="13" t="s">
        <v>30</v>
      </c>
      <c r="AX233" s="13" t="s">
        <v>73</v>
      </c>
      <c r="AY233" s="261" t="s">
        <v>163</v>
      </c>
    </row>
    <row r="234" spans="1:51" s="13" customFormat="1" ht="12">
      <c r="A234" s="13"/>
      <c r="B234" s="250"/>
      <c r="C234" s="251"/>
      <c r="D234" s="252" t="s">
        <v>170</v>
      </c>
      <c r="E234" s="253" t="s">
        <v>1</v>
      </c>
      <c r="F234" s="254" t="s">
        <v>302</v>
      </c>
      <c r="G234" s="251"/>
      <c r="H234" s="255">
        <v>80.5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170</v>
      </c>
      <c r="AU234" s="261" t="s">
        <v>82</v>
      </c>
      <c r="AV234" s="13" t="s">
        <v>82</v>
      </c>
      <c r="AW234" s="13" t="s">
        <v>30</v>
      </c>
      <c r="AX234" s="13" t="s">
        <v>73</v>
      </c>
      <c r="AY234" s="261" t="s">
        <v>163</v>
      </c>
    </row>
    <row r="235" spans="1:51" s="13" customFormat="1" ht="12">
      <c r="A235" s="13"/>
      <c r="B235" s="250"/>
      <c r="C235" s="251"/>
      <c r="D235" s="252" t="s">
        <v>170</v>
      </c>
      <c r="E235" s="253" t="s">
        <v>1</v>
      </c>
      <c r="F235" s="254" t="s">
        <v>303</v>
      </c>
      <c r="G235" s="251"/>
      <c r="H235" s="255">
        <v>59.26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170</v>
      </c>
      <c r="AU235" s="261" t="s">
        <v>82</v>
      </c>
      <c r="AV235" s="13" t="s">
        <v>82</v>
      </c>
      <c r="AW235" s="13" t="s">
        <v>30</v>
      </c>
      <c r="AX235" s="13" t="s">
        <v>73</v>
      </c>
      <c r="AY235" s="261" t="s">
        <v>163</v>
      </c>
    </row>
    <row r="236" spans="1:51" s="13" customFormat="1" ht="12">
      <c r="A236" s="13"/>
      <c r="B236" s="250"/>
      <c r="C236" s="251"/>
      <c r="D236" s="252" t="s">
        <v>170</v>
      </c>
      <c r="E236" s="253" t="s">
        <v>1</v>
      </c>
      <c r="F236" s="254" t="s">
        <v>304</v>
      </c>
      <c r="G236" s="251"/>
      <c r="H236" s="255">
        <v>57.01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170</v>
      </c>
      <c r="AU236" s="261" t="s">
        <v>82</v>
      </c>
      <c r="AV236" s="13" t="s">
        <v>82</v>
      </c>
      <c r="AW236" s="13" t="s">
        <v>30</v>
      </c>
      <c r="AX236" s="13" t="s">
        <v>73</v>
      </c>
      <c r="AY236" s="261" t="s">
        <v>163</v>
      </c>
    </row>
    <row r="237" spans="1:51" s="13" customFormat="1" ht="12">
      <c r="A237" s="13"/>
      <c r="B237" s="250"/>
      <c r="C237" s="251"/>
      <c r="D237" s="252" t="s">
        <v>170</v>
      </c>
      <c r="E237" s="253" t="s">
        <v>1</v>
      </c>
      <c r="F237" s="254" t="s">
        <v>305</v>
      </c>
      <c r="G237" s="251"/>
      <c r="H237" s="255">
        <v>4551.72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170</v>
      </c>
      <c r="AU237" s="261" t="s">
        <v>82</v>
      </c>
      <c r="AV237" s="13" t="s">
        <v>82</v>
      </c>
      <c r="AW237" s="13" t="s">
        <v>30</v>
      </c>
      <c r="AX237" s="13" t="s">
        <v>73</v>
      </c>
      <c r="AY237" s="261" t="s">
        <v>163</v>
      </c>
    </row>
    <row r="238" spans="1:51" s="13" customFormat="1" ht="12">
      <c r="A238" s="13"/>
      <c r="B238" s="250"/>
      <c r="C238" s="251"/>
      <c r="D238" s="252" t="s">
        <v>170</v>
      </c>
      <c r="E238" s="253" t="s">
        <v>1</v>
      </c>
      <c r="F238" s="254" t="s">
        <v>306</v>
      </c>
      <c r="G238" s="251"/>
      <c r="H238" s="255">
        <v>205.95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170</v>
      </c>
      <c r="AU238" s="261" t="s">
        <v>82</v>
      </c>
      <c r="AV238" s="13" t="s">
        <v>82</v>
      </c>
      <c r="AW238" s="13" t="s">
        <v>30</v>
      </c>
      <c r="AX238" s="13" t="s">
        <v>73</v>
      </c>
      <c r="AY238" s="261" t="s">
        <v>163</v>
      </c>
    </row>
    <row r="239" spans="1:51" s="13" customFormat="1" ht="12">
      <c r="A239" s="13"/>
      <c r="B239" s="250"/>
      <c r="C239" s="251"/>
      <c r="D239" s="252" t="s">
        <v>170</v>
      </c>
      <c r="E239" s="253" t="s">
        <v>1</v>
      </c>
      <c r="F239" s="254" t="s">
        <v>307</v>
      </c>
      <c r="G239" s="251"/>
      <c r="H239" s="255">
        <v>69.19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170</v>
      </c>
      <c r="AU239" s="261" t="s">
        <v>82</v>
      </c>
      <c r="AV239" s="13" t="s">
        <v>82</v>
      </c>
      <c r="AW239" s="13" t="s">
        <v>30</v>
      </c>
      <c r="AX239" s="13" t="s">
        <v>73</v>
      </c>
      <c r="AY239" s="261" t="s">
        <v>163</v>
      </c>
    </row>
    <row r="240" spans="1:51" s="13" customFormat="1" ht="12">
      <c r="A240" s="13"/>
      <c r="B240" s="250"/>
      <c r="C240" s="251"/>
      <c r="D240" s="252" t="s">
        <v>170</v>
      </c>
      <c r="E240" s="253" t="s">
        <v>1</v>
      </c>
      <c r="F240" s="254" t="s">
        <v>308</v>
      </c>
      <c r="G240" s="251"/>
      <c r="H240" s="255">
        <v>65.94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170</v>
      </c>
      <c r="AU240" s="261" t="s">
        <v>82</v>
      </c>
      <c r="AV240" s="13" t="s">
        <v>82</v>
      </c>
      <c r="AW240" s="13" t="s">
        <v>30</v>
      </c>
      <c r="AX240" s="13" t="s">
        <v>73</v>
      </c>
      <c r="AY240" s="261" t="s">
        <v>163</v>
      </c>
    </row>
    <row r="241" spans="1:51" s="13" customFormat="1" ht="12">
      <c r="A241" s="13"/>
      <c r="B241" s="250"/>
      <c r="C241" s="251"/>
      <c r="D241" s="252" t="s">
        <v>170</v>
      </c>
      <c r="E241" s="253" t="s">
        <v>1</v>
      </c>
      <c r="F241" s="254" t="s">
        <v>309</v>
      </c>
      <c r="G241" s="251"/>
      <c r="H241" s="255">
        <v>250.99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170</v>
      </c>
      <c r="AU241" s="261" t="s">
        <v>82</v>
      </c>
      <c r="AV241" s="13" t="s">
        <v>82</v>
      </c>
      <c r="AW241" s="13" t="s">
        <v>30</v>
      </c>
      <c r="AX241" s="13" t="s">
        <v>73</v>
      </c>
      <c r="AY241" s="261" t="s">
        <v>163</v>
      </c>
    </row>
    <row r="242" spans="1:51" s="13" customFormat="1" ht="12">
      <c r="A242" s="13"/>
      <c r="B242" s="250"/>
      <c r="C242" s="251"/>
      <c r="D242" s="252" t="s">
        <v>170</v>
      </c>
      <c r="E242" s="253" t="s">
        <v>1</v>
      </c>
      <c r="F242" s="254" t="s">
        <v>310</v>
      </c>
      <c r="G242" s="251"/>
      <c r="H242" s="255">
        <v>67.09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170</v>
      </c>
      <c r="AU242" s="261" t="s">
        <v>82</v>
      </c>
      <c r="AV242" s="13" t="s">
        <v>82</v>
      </c>
      <c r="AW242" s="13" t="s">
        <v>30</v>
      </c>
      <c r="AX242" s="13" t="s">
        <v>73</v>
      </c>
      <c r="AY242" s="261" t="s">
        <v>163</v>
      </c>
    </row>
    <row r="243" spans="1:51" s="13" customFormat="1" ht="12">
      <c r="A243" s="13"/>
      <c r="B243" s="250"/>
      <c r="C243" s="251"/>
      <c r="D243" s="252" t="s">
        <v>170</v>
      </c>
      <c r="E243" s="253" t="s">
        <v>1</v>
      </c>
      <c r="F243" s="254" t="s">
        <v>311</v>
      </c>
      <c r="G243" s="251"/>
      <c r="H243" s="255">
        <v>58.53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170</v>
      </c>
      <c r="AU243" s="261" t="s">
        <v>82</v>
      </c>
      <c r="AV243" s="13" t="s">
        <v>82</v>
      </c>
      <c r="AW243" s="13" t="s">
        <v>30</v>
      </c>
      <c r="AX243" s="13" t="s">
        <v>73</v>
      </c>
      <c r="AY243" s="261" t="s">
        <v>163</v>
      </c>
    </row>
    <row r="244" spans="1:51" s="13" customFormat="1" ht="12">
      <c r="A244" s="13"/>
      <c r="B244" s="250"/>
      <c r="C244" s="251"/>
      <c r="D244" s="252" t="s">
        <v>170</v>
      </c>
      <c r="E244" s="253" t="s">
        <v>1</v>
      </c>
      <c r="F244" s="254" t="s">
        <v>312</v>
      </c>
      <c r="G244" s="251"/>
      <c r="H244" s="255">
        <v>64.62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170</v>
      </c>
      <c r="AU244" s="261" t="s">
        <v>82</v>
      </c>
      <c r="AV244" s="13" t="s">
        <v>82</v>
      </c>
      <c r="AW244" s="13" t="s">
        <v>30</v>
      </c>
      <c r="AX244" s="13" t="s">
        <v>73</v>
      </c>
      <c r="AY244" s="261" t="s">
        <v>163</v>
      </c>
    </row>
    <row r="245" spans="1:51" s="13" customFormat="1" ht="12">
      <c r="A245" s="13"/>
      <c r="B245" s="250"/>
      <c r="C245" s="251"/>
      <c r="D245" s="252" t="s">
        <v>170</v>
      </c>
      <c r="E245" s="253" t="s">
        <v>1</v>
      </c>
      <c r="F245" s="254" t="s">
        <v>313</v>
      </c>
      <c r="G245" s="251"/>
      <c r="H245" s="255">
        <v>14.304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170</v>
      </c>
      <c r="AU245" s="261" t="s">
        <v>82</v>
      </c>
      <c r="AV245" s="13" t="s">
        <v>82</v>
      </c>
      <c r="AW245" s="13" t="s">
        <v>30</v>
      </c>
      <c r="AX245" s="13" t="s">
        <v>73</v>
      </c>
      <c r="AY245" s="261" t="s">
        <v>163</v>
      </c>
    </row>
    <row r="246" spans="1:51" s="13" customFormat="1" ht="12">
      <c r="A246" s="13"/>
      <c r="B246" s="250"/>
      <c r="C246" s="251"/>
      <c r="D246" s="252" t="s">
        <v>170</v>
      </c>
      <c r="E246" s="253" t="s">
        <v>1</v>
      </c>
      <c r="F246" s="254" t="s">
        <v>314</v>
      </c>
      <c r="G246" s="251"/>
      <c r="H246" s="255">
        <v>15.864</v>
      </c>
      <c r="I246" s="256"/>
      <c r="J246" s="251"/>
      <c r="K246" s="251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170</v>
      </c>
      <c r="AU246" s="261" t="s">
        <v>82</v>
      </c>
      <c r="AV246" s="13" t="s">
        <v>82</v>
      </c>
      <c r="AW246" s="13" t="s">
        <v>30</v>
      </c>
      <c r="AX246" s="13" t="s">
        <v>73</v>
      </c>
      <c r="AY246" s="261" t="s">
        <v>163</v>
      </c>
    </row>
    <row r="247" spans="1:51" s="14" customFormat="1" ht="12">
      <c r="A247" s="14"/>
      <c r="B247" s="262"/>
      <c r="C247" s="263"/>
      <c r="D247" s="252" t="s">
        <v>170</v>
      </c>
      <c r="E247" s="264" t="s">
        <v>1</v>
      </c>
      <c r="F247" s="265" t="s">
        <v>172</v>
      </c>
      <c r="G247" s="263"/>
      <c r="H247" s="266">
        <v>6157.017999999998</v>
      </c>
      <c r="I247" s="267"/>
      <c r="J247" s="263"/>
      <c r="K247" s="263"/>
      <c r="L247" s="268"/>
      <c r="M247" s="269"/>
      <c r="N247" s="270"/>
      <c r="O247" s="270"/>
      <c r="P247" s="270"/>
      <c r="Q247" s="270"/>
      <c r="R247" s="270"/>
      <c r="S247" s="270"/>
      <c r="T247" s="27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2" t="s">
        <v>170</v>
      </c>
      <c r="AU247" s="272" t="s">
        <v>82</v>
      </c>
      <c r="AV247" s="14" t="s">
        <v>88</v>
      </c>
      <c r="AW247" s="14" t="s">
        <v>30</v>
      </c>
      <c r="AX247" s="14" t="s">
        <v>80</v>
      </c>
      <c r="AY247" s="272" t="s">
        <v>163</v>
      </c>
    </row>
    <row r="248" spans="1:65" s="2" customFormat="1" ht="33" customHeight="1">
      <c r="A248" s="38"/>
      <c r="B248" s="39"/>
      <c r="C248" s="236" t="s">
        <v>315</v>
      </c>
      <c r="D248" s="236" t="s">
        <v>165</v>
      </c>
      <c r="E248" s="237" t="s">
        <v>316</v>
      </c>
      <c r="F248" s="238" t="s">
        <v>317</v>
      </c>
      <c r="G248" s="239" t="s">
        <v>212</v>
      </c>
      <c r="H248" s="240">
        <v>22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38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88</v>
      </c>
      <c r="AT248" s="248" t="s">
        <v>165</v>
      </c>
      <c r="AU248" s="248" t="s">
        <v>82</v>
      </c>
      <c r="AY248" s="17" t="s">
        <v>163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80</v>
      </c>
      <c r="BK248" s="249">
        <f>ROUND(I248*H248,2)</f>
        <v>0</v>
      </c>
      <c r="BL248" s="17" t="s">
        <v>88</v>
      </c>
      <c r="BM248" s="248" t="s">
        <v>318</v>
      </c>
    </row>
    <row r="249" spans="1:51" s="13" customFormat="1" ht="12">
      <c r="A249" s="13"/>
      <c r="B249" s="250"/>
      <c r="C249" s="251"/>
      <c r="D249" s="252" t="s">
        <v>170</v>
      </c>
      <c r="E249" s="253" t="s">
        <v>1</v>
      </c>
      <c r="F249" s="254" t="s">
        <v>279</v>
      </c>
      <c r="G249" s="251"/>
      <c r="H249" s="255">
        <v>22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170</v>
      </c>
      <c r="AU249" s="261" t="s">
        <v>82</v>
      </c>
      <c r="AV249" s="13" t="s">
        <v>82</v>
      </c>
      <c r="AW249" s="13" t="s">
        <v>30</v>
      </c>
      <c r="AX249" s="13" t="s">
        <v>73</v>
      </c>
      <c r="AY249" s="261" t="s">
        <v>163</v>
      </c>
    </row>
    <row r="250" spans="1:51" s="14" customFormat="1" ht="12">
      <c r="A250" s="14"/>
      <c r="B250" s="262"/>
      <c r="C250" s="263"/>
      <c r="D250" s="252" t="s">
        <v>170</v>
      </c>
      <c r="E250" s="264" t="s">
        <v>1</v>
      </c>
      <c r="F250" s="265" t="s">
        <v>172</v>
      </c>
      <c r="G250" s="263"/>
      <c r="H250" s="266">
        <v>22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2" t="s">
        <v>170</v>
      </c>
      <c r="AU250" s="272" t="s">
        <v>82</v>
      </c>
      <c r="AV250" s="14" t="s">
        <v>88</v>
      </c>
      <c r="AW250" s="14" t="s">
        <v>30</v>
      </c>
      <c r="AX250" s="14" t="s">
        <v>80</v>
      </c>
      <c r="AY250" s="272" t="s">
        <v>163</v>
      </c>
    </row>
    <row r="251" spans="1:65" s="2" customFormat="1" ht="33" customHeight="1">
      <c r="A251" s="38"/>
      <c r="B251" s="39"/>
      <c r="C251" s="236" t="s">
        <v>319</v>
      </c>
      <c r="D251" s="236" t="s">
        <v>165</v>
      </c>
      <c r="E251" s="237" t="s">
        <v>320</v>
      </c>
      <c r="F251" s="238" t="s">
        <v>321</v>
      </c>
      <c r="G251" s="239" t="s">
        <v>212</v>
      </c>
      <c r="H251" s="240">
        <v>22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38</v>
      </c>
      <c r="O251" s="91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88</v>
      </c>
      <c r="AT251" s="248" t="s">
        <v>165</v>
      </c>
      <c r="AU251" s="248" t="s">
        <v>82</v>
      </c>
      <c r="AY251" s="17" t="s">
        <v>163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80</v>
      </c>
      <c r="BK251" s="249">
        <f>ROUND(I251*H251,2)</f>
        <v>0</v>
      </c>
      <c r="BL251" s="17" t="s">
        <v>88</v>
      </c>
      <c r="BM251" s="248" t="s">
        <v>322</v>
      </c>
    </row>
    <row r="252" spans="1:51" s="13" customFormat="1" ht="12">
      <c r="A252" s="13"/>
      <c r="B252" s="250"/>
      <c r="C252" s="251"/>
      <c r="D252" s="252" t="s">
        <v>170</v>
      </c>
      <c r="E252" s="253" t="s">
        <v>1</v>
      </c>
      <c r="F252" s="254" t="s">
        <v>279</v>
      </c>
      <c r="G252" s="251"/>
      <c r="H252" s="255">
        <v>22</v>
      </c>
      <c r="I252" s="256"/>
      <c r="J252" s="251"/>
      <c r="K252" s="251"/>
      <c r="L252" s="257"/>
      <c r="M252" s="258"/>
      <c r="N252" s="259"/>
      <c r="O252" s="259"/>
      <c r="P252" s="259"/>
      <c r="Q252" s="259"/>
      <c r="R252" s="259"/>
      <c r="S252" s="259"/>
      <c r="T252" s="26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1" t="s">
        <v>170</v>
      </c>
      <c r="AU252" s="261" t="s">
        <v>82</v>
      </c>
      <c r="AV252" s="13" t="s">
        <v>82</v>
      </c>
      <c r="AW252" s="13" t="s">
        <v>30</v>
      </c>
      <c r="AX252" s="13" t="s">
        <v>73</v>
      </c>
      <c r="AY252" s="261" t="s">
        <v>163</v>
      </c>
    </row>
    <row r="253" spans="1:51" s="14" customFormat="1" ht="12">
      <c r="A253" s="14"/>
      <c r="B253" s="262"/>
      <c r="C253" s="263"/>
      <c r="D253" s="252" t="s">
        <v>170</v>
      </c>
      <c r="E253" s="264" t="s">
        <v>1</v>
      </c>
      <c r="F253" s="265" t="s">
        <v>172</v>
      </c>
      <c r="G253" s="263"/>
      <c r="H253" s="266">
        <v>22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2" t="s">
        <v>170</v>
      </c>
      <c r="AU253" s="272" t="s">
        <v>82</v>
      </c>
      <c r="AV253" s="14" t="s">
        <v>88</v>
      </c>
      <c r="AW253" s="14" t="s">
        <v>30</v>
      </c>
      <c r="AX253" s="14" t="s">
        <v>80</v>
      </c>
      <c r="AY253" s="272" t="s">
        <v>163</v>
      </c>
    </row>
    <row r="254" spans="1:65" s="2" customFormat="1" ht="33" customHeight="1">
      <c r="A254" s="38"/>
      <c r="B254" s="39"/>
      <c r="C254" s="236" t="s">
        <v>323</v>
      </c>
      <c r="D254" s="236" t="s">
        <v>165</v>
      </c>
      <c r="E254" s="237" t="s">
        <v>324</v>
      </c>
      <c r="F254" s="238" t="s">
        <v>325</v>
      </c>
      <c r="G254" s="239" t="s">
        <v>212</v>
      </c>
      <c r="H254" s="240">
        <v>22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38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88</v>
      </c>
      <c r="AT254" s="248" t="s">
        <v>165</v>
      </c>
      <c r="AU254" s="248" t="s">
        <v>82</v>
      </c>
      <c r="AY254" s="17" t="s">
        <v>163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80</v>
      </c>
      <c r="BK254" s="249">
        <f>ROUND(I254*H254,2)</f>
        <v>0</v>
      </c>
      <c r="BL254" s="17" t="s">
        <v>88</v>
      </c>
      <c r="BM254" s="248" t="s">
        <v>326</v>
      </c>
    </row>
    <row r="255" spans="1:51" s="13" customFormat="1" ht="12">
      <c r="A255" s="13"/>
      <c r="B255" s="250"/>
      <c r="C255" s="251"/>
      <c r="D255" s="252" t="s">
        <v>170</v>
      </c>
      <c r="E255" s="253" t="s">
        <v>1</v>
      </c>
      <c r="F255" s="254" t="s">
        <v>279</v>
      </c>
      <c r="G255" s="251"/>
      <c r="H255" s="255">
        <v>22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170</v>
      </c>
      <c r="AU255" s="261" t="s">
        <v>82</v>
      </c>
      <c r="AV255" s="13" t="s">
        <v>82</v>
      </c>
      <c r="AW255" s="13" t="s">
        <v>30</v>
      </c>
      <c r="AX255" s="13" t="s">
        <v>73</v>
      </c>
      <c r="AY255" s="261" t="s">
        <v>163</v>
      </c>
    </row>
    <row r="256" spans="1:51" s="14" customFormat="1" ht="12">
      <c r="A256" s="14"/>
      <c r="B256" s="262"/>
      <c r="C256" s="263"/>
      <c r="D256" s="252" t="s">
        <v>170</v>
      </c>
      <c r="E256" s="264" t="s">
        <v>1</v>
      </c>
      <c r="F256" s="265" t="s">
        <v>172</v>
      </c>
      <c r="G256" s="263"/>
      <c r="H256" s="266">
        <v>22</v>
      </c>
      <c r="I256" s="267"/>
      <c r="J256" s="263"/>
      <c r="K256" s="263"/>
      <c r="L256" s="268"/>
      <c r="M256" s="269"/>
      <c r="N256" s="270"/>
      <c r="O256" s="270"/>
      <c r="P256" s="270"/>
      <c r="Q256" s="270"/>
      <c r="R256" s="270"/>
      <c r="S256" s="270"/>
      <c r="T256" s="27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2" t="s">
        <v>170</v>
      </c>
      <c r="AU256" s="272" t="s">
        <v>82</v>
      </c>
      <c r="AV256" s="14" t="s">
        <v>88</v>
      </c>
      <c r="AW256" s="14" t="s">
        <v>30</v>
      </c>
      <c r="AX256" s="14" t="s">
        <v>80</v>
      </c>
      <c r="AY256" s="272" t="s">
        <v>163</v>
      </c>
    </row>
    <row r="257" spans="1:65" s="2" customFormat="1" ht="21.75" customHeight="1">
      <c r="A257" s="38"/>
      <c r="B257" s="39"/>
      <c r="C257" s="236" t="s">
        <v>327</v>
      </c>
      <c r="D257" s="236" t="s">
        <v>165</v>
      </c>
      <c r="E257" s="237" t="s">
        <v>328</v>
      </c>
      <c r="F257" s="238" t="s">
        <v>329</v>
      </c>
      <c r="G257" s="239" t="s">
        <v>168</v>
      </c>
      <c r="H257" s="240">
        <v>37440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38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88</v>
      </c>
      <c r="AT257" s="248" t="s">
        <v>165</v>
      </c>
      <c r="AU257" s="248" t="s">
        <v>82</v>
      </c>
      <c r="AY257" s="17" t="s">
        <v>163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80</v>
      </c>
      <c r="BK257" s="249">
        <f>ROUND(I257*H257,2)</f>
        <v>0</v>
      </c>
      <c r="BL257" s="17" t="s">
        <v>88</v>
      </c>
      <c r="BM257" s="248" t="s">
        <v>330</v>
      </c>
    </row>
    <row r="258" spans="1:51" s="13" customFormat="1" ht="12">
      <c r="A258" s="13"/>
      <c r="B258" s="250"/>
      <c r="C258" s="251"/>
      <c r="D258" s="252" t="s">
        <v>170</v>
      </c>
      <c r="E258" s="253" t="s">
        <v>1</v>
      </c>
      <c r="F258" s="254" t="s">
        <v>331</v>
      </c>
      <c r="G258" s="251"/>
      <c r="H258" s="255">
        <v>37440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170</v>
      </c>
      <c r="AU258" s="261" t="s">
        <v>82</v>
      </c>
      <c r="AV258" s="13" t="s">
        <v>82</v>
      </c>
      <c r="AW258" s="13" t="s">
        <v>30</v>
      </c>
      <c r="AX258" s="13" t="s">
        <v>73</v>
      </c>
      <c r="AY258" s="261" t="s">
        <v>163</v>
      </c>
    </row>
    <row r="259" spans="1:51" s="14" customFormat="1" ht="12">
      <c r="A259" s="14"/>
      <c r="B259" s="262"/>
      <c r="C259" s="263"/>
      <c r="D259" s="252" t="s">
        <v>170</v>
      </c>
      <c r="E259" s="264" t="s">
        <v>1</v>
      </c>
      <c r="F259" s="265" t="s">
        <v>172</v>
      </c>
      <c r="G259" s="263"/>
      <c r="H259" s="266">
        <v>37440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2" t="s">
        <v>170</v>
      </c>
      <c r="AU259" s="272" t="s">
        <v>82</v>
      </c>
      <c r="AV259" s="14" t="s">
        <v>88</v>
      </c>
      <c r="AW259" s="14" t="s">
        <v>30</v>
      </c>
      <c r="AX259" s="14" t="s">
        <v>80</v>
      </c>
      <c r="AY259" s="272" t="s">
        <v>163</v>
      </c>
    </row>
    <row r="260" spans="1:65" s="2" customFormat="1" ht="16.5" customHeight="1">
      <c r="A260" s="38"/>
      <c r="B260" s="39"/>
      <c r="C260" s="236" t="s">
        <v>332</v>
      </c>
      <c r="D260" s="236" t="s">
        <v>165</v>
      </c>
      <c r="E260" s="237" t="s">
        <v>333</v>
      </c>
      <c r="F260" s="238" t="s">
        <v>334</v>
      </c>
      <c r="G260" s="239" t="s">
        <v>335</v>
      </c>
      <c r="H260" s="240">
        <v>2.573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38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88</v>
      </c>
      <c r="AT260" s="248" t="s">
        <v>165</v>
      </c>
      <c r="AU260" s="248" t="s">
        <v>82</v>
      </c>
      <c r="AY260" s="17" t="s">
        <v>163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80</v>
      </c>
      <c r="BK260" s="249">
        <f>ROUND(I260*H260,2)</f>
        <v>0</v>
      </c>
      <c r="BL260" s="17" t="s">
        <v>88</v>
      </c>
      <c r="BM260" s="248" t="s">
        <v>336</v>
      </c>
    </row>
    <row r="261" spans="1:51" s="13" customFormat="1" ht="12">
      <c r="A261" s="13"/>
      <c r="B261" s="250"/>
      <c r="C261" s="251"/>
      <c r="D261" s="252" t="s">
        <v>170</v>
      </c>
      <c r="E261" s="253" t="s">
        <v>1</v>
      </c>
      <c r="F261" s="254" t="s">
        <v>337</v>
      </c>
      <c r="G261" s="251"/>
      <c r="H261" s="255">
        <v>1.613</v>
      </c>
      <c r="I261" s="256"/>
      <c r="J261" s="251"/>
      <c r="K261" s="251"/>
      <c r="L261" s="257"/>
      <c r="M261" s="258"/>
      <c r="N261" s="259"/>
      <c r="O261" s="259"/>
      <c r="P261" s="259"/>
      <c r="Q261" s="259"/>
      <c r="R261" s="259"/>
      <c r="S261" s="259"/>
      <c r="T261" s="26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1" t="s">
        <v>170</v>
      </c>
      <c r="AU261" s="261" t="s">
        <v>82</v>
      </c>
      <c r="AV261" s="13" t="s">
        <v>82</v>
      </c>
      <c r="AW261" s="13" t="s">
        <v>30</v>
      </c>
      <c r="AX261" s="13" t="s">
        <v>73</v>
      </c>
      <c r="AY261" s="261" t="s">
        <v>163</v>
      </c>
    </row>
    <row r="262" spans="1:51" s="13" customFormat="1" ht="12">
      <c r="A262" s="13"/>
      <c r="B262" s="250"/>
      <c r="C262" s="251"/>
      <c r="D262" s="252" t="s">
        <v>170</v>
      </c>
      <c r="E262" s="253" t="s">
        <v>1</v>
      </c>
      <c r="F262" s="254" t="s">
        <v>338</v>
      </c>
      <c r="G262" s="251"/>
      <c r="H262" s="255">
        <v>0.96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170</v>
      </c>
      <c r="AU262" s="261" t="s">
        <v>82</v>
      </c>
      <c r="AV262" s="13" t="s">
        <v>82</v>
      </c>
      <c r="AW262" s="13" t="s">
        <v>30</v>
      </c>
      <c r="AX262" s="13" t="s">
        <v>73</v>
      </c>
      <c r="AY262" s="261" t="s">
        <v>163</v>
      </c>
    </row>
    <row r="263" spans="1:51" s="14" customFormat="1" ht="12">
      <c r="A263" s="14"/>
      <c r="B263" s="262"/>
      <c r="C263" s="263"/>
      <c r="D263" s="252" t="s">
        <v>170</v>
      </c>
      <c r="E263" s="264" t="s">
        <v>1</v>
      </c>
      <c r="F263" s="265" t="s">
        <v>172</v>
      </c>
      <c r="G263" s="263"/>
      <c r="H263" s="266">
        <v>2.573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2" t="s">
        <v>170</v>
      </c>
      <c r="AU263" s="272" t="s">
        <v>82</v>
      </c>
      <c r="AV263" s="14" t="s">
        <v>88</v>
      </c>
      <c r="AW263" s="14" t="s">
        <v>30</v>
      </c>
      <c r="AX263" s="14" t="s">
        <v>80</v>
      </c>
      <c r="AY263" s="272" t="s">
        <v>163</v>
      </c>
    </row>
    <row r="264" spans="1:65" s="2" customFormat="1" ht="33" customHeight="1">
      <c r="A264" s="38"/>
      <c r="B264" s="39"/>
      <c r="C264" s="236" t="s">
        <v>339</v>
      </c>
      <c r="D264" s="236" t="s">
        <v>165</v>
      </c>
      <c r="E264" s="237" t="s">
        <v>340</v>
      </c>
      <c r="F264" s="238" t="s">
        <v>341</v>
      </c>
      <c r="G264" s="239" t="s">
        <v>168</v>
      </c>
      <c r="H264" s="240">
        <v>1687.9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38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88</v>
      </c>
      <c r="AT264" s="248" t="s">
        <v>165</v>
      </c>
      <c r="AU264" s="248" t="s">
        <v>82</v>
      </c>
      <c r="AY264" s="17" t="s">
        <v>163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80</v>
      </c>
      <c r="BK264" s="249">
        <f>ROUND(I264*H264,2)</f>
        <v>0</v>
      </c>
      <c r="BL264" s="17" t="s">
        <v>88</v>
      </c>
      <c r="BM264" s="248" t="s">
        <v>342</v>
      </c>
    </row>
    <row r="265" spans="1:51" s="13" customFormat="1" ht="12">
      <c r="A265" s="13"/>
      <c r="B265" s="250"/>
      <c r="C265" s="251"/>
      <c r="D265" s="252" t="s">
        <v>170</v>
      </c>
      <c r="E265" s="253" t="s">
        <v>1</v>
      </c>
      <c r="F265" s="254" t="s">
        <v>343</v>
      </c>
      <c r="G265" s="251"/>
      <c r="H265" s="255">
        <v>12.24</v>
      </c>
      <c r="I265" s="256"/>
      <c r="J265" s="251"/>
      <c r="K265" s="251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170</v>
      </c>
      <c r="AU265" s="261" t="s">
        <v>82</v>
      </c>
      <c r="AV265" s="13" t="s">
        <v>82</v>
      </c>
      <c r="AW265" s="13" t="s">
        <v>30</v>
      </c>
      <c r="AX265" s="13" t="s">
        <v>73</v>
      </c>
      <c r="AY265" s="261" t="s">
        <v>163</v>
      </c>
    </row>
    <row r="266" spans="1:51" s="13" customFormat="1" ht="12">
      <c r="A266" s="13"/>
      <c r="B266" s="250"/>
      <c r="C266" s="251"/>
      <c r="D266" s="252" t="s">
        <v>170</v>
      </c>
      <c r="E266" s="253" t="s">
        <v>1</v>
      </c>
      <c r="F266" s="254" t="s">
        <v>344</v>
      </c>
      <c r="G266" s="251"/>
      <c r="H266" s="255">
        <v>9.18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170</v>
      </c>
      <c r="AU266" s="261" t="s">
        <v>82</v>
      </c>
      <c r="AV266" s="13" t="s">
        <v>82</v>
      </c>
      <c r="AW266" s="13" t="s">
        <v>30</v>
      </c>
      <c r="AX266" s="13" t="s">
        <v>73</v>
      </c>
      <c r="AY266" s="261" t="s">
        <v>163</v>
      </c>
    </row>
    <row r="267" spans="1:51" s="13" customFormat="1" ht="12">
      <c r="A267" s="13"/>
      <c r="B267" s="250"/>
      <c r="C267" s="251"/>
      <c r="D267" s="252" t="s">
        <v>170</v>
      </c>
      <c r="E267" s="253" t="s">
        <v>1</v>
      </c>
      <c r="F267" s="254" t="s">
        <v>345</v>
      </c>
      <c r="G267" s="251"/>
      <c r="H267" s="255">
        <v>2.869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1" t="s">
        <v>170</v>
      </c>
      <c r="AU267" s="261" t="s">
        <v>82</v>
      </c>
      <c r="AV267" s="13" t="s">
        <v>82</v>
      </c>
      <c r="AW267" s="13" t="s">
        <v>30</v>
      </c>
      <c r="AX267" s="13" t="s">
        <v>73</v>
      </c>
      <c r="AY267" s="261" t="s">
        <v>163</v>
      </c>
    </row>
    <row r="268" spans="1:51" s="13" customFormat="1" ht="12">
      <c r="A268" s="13"/>
      <c r="B268" s="250"/>
      <c r="C268" s="251"/>
      <c r="D268" s="252" t="s">
        <v>170</v>
      </c>
      <c r="E268" s="253" t="s">
        <v>1</v>
      </c>
      <c r="F268" s="254" t="s">
        <v>346</v>
      </c>
      <c r="G268" s="251"/>
      <c r="H268" s="255">
        <v>21.42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1" t="s">
        <v>170</v>
      </c>
      <c r="AU268" s="261" t="s">
        <v>82</v>
      </c>
      <c r="AV268" s="13" t="s">
        <v>82</v>
      </c>
      <c r="AW268" s="13" t="s">
        <v>30</v>
      </c>
      <c r="AX268" s="13" t="s">
        <v>73</v>
      </c>
      <c r="AY268" s="261" t="s">
        <v>163</v>
      </c>
    </row>
    <row r="269" spans="1:51" s="13" customFormat="1" ht="12">
      <c r="A269" s="13"/>
      <c r="B269" s="250"/>
      <c r="C269" s="251"/>
      <c r="D269" s="252" t="s">
        <v>170</v>
      </c>
      <c r="E269" s="253" t="s">
        <v>1</v>
      </c>
      <c r="F269" s="254" t="s">
        <v>347</v>
      </c>
      <c r="G269" s="251"/>
      <c r="H269" s="255">
        <v>15.428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170</v>
      </c>
      <c r="AU269" s="261" t="s">
        <v>82</v>
      </c>
      <c r="AV269" s="13" t="s">
        <v>82</v>
      </c>
      <c r="AW269" s="13" t="s">
        <v>30</v>
      </c>
      <c r="AX269" s="13" t="s">
        <v>73</v>
      </c>
      <c r="AY269" s="261" t="s">
        <v>163</v>
      </c>
    </row>
    <row r="270" spans="1:51" s="13" customFormat="1" ht="12">
      <c r="A270" s="13"/>
      <c r="B270" s="250"/>
      <c r="C270" s="251"/>
      <c r="D270" s="252" t="s">
        <v>170</v>
      </c>
      <c r="E270" s="253" t="s">
        <v>1</v>
      </c>
      <c r="F270" s="254" t="s">
        <v>348</v>
      </c>
      <c r="G270" s="251"/>
      <c r="H270" s="255">
        <v>19.89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170</v>
      </c>
      <c r="AU270" s="261" t="s">
        <v>82</v>
      </c>
      <c r="AV270" s="13" t="s">
        <v>82</v>
      </c>
      <c r="AW270" s="13" t="s">
        <v>30</v>
      </c>
      <c r="AX270" s="13" t="s">
        <v>73</v>
      </c>
      <c r="AY270" s="261" t="s">
        <v>163</v>
      </c>
    </row>
    <row r="271" spans="1:51" s="13" customFormat="1" ht="12">
      <c r="A271" s="13"/>
      <c r="B271" s="250"/>
      <c r="C271" s="251"/>
      <c r="D271" s="252" t="s">
        <v>170</v>
      </c>
      <c r="E271" s="253" t="s">
        <v>1</v>
      </c>
      <c r="F271" s="254" t="s">
        <v>349</v>
      </c>
      <c r="G271" s="251"/>
      <c r="H271" s="255">
        <v>5.865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1" t="s">
        <v>170</v>
      </c>
      <c r="AU271" s="261" t="s">
        <v>82</v>
      </c>
      <c r="AV271" s="13" t="s">
        <v>82</v>
      </c>
      <c r="AW271" s="13" t="s">
        <v>30</v>
      </c>
      <c r="AX271" s="13" t="s">
        <v>73</v>
      </c>
      <c r="AY271" s="261" t="s">
        <v>163</v>
      </c>
    </row>
    <row r="272" spans="1:51" s="13" customFormat="1" ht="12">
      <c r="A272" s="13"/>
      <c r="B272" s="250"/>
      <c r="C272" s="251"/>
      <c r="D272" s="252" t="s">
        <v>170</v>
      </c>
      <c r="E272" s="253" t="s">
        <v>1</v>
      </c>
      <c r="F272" s="254" t="s">
        <v>350</v>
      </c>
      <c r="G272" s="251"/>
      <c r="H272" s="255">
        <v>6.195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170</v>
      </c>
      <c r="AU272" s="261" t="s">
        <v>82</v>
      </c>
      <c r="AV272" s="13" t="s">
        <v>82</v>
      </c>
      <c r="AW272" s="13" t="s">
        <v>30</v>
      </c>
      <c r="AX272" s="13" t="s">
        <v>73</v>
      </c>
      <c r="AY272" s="261" t="s">
        <v>163</v>
      </c>
    </row>
    <row r="273" spans="1:51" s="13" customFormat="1" ht="12">
      <c r="A273" s="13"/>
      <c r="B273" s="250"/>
      <c r="C273" s="251"/>
      <c r="D273" s="252" t="s">
        <v>170</v>
      </c>
      <c r="E273" s="253" t="s">
        <v>1</v>
      </c>
      <c r="F273" s="254" t="s">
        <v>351</v>
      </c>
      <c r="G273" s="251"/>
      <c r="H273" s="255">
        <v>4.845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1" t="s">
        <v>170</v>
      </c>
      <c r="AU273" s="261" t="s">
        <v>82</v>
      </c>
      <c r="AV273" s="13" t="s">
        <v>82</v>
      </c>
      <c r="AW273" s="13" t="s">
        <v>30</v>
      </c>
      <c r="AX273" s="13" t="s">
        <v>73</v>
      </c>
      <c r="AY273" s="261" t="s">
        <v>163</v>
      </c>
    </row>
    <row r="274" spans="1:51" s="13" customFormat="1" ht="12">
      <c r="A274" s="13"/>
      <c r="B274" s="250"/>
      <c r="C274" s="251"/>
      <c r="D274" s="252" t="s">
        <v>170</v>
      </c>
      <c r="E274" s="253" t="s">
        <v>1</v>
      </c>
      <c r="F274" s="254" t="s">
        <v>352</v>
      </c>
      <c r="G274" s="251"/>
      <c r="H274" s="255">
        <v>3.443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1" t="s">
        <v>170</v>
      </c>
      <c r="AU274" s="261" t="s">
        <v>82</v>
      </c>
      <c r="AV274" s="13" t="s">
        <v>82</v>
      </c>
      <c r="AW274" s="13" t="s">
        <v>30</v>
      </c>
      <c r="AX274" s="13" t="s">
        <v>73</v>
      </c>
      <c r="AY274" s="261" t="s">
        <v>163</v>
      </c>
    </row>
    <row r="275" spans="1:51" s="13" customFormat="1" ht="12">
      <c r="A275" s="13"/>
      <c r="B275" s="250"/>
      <c r="C275" s="251"/>
      <c r="D275" s="252" t="s">
        <v>170</v>
      </c>
      <c r="E275" s="253" t="s">
        <v>1</v>
      </c>
      <c r="F275" s="254" t="s">
        <v>353</v>
      </c>
      <c r="G275" s="251"/>
      <c r="H275" s="255">
        <v>0.983</v>
      </c>
      <c r="I275" s="256"/>
      <c r="J275" s="251"/>
      <c r="K275" s="251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170</v>
      </c>
      <c r="AU275" s="261" t="s">
        <v>82</v>
      </c>
      <c r="AV275" s="13" t="s">
        <v>82</v>
      </c>
      <c r="AW275" s="13" t="s">
        <v>30</v>
      </c>
      <c r="AX275" s="13" t="s">
        <v>73</v>
      </c>
      <c r="AY275" s="261" t="s">
        <v>163</v>
      </c>
    </row>
    <row r="276" spans="1:51" s="13" customFormat="1" ht="12">
      <c r="A276" s="13"/>
      <c r="B276" s="250"/>
      <c r="C276" s="251"/>
      <c r="D276" s="252" t="s">
        <v>170</v>
      </c>
      <c r="E276" s="253" t="s">
        <v>1</v>
      </c>
      <c r="F276" s="254" t="s">
        <v>354</v>
      </c>
      <c r="G276" s="251"/>
      <c r="H276" s="255">
        <v>3.105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170</v>
      </c>
      <c r="AU276" s="261" t="s">
        <v>82</v>
      </c>
      <c r="AV276" s="13" t="s">
        <v>82</v>
      </c>
      <c r="AW276" s="13" t="s">
        <v>30</v>
      </c>
      <c r="AX276" s="13" t="s">
        <v>73</v>
      </c>
      <c r="AY276" s="261" t="s">
        <v>163</v>
      </c>
    </row>
    <row r="277" spans="1:51" s="13" customFormat="1" ht="12">
      <c r="A277" s="13"/>
      <c r="B277" s="250"/>
      <c r="C277" s="251"/>
      <c r="D277" s="252" t="s">
        <v>170</v>
      </c>
      <c r="E277" s="253" t="s">
        <v>1</v>
      </c>
      <c r="F277" s="254" t="s">
        <v>355</v>
      </c>
      <c r="G277" s="251"/>
      <c r="H277" s="255">
        <v>1.863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170</v>
      </c>
      <c r="AU277" s="261" t="s">
        <v>82</v>
      </c>
      <c r="AV277" s="13" t="s">
        <v>82</v>
      </c>
      <c r="AW277" s="13" t="s">
        <v>30</v>
      </c>
      <c r="AX277" s="13" t="s">
        <v>73</v>
      </c>
      <c r="AY277" s="261" t="s">
        <v>163</v>
      </c>
    </row>
    <row r="278" spans="1:51" s="13" customFormat="1" ht="12">
      <c r="A278" s="13"/>
      <c r="B278" s="250"/>
      <c r="C278" s="251"/>
      <c r="D278" s="252" t="s">
        <v>170</v>
      </c>
      <c r="E278" s="253" t="s">
        <v>1</v>
      </c>
      <c r="F278" s="254" t="s">
        <v>356</v>
      </c>
      <c r="G278" s="251"/>
      <c r="H278" s="255">
        <v>11.093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1" t="s">
        <v>170</v>
      </c>
      <c r="AU278" s="261" t="s">
        <v>82</v>
      </c>
      <c r="AV278" s="13" t="s">
        <v>82</v>
      </c>
      <c r="AW278" s="13" t="s">
        <v>30</v>
      </c>
      <c r="AX278" s="13" t="s">
        <v>73</v>
      </c>
      <c r="AY278" s="261" t="s">
        <v>163</v>
      </c>
    </row>
    <row r="279" spans="1:51" s="13" customFormat="1" ht="12">
      <c r="A279" s="13"/>
      <c r="B279" s="250"/>
      <c r="C279" s="251"/>
      <c r="D279" s="252" t="s">
        <v>170</v>
      </c>
      <c r="E279" s="253" t="s">
        <v>1</v>
      </c>
      <c r="F279" s="254" t="s">
        <v>357</v>
      </c>
      <c r="G279" s="251"/>
      <c r="H279" s="255">
        <v>3.06</v>
      </c>
      <c r="I279" s="256"/>
      <c r="J279" s="251"/>
      <c r="K279" s="251"/>
      <c r="L279" s="257"/>
      <c r="M279" s="258"/>
      <c r="N279" s="259"/>
      <c r="O279" s="259"/>
      <c r="P279" s="259"/>
      <c r="Q279" s="259"/>
      <c r="R279" s="259"/>
      <c r="S279" s="259"/>
      <c r="T279" s="26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1" t="s">
        <v>170</v>
      </c>
      <c r="AU279" s="261" t="s">
        <v>82</v>
      </c>
      <c r="AV279" s="13" t="s">
        <v>82</v>
      </c>
      <c r="AW279" s="13" t="s">
        <v>30</v>
      </c>
      <c r="AX279" s="13" t="s">
        <v>73</v>
      </c>
      <c r="AY279" s="261" t="s">
        <v>163</v>
      </c>
    </row>
    <row r="280" spans="1:51" s="13" customFormat="1" ht="12">
      <c r="A280" s="13"/>
      <c r="B280" s="250"/>
      <c r="C280" s="251"/>
      <c r="D280" s="252" t="s">
        <v>170</v>
      </c>
      <c r="E280" s="253" t="s">
        <v>1</v>
      </c>
      <c r="F280" s="254" t="s">
        <v>358</v>
      </c>
      <c r="G280" s="251"/>
      <c r="H280" s="255">
        <v>1.339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1" t="s">
        <v>170</v>
      </c>
      <c r="AU280" s="261" t="s">
        <v>82</v>
      </c>
      <c r="AV280" s="13" t="s">
        <v>82</v>
      </c>
      <c r="AW280" s="13" t="s">
        <v>30</v>
      </c>
      <c r="AX280" s="13" t="s">
        <v>73</v>
      </c>
      <c r="AY280" s="261" t="s">
        <v>163</v>
      </c>
    </row>
    <row r="281" spans="1:51" s="13" customFormat="1" ht="12">
      <c r="A281" s="13"/>
      <c r="B281" s="250"/>
      <c r="C281" s="251"/>
      <c r="D281" s="252" t="s">
        <v>170</v>
      </c>
      <c r="E281" s="253" t="s">
        <v>1</v>
      </c>
      <c r="F281" s="254" t="s">
        <v>359</v>
      </c>
      <c r="G281" s="251"/>
      <c r="H281" s="255">
        <v>3.57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170</v>
      </c>
      <c r="AU281" s="261" t="s">
        <v>82</v>
      </c>
      <c r="AV281" s="13" t="s">
        <v>82</v>
      </c>
      <c r="AW281" s="13" t="s">
        <v>30</v>
      </c>
      <c r="AX281" s="13" t="s">
        <v>73</v>
      </c>
      <c r="AY281" s="261" t="s">
        <v>163</v>
      </c>
    </row>
    <row r="282" spans="1:51" s="13" customFormat="1" ht="12">
      <c r="A282" s="13"/>
      <c r="B282" s="250"/>
      <c r="C282" s="251"/>
      <c r="D282" s="252" t="s">
        <v>170</v>
      </c>
      <c r="E282" s="253" t="s">
        <v>1</v>
      </c>
      <c r="F282" s="254" t="s">
        <v>360</v>
      </c>
      <c r="G282" s="251"/>
      <c r="H282" s="255">
        <v>214.2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1" t="s">
        <v>170</v>
      </c>
      <c r="AU282" s="261" t="s">
        <v>82</v>
      </c>
      <c r="AV282" s="13" t="s">
        <v>82</v>
      </c>
      <c r="AW282" s="13" t="s">
        <v>30</v>
      </c>
      <c r="AX282" s="13" t="s">
        <v>73</v>
      </c>
      <c r="AY282" s="261" t="s">
        <v>163</v>
      </c>
    </row>
    <row r="283" spans="1:51" s="13" customFormat="1" ht="12">
      <c r="A283" s="13"/>
      <c r="B283" s="250"/>
      <c r="C283" s="251"/>
      <c r="D283" s="252" t="s">
        <v>170</v>
      </c>
      <c r="E283" s="253" t="s">
        <v>1</v>
      </c>
      <c r="F283" s="254" t="s">
        <v>361</v>
      </c>
      <c r="G283" s="251"/>
      <c r="H283" s="255">
        <v>214.2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1" t="s">
        <v>170</v>
      </c>
      <c r="AU283" s="261" t="s">
        <v>82</v>
      </c>
      <c r="AV283" s="13" t="s">
        <v>82</v>
      </c>
      <c r="AW283" s="13" t="s">
        <v>30</v>
      </c>
      <c r="AX283" s="13" t="s">
        <v>73</v>
      </c>
      <c r="AY283" s="261" t="s">
        <v>163</v>
      </c>
    </row>
    <row r="284" spans="1:51" s="13" customFormat="1" ht="12">
      <c r="A284" s="13"/>
      <c r="B284" s="250"/>
      <c r="C284" s="251"/>
      <c r="D284" s="252" t="s">
        <v>170</v>
      </c>
      <c r="E284" s="253" t="s">
        <v>1</v>
      </c>
      <c r="F284" s="254" t="s">
        <v>362</v>
      </c>
      <c r="G284" s="251"/>
      <c r="H284" s="255">
        <v>66.938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1" t="s">
        <v>170</v>
      </c>
      <c r="AU284" s="261" t="s">
        <v>82</v>
      </c>
      <c r="AV284" s="13" t="s">
        <v>82</v>
      </c>
      <c r="AW284" s="13" t="s">
        <v>30</v>
      </c>
      <c r="AX284" s="13" t="s">
        <v>73</v>
      </c>
      <c r="AY284" s="261" t="s">
        <v>163</v>
      </c>
    </row>
    <row r="285" spans="1:51" s="13" customFormat="1" ht="12">
      <c r="A285" s="13"/>
      <c r="B285" s="250"/>
      <c r="C285" s="251"/>
      <c r="D285" s="252" t="s">
        <v>170</v>
      </c>
      <c r="E285" s="253" t="s">
        <v>1</v>
      </c>
      <c r="F285" s="254" t="s">
        <v>363</v>
      </c>
      <c r="G285" s="251"/>
      <c r="H285" s="255">
        <v>142.8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170</v>
      </c>
      <c r="AU285" s="261" t="s">
        <v>82</v>
      </c>
      <c r="AV285" s="13" t="s">
        <v>82</v>
      </c>
      <c r="AW285" s="13" t="s">
        <v>30</v>
      </c>
      <c r="AX285" s="13" t="s">
        <v>73</v>
      </c>
      <c r="AY285" s="261" t="s">
        <v>163</v>
      </c>
    </row>
    <row r="286" spans="1:51" s="13" customFormat="1" ht="12">
      <c r="A286" s="13"/>
      <c r="B286" s="250"/>
      <c r="C286" s="251"/>
      <c r="D286" s="252" t="s">
        <v>170</v>
      </c>
      <c r="E286" s="253" t="s">
        <v>1</v>
      </c>
      <c r="F286" s="254" t="s">
        <v>364</v>
      </c>
      <c r="G286" s="251"/>
      <c r="H286" s="255">
        <v>142.8</v>
      </c>
      <c r="I286" s="256"/>
      <c r="J286" s="251"/>
      <c r="K286" s="251"/>
      <c r="L286" s="257"/>
      <c r="M286" s="258"/>
      <c r="N286" s="259"/>
      <c r="O286" s="259"/>
      <c r="P286" s="259"/>
      <c r="Q286" s="259"/>
      <c r="R286" s="259"/>
      <c r="S286" s="259"/>
      <c r="T286" s="26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1" t="s">
        <v>170</v>
      </c>
      <c r="AU286" s="261" t="s">
        <v>82</v>
      </c>
      <c r="AV286" s="13" t="s">
        <v>82</v>
      </c>
      <c r="AW286" s="13" t="s">
        <v>30</v>
      </c>
      <c r="AX286" s="13" t="s">
        <v>73</v>
      </c>
      <c r="AY286" s="261" t="s">
        <v>163</v>
      </c>
    </row>
    <row r="287" spans="1:51" s="13" customFormat="1" ht="12">
      <c r="A287" s="13"/>
      <c r="B287" s="250"/>
      <c r="C287" s="251"/>
      <c r="D287" s="252" t="s">
        <v>170</v>
      </c>
      <c r="E287" s="253" t="s">
        <v>1</v>
      </c>
      <c r="F287" s="254" t="s">
        <v>365</v>
      </c>
      <c r="G287" s="251"/>
      <c r="H287" s="255">
        <v>208.845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170</v>
      </c>
      <c r="AU287" s="261" t="s">
        <v>82</v>
      </c>
      <c r="AV287" s="13" t="s">
        <v>82</v>
      </c>
      <c r="AW287" s="13" t="s">
        <v>30</v>
      </c>
      <c r="AX287" s="13" t="s">
        <v>73</v>
      </c>
      <c r="AY287" s="261" t="s">
        <v>163</v>
      </c>
    </row>
    <row r="288" spans="1:51" s="13" customFormat="1" ht="12">
      <c r="A288" s="13"/>
      <c r="B288" s="250"/>
      <c r="C288" s="251"/>
      <c r="D288" s="252" t="s">
        <v>170</v>
      </c>
      <c r="E288" s="253" t="s">
        <v>1</v>
      </c>
      <c r="F288" s="254" t="s">
        <v>366</v>
      </c>
      <c r="G288" s="251"/>
      <c r="H288" s="255">
        <v>39.627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1" t="s">
        <v>170</v>
      </c>
      <c r="AU288" s="261" t="s">
        <v>82</v>
      </c>
      <c r="AV288" s="13" t="s">
        <v>82</v>
      </c>
      <c r="AW288" s="13" t="s">
        <v>30</v>
      </c>
      <c r="AX288" s="13" t="s">
        <v>73</v>
      </c>
      <c r="AY288" s="261" t="s">
        <v>163</v>
      </c>
    </row>
    <row r="289" spans="1:51" s="13" customFormat="1" ht="12">
      <c r="A289" s="13"/>
      <c r="B289" s="250"/>
      <c r="C289" s="251"/>
      <c r="D289" s="252" t="s">
        <v>170</v>
      </c>
      <c r="E289" s="253" t="s">
        <v>1</v>
      </c>
      <c r="F289" s="254" t="s">
        <v>367</v>
      </c>
      <c r="G289" s="251"/>
      <c r="H289" s="255">
        <v>66.045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170</v>
      </c>
      <c r="AU289" s="261" t="s">
        <v>82</v>
      </c>
      <c r="AV289" s="13" t="s">
        <v>82</v>
      </c>
      <c r="AW289" s="13" t="s">
        <v>30</v>
      </c>
      <c r="AX289" s="13" t="s">
        <v>73</v>
      </c>
      <c r="AY289" s="261" t="s">
        <v>163</v>
      </c>
    </row>
    <row r="290" spans="1:51" s="13" customFormat="1" ht="12">
      <c r="A290" s="13"/>
      <c r="B290" s="250"/>
      <c r="C290" s="251"/>
      <c r="D290" s="252" t="s">
        <v>170</v>
      </c>
      <c r="E290" s="253" t="s">
        <v>1</v>
      </c>
      <c r="F290" s="254" t="s">
        <v>368</v>
      </c>
      <c r="G290" s="251"/>
      <c r="H290" s="255">
        <v>221.27</v>
      </c>
      <c r="I290" s="256"/>
      <c r="J290" s="251"/>
      <c r="K290" s="251"/>
      <c r="L290" s="257"/>
      <c r="M290" s="258"/>
      <c r="N290" s="259"/>
      <c r="O290" s="259"/>
      <c r="P290" s="259"/>
      <c r="Q290" s="259"/>
      <c r="R290" s="259"/>
      <c r="S290" s="259"/>
      <c r="T290" s="26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1" t="s">
        <v>170</v>
      </c>
      <c r="AU290" s="261" t="s">
        <v>82</v>
      </c>
      <c r="AV290" s="13" t="s">
        <v>82</v>
      </c>
      <c r="AW290" s="13" t="s">
        <v>30</v>
      </c>
      <c r="AX290" s="13" t="s">
        <v>73</v>
      </c>
      <c r="AY290" s="261" t="s">
        <v>163</v>
      </c>
    </row>
    <row r="291" spans="1:51" s="13" customFormat="1" ht="12">
      <c r="A291" s="13"/>
      <c r="B291" s="250"/>
      <c r="C291" s="251"/>
      <c r="D291" s="252" t="s">
        <v>170</v>
      </c>
      <c r="E291" s="253" t="s">
        <v>1</v>
      </c>
      <c r="F291" s="254" t="s">
        <v>369</v>
      </c>
      <c r="G291" s="251"/>
      <c r="H291" s="255">
        <v>11.96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170</v>
      </c>
      <c r="AU291" s="261" t="s">
        <v>82</v>
      </c>
      <c r="AV291" s="13" t="s">
        <v>82</v>
      </c>
      <c r="AW291" s="13" t="s">
        <v>30</v>
      </c>
      <c r="AX291" s="13" t="s">
        <v>73</v>
      </c>
      <c r="AY291" s="261" t="s">
        <v>163</v>
      </c>
    </row>
    <row r="292" spans="1:51" s="13" customFormat="1" ht="12">
      <c r="A292" s="13"/>
      <c r="B292" s="250"/>
      <c r="C292" s="251"/>
      <c r="D292" s="252" t="s">
        <v>170</v>
      </c>
      <c r="E292" s="253" t="s">
        <v>1</v>
      </c>
      <c r="F292" s="254" t="s">
        <v>370</v>
      </c>
      <c r="G292" s="251"/>
      <c r="H292" s="255">
        <v>12.495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170</v>
      </c>
      <c r="AU292" s="261" t="s">
        <v>82</v>
      </c>
      <c r="AV292" s="13" t="s">
        <v>82</v>
      </c>
      <c r="AW292" s="13" t="s">
        <v>30</v>
      </c>
      <c r="AX292" s="13" t="s">
        <v>73</v>
      </c>
      <c r="AY292" s="261" t="s">
        <v>163</v>
      </c>
    </row>
    <row r="293" spans="1:51" s="13" customFormat="1" ht="12">
      <c r="A293" s="13"/>
      <c r="B293" s="250"/>
      <c r="C293" s="251"/>
      <c r="D293" s="252" t="s">
        <v>170</v>
      </c>
      <c r="E293" s="253" t="s">
        <v>1</v>
      </c>
      <c r="F293" s="254" t="s">
        <v>371</v>
      </c>
      <c r="G293" s="251"/>
      <c r="H293" s="255">
        <v>17.85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170</v>
      </c>
      <c r="AU293" s="261" t="s">
        <v>82</v>
      </c>
      <c r="AV293" s="13" t="s">
        <v>82</v>
      </c>
      <c r="AW293" s="13" t="s">
        <v>30</v>
      </c>
      <c r="AX293" s="13" t="s">
        <v>73</v>
      </c>
      <c r="AY293" s="261" t="s">
        <v>163</v>
      </c>
    </row>
    <row r="294" spans="1:51" s="13" customFormat="1" ht="12">
      <c r="A294" s="13"/>
      <c r="B294" s="250"/>
      <c r="C294" s="251"/>
      <c r="D294" s="252" t="s">
        <v>170</v>
      </c>
      <c r="E294" s="253" t="s">
        <v>1</v>
      </c>
      <c r="F294" s="254" t="s">
        <v>372</v>
      </c>
      <c r="G294" s="251"/>
      <c r="H294" s="255">
        <v>115.92</v>
      </c>
      <c r="I294" s="256"/>
      <c r="J294" s="251"/>
      <c r="K294" s="251"/>
      <c r="L294" s="257"/>
      <c r="M294" s="258"/>
      <c r="N294" s="259"/>
      <c r="O294" s="259"/>
      <c r="P294" s="259"/>
      <c r="Q294" s="259"/>
      <c r="R294" s="259"/>
      <c r="S294" s="259"/>
      <c r="T294" s="26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1" t="s">
        <v>170</v>
      </c>
      <c r="AU294" s="261" t="s">
        <v>82</v>
      </c>
      <c r="AV294" s="13" t="s">
        <v>82</v>
      </c>
      <c r="AW294" s="13" t="s">
        <v>30</v>
      </c>
      <c r="AX294" s="13" t="s">
        <v>73</v>
      </c>
      <c r="AY294" s="261" t="s">
        <v>163</v>
      </c>
    </row>
    <row r="295" spans="1:51" s="13" customFormat="1" ht="12">
      <c r="A295" s="13"/>
      <c r="B295" s="250"/>
      <c r="C295" s="251"/>
      <c r="D295" s="252" t="s">
        <v>170</v>
      </c>
      <c r="E295" s="253" t="s">
        <v>1</v>
      </c>
      <c r="F295" s="254" t="s">
        <v>373</v>
      </c>
      <c r="G295" s="251"/>
      <c r="H295" s="255">
        <v>10.143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170</v>
      </c>
      <c r="AU295" s="261" t="s">
        <v>82</v>
      </c>
      <c r="AV295" s="13" t="s">
        <v>82</v>
      </c>
      <c r="AW295" s="13" t="s">
        <v>30</v>
      </c>
      <c r="AX295" s="13" t="s">
        <v>73</v>
      </c>
      <c r="AY295" s="261" t="s">
        <v>163</v>
      </c>
    </row>
    <row r="296" spans="1:51" s="13" customFormat="1" ht="12">
      <c r="A296" s="13"/>
      <c r="B296" s="250"/>
      <c r="C296" s="251"/>
      <c r="D296" s="252" t="s">
        <v>170</v>
      </c>
      <c r="E296" s="253" t="s">
        <v>1</v>
      </c>
      <c r="F296" s="254" t="s">
        <v>374</v>
      </c>
      <c r="G296" s="251"/>
      <c r="H296" s="255">
        <v>8.694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1" t="s">
        <v>170</v>
      </c>
      <c r="AU296" s="261" t="s">
        <v>82</v>
      </c>
      <c r="AV296" s="13" t="s">
        <v>82</v>
      </c>
      <c r="AW296" s="13" t="s">
        <v>30</v>
      </c>
      <c r="AX296" s="13" t="s">
        <v>73</v>
      </c>
      <c r="AY296" s="261" t="s">
        <v>163</v>
      </c>
    </row>
    <row r="297" spans="1:51" s="13" customFormat="1" ht="12">
      <c r="A297" s="13"/>
      <c r="B297" s="250"/>
      <c r="C297" s="251"/>
      <c r="D297" s="252" t="s">
        <v>170</v>
      </c>
      <c r="E297" s="253" t="s">
        <v>1</v>
      </c>
      <c r="F297" s="254" t="s">
        <v>375</v>
      </c>
      <c r="G297" s="251"/>
      <c r="H297" s="255">
        <v>7.245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170</v>
      </c>
      <c r="AU297" s="261" t="s">
        <v>82</v>
      </c>
      <c r="AV297" s="13" t="s">
        <v>82</v>
      </c>
      <c r="AW297" s="13" t="s">
        <v>30</v>
      </c>
      <c r="AX297" s="13" t="s">
        <v>73</v>
      </c>
      <c r="AY297" s="261" t="s">
        <v>163</v>
      </c>
    </row>
    <row r="298" spans="1:51" s="13" customFormat="1" ht="12">
      <c r="A298" s="13"/>
      <c r="B298" s="250"/>
      <c r="C298" s="251"/>
      <c r="D298" s="252" t="s">
        <v>170</v>
      </c>
      <c r="E298" s="253" t="s">
        <v>1</v>
      </c>
      <c r="F298" s="254" t="s">
        <v>376</v>
      </c>
      <c r="G298" s="251"/>
      <c r="H298" s="255">
        <v>21.42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170</v>
      </c>
      <c r="AU298" s="261" t="s">
        <v>82</v>
      </c>
      <c r="AV298" s="13" t="s">
        <v>82</v>
      </c>
      <c r="AW298" s="13" t="s">
        <v>30</v>
      </c>
      <c r="AX298" s="13" t="s">
        <v>73</v>
      </c>
      <c r="AY298" s="261" t="s">
        <v>163</v>
      </c>
    </row>
    <row r="299" spans="1:51" s="13" customFormat="1" ht="12">
      <c r="A299" s="13"/>
      <c r="B299" s="250"/>
      <c r="C299" s="251"/>
      <c r="D299" s="252" t="s">
        <v>170</v>
      </c>
      <c r="E299" s="253" t="s">
        <v>1</v>
      </c>
      <c r="F299" s="254" t="s">
        <v>377</v>
      </c>
      <c r="G299" s="251"/>
      <c r="H299" s="255">
        <v>39.06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170</v>
      </c>
      <c r="AU299" s="261" t="s">
        <v>82</v>
      </c>
      <c r="AV299" s="13" t="s">
        <v>82</v>
      </c>
      <c r="AW299" s="13" t="s">
        <v>30</v>
      </c>
      <c r="AX299" s="13" t="s">
        <v>73</v>
      </c>
      <c r="AY299" s="261" t="s">
        <v>163</v>
      </c>
    </row>
    <row r="300" spans="1:51" s="14" customFormat="1" ht="12">
      <c r="A300" s="14"/>
      <c r="B300" s="262"/>
      <c r="C300" s="263"/>
      <c r="D300" s="252" t="s">
        <v>170</v>
      </c>
      <c r="E300" s="264" t="s">
        <v>1</v>
      </c>
      <c r="F300" s="265" t="s">
        <v>172</v>
      </c>
      <c r="G300" s="263"/>
      <c r="H300" s="266">
        <v>1687.8999999999999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2" t="s">
        <v>170</v>
      </c>
      <c r="AU300" s="272" t="s">
        <v>82</v>
      </c>
      <c r="AV300" s="14" t="s">
        <v>88</v>
      </c>
      <c r="AW300" s="14" t="s">
        <v>30</v>
      </c>
      <c r="AX300" s="14" t="s">
        <v>80</v>
      </c>
      <c r="AY300" s="272" t="s">
        <v>163</v>
      </c>
    </row>
    <row r="301" spans="1:65" s="2" customFormat="1" ht="33" customHeight="1">
      <c r="A301" s="38"/>
      <c r="B301" s="39"/>
      <c r="C301" s="236" t="s">
        <v>378</v>
      </c>
      <c r="D301" s="236" t="s">
        <v>165</v>
      </c>
      <c r="E301" s="237" t="s">
        <v>379</v>
      </c>
      <c r="F301" s="238" t="s">
        <v>380</v>
      </c>
      <c r="G301" s="239" t="s">
        <v>168</v>
      </c>
      <c r="H301" s="240">
        <v>7.7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38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88</v>
      </c>
      <c r="AT301" s="248" t="s">
        <v>165</v>
      </c>
      <c r="AU301" s="248" t="s">
        <v>82</v>
      </c>
      <c r="AY301" s="17" t="s">
        <v>163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80</v>
      </c>
      <c r="BK301" s="249">
        <f>ROUND(I301*H301,2)</f>
        <v>0</v>
      </c>
      <c r="BL301" s="17" t="s">
        <v>88</v>
      </c>
      <c r="BM301" s="248" t="s">
        <v>381</v>
      </c>
    </row>
    <row r="302" spans="1:51" s="13" customFormat="1" ht="12">
      <c r="A302" s="13"/>
      <c r="B302" s="250"/>
      <c r="C302" s="251"/>
      <c r="D302" s="252" t="s">
        <v>170</v>
      </c>
      <c r="E302" s="253" t="s">
        <v>1</v>
      </c>
      <c r="F302" s="254" t="s">
        <v>382</v>
      </c>
      <c r="G302" s="251"/>
      <c r="H302" s="255">
        <v>7.7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1" t="s">
        <v>170</v>
      </c>
      <c r="AU302" s="261" t="s">
        <v>82</v>
      </c>
      <c r="AV302" s="13" t="s">
        <v>82</v>
      </c>
      <c r="AW302" s="13" t="s">
        <v>30</v>
      </c>
      <c r="AX302" s="13" t="s">
        <v>73</v>
      </c>
      <c r="AY302" s="261" t="s">
        <v>163</v>
      </c>
    </row>
    <row r="303" spans="1:51" s="14" customFormat="1" ht="12">
      <c r="A303" s="14"/>
      <c r="B303" s="262"/>
      <c r="C303" s="263"/>
      <c r="D303" s="252" t="s">
        <v>170</v>
      </c>
      <c r="E303" s="264" t="s">
        <v>1</v>
      </c>
      <c r="F303" s="265" t="s">
        <v>172</v>
      </c>
      <c r="G303" s="263"/>
      <c r="H303" s="266">
        <v>7.7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2" t="s">
        <v>170</v>
      </c>
      <c r="AU303" s="272" t="s">
        <v>82</v>
      </c>
      <c r="AV303" s="14" t="s">
        <v>88</v>
      </c>
      <c r="AW303" s="14" t="s">
        <v>30</v>
      </c>
      <c r="AX303" s="14" t="s">
        <v>80</v>
      </c>
      <c r="AY303" s="272" t="s">
        <v>163</v>
      </c>
    </row>
    <row r="304" spans="1:65" s="2" customFormat="1" ht="33" customHeight="1">
      <c r="A304" s="38"/>
      <c r="B304" s="39"/>
      <c r="C304" s="236" t="s">
        <v>383</v>
      </c>
      <c r="D304" s="236" t="s">
        <v>165</v>
      </c>
      <c r="E304" s="237" t="s">
        <v>384</v>
      </c>
      <c r="F304" s="238" t="s">
        <v>385</v>
      </c>
      <c r="G304" s="239" t="s">
        <v>335</v>
      </c>
      <c r="H304" s="240">
        <v>79.43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38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88</v>
      </c>
      <c r="AT304" s="248" t="s">
        <v>165</v>
      </c>
      <c r="AU304" s="248" t="s">
        <v>82</v>
      </c>
      <c r="AY304" s="17" t="s">
        <v>163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80</v>
      </c>
      <c r="BK304" s="249">
        <f>ROUND(I304*H304,2)</f>
        <v>0</v>
      </c>
      <c r="BL304" s="17" t="s">
        <v>88</v>
      </c>
      <c r="BM304" s="248" t="s">
        <v>386</v>
      </c>
    </row>
    <row r="305" spans="1:51" s="13" customFormat="1" ht="12">
      <c r="A305" s="13"/>
      <c r="B305" s="250"/>
      <c r="C305" s="251"/>
      <c r="D305" s="252" t="s">
        <v>170</v>
      </c>
      <c r="E305" s="253" t="s">
        <v>1</v>
      </c>
      <c r="F305" s="254" t="s">
        <v>387</v>
      </c>
      <c r="G305" s="251"/>
      <c r="H305" s="255">
        <v>0.875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1" t="s">
        <v>170</v>
      </c>
      <c r="AU305" s="261" t="s">
        <v>82</v>
      </c>
      <c r="AV305" s="13" t="s">
        <v>82</v>
      </c>
      <c r="AW305" s="13" t="s">
        <v>30</v>
      </c>
      <c r="AX305" s="13" t="s">
        <v>73</v>
      </c>
      <c r="AY305" s="261" t="s">
        <v>163</v>
      </c>
    </row>
    <row r="306" spans="1:51" s="13" customFormat="1" ht="12">
      <c r="A306" s="13"/>
      <c r="B306" s="250"/>
      <c r="C306" s="251"/>
      <c r="D306" s="252" t="s">
        <v>170</v>
      </c>
      <c r="E306" s="253" t="s">
        <v>1</v>
      </c>
      <c r="F306" s="254" t="s">
        <v>388</v>
      </c>
      <c r="G306" s="251"/>
      <c r="H306" s="255">
        <v>0.645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170</v>
      </c>
      <c r="AU306" s="261" t="s">
        <v>82</v>
      </c>
      <c r="AV306" s="13" t="s">
        <v>82</v>
      </c>
      <c r="AW306" s="13" t="s">
        <v>30</v>
      </c>
      <c r="AX306" s="13" t="s">
        <v>73</v>
      </c>
      <c r="AY306" s="261" t="s">
        <v>163</v>
      </c>
    </row>
    <row r="307" spans="1:51" s="13" customFormat="1" ht="12">
      <c r="A307" s="13"/>
      <c r="B307" s="250"/>
      <c r="C307" s="251"/>
      <c r="D307" s="252" t="s">
        <v>170</v>
      </c>
      <c r="E307" s="253" t="s">
        <v>1</v>
      </c>
      <c r="F307" s="254" t="s">
        <v>389</v>
      </c>
      <c r="G307" s="251"/>
      <c r="H307" s="255">
        <v>77.91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1" t="s">
        <v>170</v>
      </c>
      <c r="AU307" s="261" t="s">
        <v>82</v>
      </c>
      <c r="AV307" s="13" t="s">
        <v>82</v>
      </c>
      <c r="AW307" s="13" t="s">
        <v>30</v>
      </c>
      <c r="AX307" s="13" t="s">
        <v>73</v>
      </c>
      <c r="AY307" s="261" t="s">
        <v>163</v>
      </c>
    </row>
    <row r="308" spans="1:51" s="14" customFormat="1" ht="12">
      <c r="A308" s="14"/>
      <c r="B308" s="262"/>
      <c r="C308" s="263"/>
      <c r="D308" s="252" t="s">
        <v>170</v>
      </c>
      <c r="E308" s="264" t="s">
        <v>1</v>
      </c>
      <c r="F308" s="265" t="s">
        <v>172</v>
      </c>
      <c r="G308" s="263"/>
      <c r="H308" s="266">
        <v>79.42999999999999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2" t="s">
        <v>170</v>
      </c>
      <c r="AU308" s="272" t="s">
        <v>82</v>
      </c>
      <c r="AV308" s="14" t="s">
        <v>88</v>
      </c>
      <c r="AW308" s="14" t="s">
        <v>30</v>
      </c>
      <c r="AX308" s="14" t="s">
        <v>80</v>
      </c>
      <c r="AY308" s="272" t="s">
        <v>163</v>
      </c>
    </row>
    <row r="309" spans="1:65" s="2" customFormat="1" ht="21.75" customHeight="1">
      <c r="A309" s="38"/>
      <c r="B309" s="39"/>
      <c r="C309" s="236" t="s">
        <v>390</v>
      </c>
      <c r="D309" s="236" t="s">
        <v>165</v>
      </c>
      <c r="E309" s="237" t="s">
        <v>391</v>
      </c>
      <c r="F309" s="238" t="s">
        <v>392</v>
      </c>
      <c r="G309" s="239" t="s">
        <v>335</v>
      </c>
      <c r="H309" s="240">
        <v>0.554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38</v>
      </c>
      <c r="O309" s="91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88</v>
      </c>
      <c r="AT309" s="248" t="s">
        <v>165</v>
      </c>
      <c r="AU309" s="248" t="s">
        <v>82</v>
      </c>
      <c r="AY309" s="17" t="s">
        <v>163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80</v>
      </c>
      <c r="BK309" s="249">
        <f>ROUND(I309*H309,2)</f>
        <v>0</v>
      </c>
      <c r="BL309" s="17" t="s">
        <v>88</v>
      </c>
      <c r="BM309" s="248" t="s">
        <v>393</v>
      </c>
    </row>
    <row r="310" spans="1:51" s="13" customFormat="1" ht="12">
      <c r="A310" s="13"/>
      <c r="B310" s="250"/>
      <c r="C310" s="251"/>
      <c r="D310" s="252" t="s">
        <v>170</v>
      </c>
      <c r="E310" s="253" t="s">
        <v>1</v>
      </c>
      <c r="F310" s="254" t="s">
        <v>394</v>
      </c>
      <c r="G310" s="251"/>
      <c r="H310" s="255">
        <v>0.554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170</v>
      </c>
      <c r="AU310" s="261" t="s">
        <v>82</v>
      </c>
      <c r="AV310" s="13" t="s">
        <v>82</v>
      </c>
      <c r="AW310" s="13" t="s">
        <v>30</v>
      </c>
      <c r="AX310" s="13" t="s">
        <v>73</v>
      </c>
      <c r="AY310" s="261" t="s">
        <v>163</v>
      </c>
    </row>
    <row r="311" spans="1:51" s="14" customFormat="1" ht="12">
      <c r="A311" s="14"/>
      <c r="B311" s="262"/>
      <c r="C311" s="263"/>
      <c r="D311" s="252" t="s">
        <v>170</v>
      </c>
      <c r="E311" s="264" t="s">
        <v>1</v>
      </c>
      <c r="F311" s="265" t="s">
        <v>172</v>
      </c>
      <c r="G311" s="263"/>
      <c r="H311" s="266">
        <v>0.554</v>
      </c>
      <c r="I311" s="267"/>
      <c r="J311" s="263"/>
      <c r="K311" s="263"/>
      <c r="L311" s="268"/>
      <c r="M311" s="269"/>
      <c r="N311" s="270"/>
      <c r="O311" s="270"/>
      <c r="P311" s="270"/>
      <c r="Q311" s="270"/>
      <c r="R311" s="270"/>
      <c r="S311" s="270"/>
      <c r="T311" s="27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2" t="s">
        <v>170</v>
      </c>
      <c r="AU311" s="272" t="s">
        <v>82</v>
      </c>
      <c r="AV311" s="14" t="s">
        <v>88</v>
      </c>
      <c r="AW311" s="14" t="s">
        <v>30</v>
      </c>
      <c r="AX311" s="14" t="s">
        <v>80</v>
      </c>
      <c r="AY311" s="272" t="s">
        <v>163</v>
      </c>
    </row>
    <row r="312" spans="1:65" s="2" customFormat="1" ht="21.75" customHeight="1">
      <c r="A312" s="38"/>
      <c r="B312" s="39"/>
      <c r="C312" s="236" t="s">
        <v>395</v>
      </c>
      <c r="D312" s="236" t="s">
        <v>165</v>
      </c>
      <c r="E312" s="237" t="s">
        <v>396</v>
      </c>
      <c r="F312" s="238" t="s">
        <v>397</v>
      </c>
      <c r="G312" s="239" t="s">
        <v>168</v>
      </c>
      <c r="H312" s="240">
        <v>95.778</v>
      </c>
      <c r="I312" s="241"/>
      <c r="J312" s="242">
        <f>ROUND(I312*H312,2)</f>
        <v>0</v>
      </c>
      <c r="K312" s="243"/>
      <c r="L312" s="44"/>
      <c r="M312" s="244" t="s">
        <v>1</v>
      </c>
      <c r="N312" s="245" t="s">
        <v>38</v>
      </c>
      <c r="O312" s="91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88</v>
      </c>
      <c r="AT312" s="248" t="s">
        <v>165</v>
      </c>
      <c r="AU312" s="248" t="s">
        <v>82</v>
      </c>
      <c r="AY312" s="17" t="s">
        <v>163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80</v>
      </c>
      <c r="BK312" s="249">
        <f>ROUND(I312*H312,2)</f>
        <v>0</v>
      </c>
      <c r="BL312" s="17" t="s">
        <v>88</v>
      </c>
      <c r="BM312" s="248" t="s">
        <v>398</v>
      </c>
    </row>
    <row r="313" spans="1:51" s="13" customFormat="1" ht="12">
      <c r="A313" s="13"/>
      <c r="B313" s="250"/>
      <c r="C313" s="251"/>
      <c r="D313" s="252" t="s">
        <v>170</v>
      </c>
      <c r="E313" s="253" t="s">
        <v>1</v>
      </c>
      <c r="F313" s="254" t="s">
        <v>399</v>
      </c>
      <c r="G313" s="251"/>
      <c r="H313" s="255">
        <v>10.825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170</v>
      </c>
      <c r="AU313" s="261" t="s">
        <v>82</v>
      </c>
      <c r="AV313" s="13" t="s">
        <v>82</v>
      </c>
      <c r="AW313" s="13" t="s">
        <v>30</v>
      </c>
      <c r="AX313" s="13" t="s">
        <v>73</v>
      </c>
      <c r="AY313" s="261" t="s">
        <v>163</v>
      </c>
    </row>
    <row r="314" spans="1:51" s="13" customFormat="1" ht="12">
      <c r="A314" s="13"/>
      <c r="B314" s="250"/>
      <c r="C314" s="251"/>
      <c r="D314" s="252" t="s">
        <v>170</v>
      </c>
      <c r="E314" s="253" t="s">
        <v>1</v>
      </c>
      <c r="F314" s="254" t="s">
        <v>400</v>
      </c>
      <c r="G314" s="251"/>
      <c r="H314" s="255">
        <v>37.888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170</v>
      </c>
      <c r="AU314" s="261" t="s">
        <v>82</v>
      </c>
      <c r="AV314" s="13" t="s">
        <v>82</v>
      </c>
      <c r="AW314" s="13" t="s">
        <v>30</v>
      </c>
      <c r="AX314" s="13" t="s">
        <v>73</v>
      </c>
      <c r="AY314" s="261" t="s">
        <v>163</v>
      </c>
    </row>
    <row r="315" spans="1:51" s="13" customFormat="1" ht="12">
      <c r="A315" s="13"/>
      <c r="B315" s="250"/>
      <c r="C315" s="251"/>
      <c r="D315" s="252" t="s">
        <v>170</v>
      </c>
      <c r="E315" s="253" t="s">
        <v>1</v>
      </c>
      <c r="F315" s="254" t="s">
        <v>401</v>
      </c>
      <c r="G315" s="251"/>
      <c r="H315" s="255">
        <v>40.565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170</v>
      </c>
      <c r="AU315" s="261" t="s">
        <v>82</v>
      </c>
      <c r="AV315" s="13" t="s">
        <v>82</v>
      </c>
      <c r="AW315" s="13" t="s">
        <v>30</v>
      </c>
      <c r="AX315" s="13" t="s">
        <v>73</v>
      </c>
      <c r="AY315" s="261" t="s">
        <v>163</v>
      </c>
    </row>
    <row r="316" spans="1:51" s="13" customFormat="1" ht="12">
      <c r="A316" s="13"/>
      <c r="B316" s="250"/>
      <c r="C316" s="251"/>
      <c r="D316" s="252" t="s">
        <v>170</v>
      </c>
      <c r="E316" s="253" t="s">
        <v>1</v>
      </c>
      <c r="F316" s="254" t="s">
        <v>402</v>
      </c>
      <c r="G316" s="251"/>
      <c r="H316" s="255">
        <v>6.5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170</v>
      </c>
      <c r="AU316" s="261" t="s">
        <v>82</v>
      </c>
      <c r="AV316" s="13" t="s">
        <v>82</v>
      </c>
      <c r="AW316" s="13" t="s">
        <v>30</v>
      </c>
      <c r="AX316" s="13" t="s">
        <v>73</v>
      </c>
      <c r="AY316" s="261" t="s">
        <v>163</v>
      </c>
    </row>
    <row r="317" spans="1:51" s="14" customFormat="1" ht="12">
      <c r="A317" s="14"/>
      <c r="B317" s="262"/>
      <c r="C317" s="263"/>
      <c r="D317" s="252" t="s">
        <v>170</v>
      </c>
      <c r="E317" s="264" t="s">
        <v>1</v>
      </c>
      <c r="F317" s="265" t="s">
        <v>172</v>
      </c>
      <c r="G317" s="263"/>
      <c r="H317" s="266">
        <v>95.77799999999999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2" t="s">
        <v>170</v>
      </c>
      <c r="AU317" s="272" t="s">
        <v>82</v>
      </c>
      <c r="AV317" s="14" t="s">
        <v>88</v>
      </c>
      <c r="AW317" s="14" t="s">
        <v>30</v>
      </c>
      <c r="AX317" s="14" t="s">
        <v>80</v>
      </c>
      <c r="AY317" s="272" t="s">
        <v>163</v>
      </c>
    </row>
    <row r="318" spans="1:65" s="2" customFormat="1" ht="21.75" customHeight="1">
      <c r="A318" s="38"/>
      <c r="B318" s="39"/>
      <c r="C318" s="236" t="s">
        <v>403</v>
      </c>
      <c r="D318" s="236" t="s">
        <v>165</v>
      </c>
      <c r="E318" s="237" t="s">
        <v>404</v>
      </c>
      <c r="F318" s="238" t="s">
        <v>405</v>
      </c>
      <c r="G318" s="239" t="s">
        <v>212</v>
      </c>
      <c r="H318" s="240">
        <v>13.36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38</v>
      </c>
      <c r="O318" s="91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88</v>
      </c>
      <c r="AT318" s="248" t="s">
        <v>165</v>
      </c>
      <c r="AU318" s="248" t="s">
        <v>82</v>
      </c>
      <c r="AY318" s="17" t="s">
        <v>163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80</v>
      </c>
      <c r="BK318" s="249">
        <f>ROUND(I318*H318,2)</f>
        <v>0</v>
      </c>
      <c r="BL318" s="17" t="s">
        <v>88</v>
      </c>
      <c r="BM318" s="248" t="s">
        <v>406</v>
      </c>
    </row>
    <row r="319" spans="1:51" s="13" customFormat="1" ht="12">
      <c r="A319" s="13"/>
      <c r="B319" s="250"/>
      <c r="C319" s="251"/>
      <c r="D319" s="252" t="s">
        <v>170</v>
      </c>
      <c r="E319" s="253" t="s">
        <v>1</v>
      </c>
      <c r="F319" s="254" t="s">
        <v>407</v>
      </c>
      <c r="G319" s="251"/>
      <c r="H319" s="255">
        <v>7.2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170</v>
      </c>
      <c r="AU319" s="261" t="s">
        <v>82</v>
      </c>
      <c r="AV319" s="13" t="s">
        <v>82</v>
      </c>
      <c r="AW319" s="13" t="s">
        <v>30</v>
      </c>
      <c r="AX319" s="13" t="s">
        <v>73</v>
      </c>
      <c r="AY319" s="261" t="s">
        <v>163</v>
      </c>
    </row>
    <row r="320" spans="1:51" s="13" customFormat="1" ht="12">
      <c r="A320" s="13"/>
      <c r="B320" s="250"/>
      <c r="C320" s="251"/>
      <c r="D320" s="252" t="s">
        <v>170</v>
      </c>
      <c r="E320" s="253" t="s">
        <v>1</v>
      </c>
      <c r="F320" s="254" t="s">
        <v>408</v>
      </c>
      <c r="G320" s="251"/>
      <c r="H320" s="255">
        <v>6.16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170</v>
      </c>
      <c r="AU320" s="261" t="s">
        <v>82</v>
      </c>
      <c r="AV320" s="13" t="s">
        <v>82</v>
      </c>
      <c r="AW320" s="13" t="s">
        <v>30</v>
      </c>
      <c r="AX320" s="13" t="s">
        <v>73</v>
      </c>
      <c r="AY320" s="261" t="s">
        <v>163</v>
      </c>
    </row>
    <row r="321" spans="1:51" s="14" customFormat="1" ht="12">
      <c r="A321" s="14"/>
      <c r="B321" s="262"/>
      <c r="C321" s="263"/>
      <c r="D321" s="252" t="s">
        <v>170</v>
      </c>
      <c r="E321" s="264" t="s">
        <v>1</v>
      </c>
      <c r="F321" s="265" t="s">
        <v>172</v>
      </c>
      <c r="G321" s="263"/>
      <c r="H321" s="266">
        <v>13.36</v>
      </c>
      <c r="I321" s="267"/>
      <c r="J321" s="263"/>
      <c r="K321" s="263"/>
      <c r="L321" s="268"/>
      <c r="M321" s="269"/>
      <c r="N321" s="270"/>
      <c r="O321" s="270"/>
      <c r="P321" s="270"/>
      <c r="Q321" s="270"/>
      <c r="R321" s="270"/>
      <c r="S321" s="270"/>
      <c r="T321" s="27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2" t="s">
        <v>170</v>
      </c>
      <c r="AU321" s="272" t="s">
        <v>82</v>
      </c>
      <c r="AV321" s="14" t="s">
        <v>88</v>
      </c>
      <c r="AW321" s="14" t="s">
        <v>30</v>
      </c>
      <c r="AX321" s="14" t="s">
        <v>80</v>
      </c>
      <c r="AY321" s="272" t="s">
        <v>163</v>
      </c>
    </row>
    <row r="322" spans="1:65" s="2" customFormat="1" ht="21.75" customHeight="1">
      <c r="A322" s="38"/>
      <c r="B322" s="39"/>
      <c r="C322" s="236" t="s">
        <v>409</v>
      </c>
      <c r="D322" s="236" t="s">
        <v>165</v>
      </c>
      <c r="E322" s="237" t="s">
        <v>410</v>
      </c>
      <c r="F322" s="238" t="s">
        <v>411</v>
      </c>
      <c r="G322" s="239" t="s">
        <v>335</v>
      </c>
      <c r="H322" s="240">
        <v>12.078</v>
      </c>
      <c r="I322" s="241"/>
      <c r="J322" s="242">
        <f>ROUND(I322*H322,2)</f>
        <v>0</v>
      </c>
      <c r="K322" s="243"/>
      <c r="L322" s="44"/>
      <c r="M322" s="244" t="s">
        <v>1</v>
      </c>
      <c r="N322" s="245" t="s">
        <v>38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88</v>
      </c>
      <c r="AT322" s="248" t="s">
        <v>165</v>
      </c>
      <c r="AU322" s="248" t="s">
        <v>82</v>
      </c>
      <c r="AY322" s="17" t="s">
        <v>163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80</v>
      </c>
      <c r="BK322" s="249">
        <f>ROUND(I322*H322,2)</f>
        <v>0</v>
      </c>
      <c r="BL322" s="17" t="s">
        <v>88</v>
      </c>
      <c r="BM322" s="248" t="s">
        <v>412</v>
      </c>
    </row>
    <row r="323" spans="1:51" s="13" customFormat="1" ht="12">
      <c r="A323" s="13"/>
      <c r="B323" s="250"/>
      <c r="C323" s="251"/>
      <c r="D323" s="252" t="s">
        <v>170</v>
      </c>
      <c r="E323" s="253" t="s">
        <v>1</v>
      </c>
      <c r="F323" s="254" t="s">
        <v>413</v>
      </c>
      <c r="G323" s="251"/>
      <c r="H323" s="255">
        <v>0.288</v>
      </c>
      <c r="I323" s="256"/>
      <c r="J323" s="251"/>
      <c r="K323" s="251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170</v>
      </c>
      <c r="AU323" s="261" t="s">
        <v>82</v>
      </c>
      <c r="AV323" s="13" t="s">
        <v>82</v>
      </c>
      <c r="AW323" s="13" t="s">
        <v>30</v>
      </c>
      <c r="AX323" s="13" t="s">
        <v>73</v>
      </c>
      <c r="AY323" s="261" t="s">
        <v>163</v>
      </c>
    </row>
    <row r="324" spans="1:51" s="13" customFormat="1" ht="12">
      <c r="A324" s="13"/>
      <c r="B324" s="250"/>
      <c r="C324" s="251"/>
      <c r="D324" s="252" t="s">
        <v>170</v>
      </c>
      <c r="E324" s="253" t="s">
        <v>1</v>
      </c>
      <c r="F324" s="254" t="s">
        <v>414</v>
      </c>
      <c r="G324" s="251"/>
      <c r="H324" s="255">
        <v>0.198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1" t="s">
        <v>170</v>
      </c>
      <c r="AU324" s="261" t="s">
        <v>82</v>
      </c>
      <c r="AV324" s="13" t="s">
        <v>82</v>
      </c>
      <c r="AW324" s="13" t="s">
        <v>30</v>
      </c>
      <c r="AX324" s="13" t="s">
        <v>73</v>
      </c>
      <c r="AY324" s="261" t="s">
        <v>163</v>
      </c>
    </row>
    <row r="325" spans="1:51" s="13" customFormat="1" ht="12">
      <c r="A325" s="13"/>
      <c r="B325" s="250"/>
      <c r="C325" s="251"/>
      <c r="D325" s="252" t="s">
        <v>170</v>
      </c>
      <c r="E325" s="253" t="s">
        <v>1</v>
      </c>
      <c r="F325" s="254" t="s">
        <v>415</v>
      </c>
      <c r="G325" s="251"/>
      <c r="H325" s="255">
        <v>5.04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170</v>
      </c>
      <c r="AU325" s="261" t="s">
        <v>82</v>
      </c>
      <c r="AV325" s="13" t="s">
        <v>82</v>
      </c>
      <c r="AW325" s="13" t="s">
        <v>30</v>
      </c>
      <c r="AX325" s="13" t="s">
        <v>73</v>
      </c>
      <c r="AY325" s="261" t="s">
        <v>163</v>
      </c>
    </row>
    <row r="326" spans="1:51" s="13" customFormat="1" ht="12">
      <c r="A326" s="13"/>
      <c r="B326" s="250"/>
      <c r="C326" s="251"/>
      <c r="D326" s="252" t="s">
        <v>170</v>
      </c>
      <c r="E326" s="253" t="s">
        <v>1</v>
      </c>
      <c r="F326" s="254" t="s">
        <v>416</v>
      </c>
      <c r="G326" s="251"/>
      <c r="H326" s="255">
        <v>4.62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170</v>
      </c>
      <c r="AU326" s="261" t="s">
        <v>82</v>
      </c>
      <c r="AV326" s="13" t="s">
        <v>82</v>
      </c>
      <c r="AW326" s="13" t="s">
        <v>30</v>
      </c>
      <c r="AX326" s="13" t="s">
        <v>73</v>
      </c>
      <c r="AY326" s="261" t="s">
        <v>163</v>
      </c>
    </row>
    <row r="327" spans="1:51" s="13" customFormat="1" ht="12">
      <c r="A327" s="13"/>
      <c r="B327" s="250"/>
      <c r="C327" s="251"/>
      <c r="D327" s="252" t="s">
        <v>170</v>
      </c>
      <c r="E327" s="253" t="s">
        <v>1</v>
      </c>
      <c r="F327" s="254" t="s">
        <v>417</v>
      </c>
      <c r="G327" s="251"/>
      <c r="H327" s="255">
        <v>1.932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170</v>
      </c>
      <c r="AU327" s="261" t="s">
        <v>82</v>
      </c>
      <c r="AV327" s="13" t="s">
        <v>82</v>
      </c>
      <c r="AW327" s="13" t="s">
        <v>30</v>
      </c>
      <c r="AX327" s="13" t="s">
        <v>73</v>
      </c>
      <c r="AY327" s="261" t="s">
        <v>163</v>
      </c>
    </row>
    <row r="328" spans="1:51" s="14" customFormat="1" ht="12">
      <c r="A328" s="14"/>
      <c r="B328" s="262"/>
      <c r="C328" s="263"/>
      <c r="D328" s="252" t="s">
        <v>170</v>
      </c>
      <c r="E328" s="264" t="s">
        <v>1</v>
      </c>
      <c r="F328" s="265" t="s">
        <v>172</v>
      </c>
      <c r="G328" s="263"/>
      <c r="H328" s="266">
        <v>12.078000000000001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2" t="s">
        <v>170</v>
      </c>
      <c r="AU328" s="272" t="s">
        <v>82</v>
      </c>
      <c r="AV328" s="14" t="s">
        <v>88</v>
      </c>
      <c r="AW328" s="14" t="s">
        <v>30</v>
      </c>
      <c r="AX328" s="14" t="s">
        <v>80</v>
      </c>
      <c r="AY328" s="272" t="s">
        <v>163</v>
      </c>
    </row>
    <row r="329" spans="1:65" s="2" customFormat="1" ht="21.75" customHeight="1">
      <c r="A329" s="38"/>
      <c r="B329" s="39"/>
      <c r="C329" s="236" t="s">
        <v>418</v>
      </c>
      <c r="D329" s="236" t="s">
        <v>165</v>
      </c>
      <c r="E329" s="237" t="s">
        <v>419</v>
      </c>
      <c r="F329" s="238" t="s">
        <v>420</v>
      </c>
      <c r="G329" s="239" t="s">
        <v>335</v>
      </c>
      <c r="H329" s="240">
        <v>12.886</v>
      </c>
      <c r="I329" s="241"/>
      <c r="J329" s="242">
        <f>ROUND(I329*H329,2)</f>
        <v>0</v>
      </c>
      <c r="K329" s="243"/>
      <c r="L329" s="44"/>
      <c r="M329" s="244" t="s">
        <v>1</v>
      </c>
      <c r="N329" s="245" t="s">
        <v>38</v>
      </c>
      <c r="O329" s="91"/>
      <c r="P329" s="246">
        <f>O329*H329</f>
        <v>0</v>
      </c>
      <c r="Q329" s="246">
        <v>0</v>
      </c>
      <c r="R329" s="246">
        <f>Q329*H329</f>
        <v>0</v>
      </c>
      <c r="S329" s="246">
        <v>0</v>
      </c>
      <c r="T329" s="24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8" t="s">
        <v>88</v>
      </c>
      <c r="AT329" s="248" t="s">
        <v>165</v>
      </c>
      <c r="AU329" s="248" t="s">
        <v>82</v>
      </c>
      <c r="AY329" s="17" t="s">
        <v>163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7" t="s">
        <v>80</v>
      </c>
      <c r="BK329" s="249">
        <f>ROUND(I329*H329,2)</f>
        <v>0</v>
      </c>
      <c r="BL329" s="17" t="s">
        <v>88</v>
      </c>
      <c r="BM329" s="248" t="s">
        <v>421</v>
      </c>
    </row>
    <row r="330" spans="1:51" s="13" customFormat="1" ht="12">
      <c r="A330" s="13"/>
      <c r="B330" s="250"/>
      <c r="C330" s="251"/>
      <c r="D330" s="252" t="s">
        <v>170</v>
      </c>
      <c r="E330" s="253" t="s">
        <v>1</v>
      </c>
      <c r="F330" s="254" t="s">
        <v>422</v>
      </c>
      <c r="G330" s="251"/>
      <c r="H330" s="255">
        <v>12.886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1" t="s">
        <v>170</v>
      </c>
      <c r="AU330" s="261" t="s">
        <v>82</v>
      </c>
      <c r="AV330" s="13" t="s">
        <v>82</v>
      </c>
      <c r="AW330" s="13" t="s">
        <v>30</v>
      </c>
      <c r="AX330" s="13" t="s">
        <v>73</v>
      </c>
      <c r="AY330" s="261" t="s">
        <v>163</v>
      </c>
    </row>
    <row r="331" spans="1:51" s="14" customFormat="1" ht="12">
      <c r="A331" s="14"/>
      <c r="B331" s="262"/>
      <c r="C331" s="263"/>
      <c r="D331" s="252" t="s">
        <v>170</v>
      </c>
      <c r="E331" s="264" t="s">
        <v>1</v>
      </c>
      <c r="F331" s="265" t="s">
        <v>172</v>
      </c>
      <c r="G331" s="263"/>
      <c r="H331" s="266">
        <v>12.886</v>
      </c>
      <c r="I331" s="267"/>
      <c r="J331" s="263"/>
      <c r="K331" s="263"/>
      <c r="L331" s="268"/>
      <c r="M331" s="269"/>
      <c r="N331" s="270"/>
      <c r="O331" s="270"/>
      <c r="P331" s="270"/>
      <c r="Q331" s="270"/>
      <c r="R331" s="270"/>
      <c r="S331" s="270"/>
      <c r="T331" s="27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2" t="s">
        <v>170</v>
      </c>
      <c r="AU331" s="272" t="s">
        <v>82</v>
      </c>
      <c r="AV331" s="14" t="s">
        <v>88</v>
      </c>
      <c r="AW331" s="14" t="s">
        <v>30</v>
      </c>
      <c r="AX331" s="14" t="s">
        <v>80</v>
      </c>
      <c r="AY331" s="272" t="s">
        <v>163</v>
      </c>
    </row>
    <row r="332" spans="1:65" s="2" customFormat="1" ht="21.75" customHeight="1">
      <c r="A332" s="38"/>
      <c r="B332" s="39"/>
      <c r="C332" s="236" t="s">
        <v>423</v>
      </c>
      <c r="D332" s="236" t="s">
        <v>165</v>
      </c>
      <c r="E332" s="237" t="s">
        <v>424</v>
      </c>
      <c r="F332" s="238" t="s">
        <v>425</v>
      </c>
      <c r="G332" s="239" t="s">
        <v>335</v>
      </c>
      <c r="H332" s="240">
        <v>18.721</v>
      </c>
      <c r="I332" s="241"/>
      <c r="J332" s="242">
        <f>ROUND(I332*H332,2)</f>
        <v>0</v>
      </c>
      <c r="K332" s="243"/>
      <c r="L332" s="44"/>
      <c r="M332" s="244" t="s">
        <v>1</v>
      </c>
      <c r="N332" s="245" t="s">
        <v>38</v>
      </c>
      <c r="O332" s="91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88</v>
      </c>
      <c r="AT332" s="248" t="s">
        <v>165</v>
      </c>
      <c r="AU332" s="248" t="s">
        <v>82</v>
      </c>
      <c r="AY332" s="17" t="s">
        <v>163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7" t="s">
        <v>80</v>
      </c>
      <c r="BK332" s="249">
        <f>ROUND(I332*H332,2)</f>
        <v>0</v>
      </c>
      <c r="BL332" s="17" t="s">
        <v>88</v>
      </c>
      <c r="BM332" s="248" t="s">
        <v>426</v>
      </c>
    </row>
    <row r="333" spans="1:51" s="13" customFormat="1" ht="12">
      <c r="A333" s="13"/>
      <c r="B333" s="250"/>
      <c r="C333" s="251"/>
      <c r="D333" s="252" t="s">
        <v>170</v>
      </c>
      <c r="E333" s="253" t="s">
        <v>1</v>
      </c>
      <c r="F333" s="254" t="s">
        <v>427</v>
      </c>
      <c r="G333" s="251"/>
      <c r="H333" s="255">
        <v>0.567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1" t="s">
        <v>170</v>
      </c>
      <c r="AU333" s="261" t="s">
        <v>82</v>
      </c>
      <c r="AV333" s="13" t="s">
        <v>82</v>
      </c>
      <c r="AW333" s="13" t="s">
        <v>30</v>
      </c>
      <c r="AX333" s="13" t="s">
        <v>73</v>
      </c>
      <c r="AY333" s="261" t="s">
        <v>163</v>
      </c>
    </row>
    <row r="334" spans="1:51" s="13" customFormat="1" ht="12">
      <c r="A334" s="13"/>
      <c r="B334" s="250"/>
      <c r="C334" s="251"/>
      <c r="D334" s="252" t="s">
        <v>170</v>
      </c>
      <c r="E334" s="253" t="s">
        <v>1</v>
      </c>
      <c r="F334" s="254" t="s">
        <v>428</v>
      </c>
      <c r="G334" s="251"/>
      <c r="H334" s="255">
        <v>0.225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170</v>
      </c>
      <c r="AU334" s="261" t="s">
        <v>82</v>
      </c>
      <c r="AV334" s="13" t="s">
        <v>82</v>
      </c>
      <c r="AW334" s="13" t="s">
        <v>30</v>
      </c>
      <c r="AX334" s="13" t="s">
        <v>73</v>
      </c>
      <c r="AY334" s="261" t="s">
        <v>163</v>
      </c>
    </row>
    <row r="335" spans="1:51" s="13" customFormat="1" ht="12">
      <c r="A335" s="13"/>
      <c r="B335" s="250"/>
      <c r="C335" s="251"/>
      <c r="D335" s="252" t="s">
        <v>170</v>
      </c>
      <c r="E335" s="253" t="s">
        <v>1</v>
      </c>
      <c r="F335" s="254" t="s">
        <v>429</v>
      </c>
      <c r="G335" s="251"/>
      <c r="H335" s="255">
        <v>12.679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170</v>
      </c>
      <c r="AU335" s="261" t="s">
        <v>82</v>
      </c>
      <c r="AV335" s="13" t="s">
        <v>82</v>
      </c>
      <c r="AW335" s="13" t="s">
        <v>30</v>
      </c>
      <c r="AX335" s="13" t="s">
        <v>73</v>
      </c>
      <c r="AY335" s="261" t="s">
        <v>163</v>
      </c>
    </row>
    <row r="336" spans="1:51" s="13" customFormat="1" ht="12">
      <c r="A336" s="13"/>
      <c r="B336" s="250"/>
      <c r="C336" s="251"/>
      <c r="D336" s="252" t="s">
        <v>170</v>
      </c>
      <c r="E336" s="253" t="s">
        <v>1</v>
      </c>
      <c r="F336" s="254" t="s">
        <v>430</v>
      </c>
      <c r="G336" s="251"/>
      <c r="H336" s="255">
        <v>2.756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170</v>
      </c>
      <c r="AU336" s="261" t="s">
        <v>82</v>
      </c>
      <c r="AV336" s="13" t="s">
        <v>82</v>
      </c>
      <c r="AW336" s="13" t="s">
        <v>30</v>
      </c>
      <c r="AX336" s="13" t="s">
        <v>73</v>
      </c>
      <c r="AY336" s="261" t="s">
        <v>163</v>
      </c>
    </row>
    <row r="337" spans="1:51" s="13" customFormat="1" ht="12">
      <c r="A337" s="13"/>
      <c r="B337" s="250"/>
      <c r="C337" s="251"/>
      <c r="D337" s="252" t="s">
        <v>170</v>
      </c>
      <c r="E337" s="253" t="s">
        <v>1</v>
      </c>
      <c r="F337" s="254" t="s">
        <v>431</v>
      </c>
      <c r="G337" s="251"/>
      <c r="H337" s="255">
        <v>2.494</v>
      </c>
      <c r="I337" s="256"/>
      <c r="J337" s="251"/>
      <c r="K337" s="251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170</v>
      </c>
      <c r="AU337" s="261" t="s">
        <v>82</v>
      </c>
      <c r="AV337" s="13" t="s">
        <v>82</v>
      </c>
      <c r="AW337" s="13" t="s">
        <v>30</v>
      </c>
      <c r="AX337" s="13" t="s">
        <v>73</v>
      </c>
      <c r="AY337" s="261" t="s">
        <v>163</v>
      </c>
    </row>
    <row r="338" spans="1:51" s="14" customFormat="1" ht="12">
      <c r="A338" s="14"/>
      <c r="B338" s="262"/>
      <c r="C338" s="263"/>
      <c r="D338" s="252" t="s">
        <v>170</v>
      </c>
      <c r="E338" s="264" t="s">
        <v>1</v>
      </c>
      <c r="F338" s="265" t="s">
        <v>172</v>
      </c>
      <c r="G338" s="263"/>
      <c r="H338" s="266">
        <v>18.721</v>
      </c>
      <c r="I338" s="267"/>
      <c r="J338" s="263"/>
      <c r="K338" s="263"/>
      <c r="L338" s="268"/>
      <c r="M338" s="269"/>
      <c r="N338" s="270"/>
      <c r="O338" s="270"/>
      <c r="P338" s="270"/>
      <c r="Q338" s="270"/>
      <c r="R338" s="270"/>
      <c r="S338" s="270"/>
      <c r="T338" s="27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2" t="s">
        <v>170</v>
      </c>
      <c r="AU338" s="272" t="s">
        <v>82</v>
      </c>
      <c r="AV338" s="14" t="s">
        <v>88</v>
      </c>
      <c r="AW338" s="14" t="s">
        <v>30</v>
      </c>
      <c r="AX338" s="14" t="s">
        <v>80</v>
      </c>
      <c r="AY338" s="272" t="s">
        <v>163</v>
      </c>
    </row>
    <row r="339" spans="1:65" s="2" customFormat="1" ht="16.5" customHeight="1">
      <c r="A339" s="38"/>
      <c r="B339" s="39"/>
      <c r="C339" s="236" t="s">
        <v>432</v>
      </c>
      <c r="D339" s="236" t="s">
        <v>165</v>
      </c>
      <c r="E339" s="237" t="s">
        <v>433</v>
      </c>
      <c r="F339" s="238" t="s">
        <v>434</v>
      </c>
      <c r="G339" s="239" t="s">
        <v>168</v>
      </c>
      <c r="H339" s="240">
        <v>100.11</v>
      </c>
      <c r="I339" s="241"/>
      <c r="J339" s="242">
        <f>ROUND(I339*H339,2)</f>
        <v>0</v>
      </c>
      <c r="K339" s="243"/>
      <c r="L339" s="44"/>
      <c r="M339" s="244" t="s">
        <v>1</v>
      </c>
      <c r="N339" s="245" t="s">
        <v>38</v>
      </c>
      <c r="O339" s="91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8" t="s">
        <v>88</v>
      </c>
      <c r="AT339" s="248" t="s">
        <v>165</v>
      </c>
      <c r="AU339" s="248" t="s">
        <v>82</v>
      </c>
      <c r="AY339" s="17" t="s">
        <v>163</v>
      </c>
      <c r="BE339" s="249">
        <f>IF(N339="základní",J339,0)</f>
        <v>0</v>
      </c>
      <c r="BF339" s="249">
        <f>IF(N339="snížená",J339,0)</f>
        <v>0</v>
      </c>
      <c r="BG339" s="249">
        <f>IF(N339="zákl. přenesená",J339,0)</f>
        <v>0</v>
      </c>
      <c r="BH339" s="249">
        <f>IF(N339="sníž. přenesená",J339,0)</f>
        <v>0</v>
      </c>
      <c r="BI339" s="249">
        <f>IF(N339="nulová",J339,0)</f>
        <v>0</v>
      </c>
      <c r="BJ339" s="17" t="s">
        <v>80</v>
      </c>
      <c r="BK339" s="249">
        <f>ROUND(I339*H339,2)</f>
        <v>0</v>
      </c>
      <c r="BL339" s="17" t="s">
        <v>88</v>
      </c>
      <c r="BM339" s="248" t="s">
        <v>435</v>
      </c>
    </row>
    <row r="340" spans="1:51" s="13" customFormat="1" ht="12">
      <c r="A340" s="13"/>
      <c r="B340" s="250"/>
      <c r="C340" s="251"/>
      <c r="D340" s="252" t="s">
        <v>170</v>
      </c>
      <c r="E340" s="253" t="s">
        <v>1</v>
      </c>
      <c r="F340" s="254" t="s">
        <v>436</v>
      </c>
      <c r="G340" s="251"/>
      <c r="H340" s="255">
        <v>65.91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170</v>
      </c>
      <c r="AU340" s="261" t="s">
        <v>82</v>
      </c>
      <c r="AV340" s="13" t="s">
        <v>82</v>
      </c>
      <c r="AW340" s="13" t="s">
        <v>30</v>
      </c>
      <c r="AX340" s="13" t="s">
        <v>73</v>
      </c>
      <c r="AY340" s="261" t="s">
        <v>163</v>
      </c>
    </row>
    <row r="341" spans="1:51" s="13" customFormat="1" ht="12">
      <c r="A341" s="13"/>
      <c r="B341" s="250"/>
      <c r="C341" s="251"/>
      <c r="D341" s="252" t="s">
        <v>170</v>
      </c>
      <c r="E341" s="253" t="s">
        <v>1</v>
      </c>
      <c r="F341" s="254" t="s">
        <v>437</v>
      </c>
      <c r="G341" s="251"/>
      <c r="H341" s="255">
        <v>34.2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170</v>
      </c>
      <c r="AU341" s="261" t="s">
        <v>82</v>
      </c>
      <c r="AV341" s="13" t="s">
        <v>82</v>
      </c>
      <c r="AW341" s="13" t="s">
        <v>30</v>
      </c>
      <c r="AX341" s="13" t="s">
        <v>73</v>
      </c>
      <c r="AY341" s="261" t="s">
        <v>163</v>
      </c>
    </row>
    <row r="342" spans="1:51" s="14" customFormat="1" ht="12">
      <c r="A342" s="14"/>
      <c r="B342" s="262"/>
      <c r="C342" s="263"/>
      <c r="D342" s="252" t="s">
        <v>170</v>
      </c>
      <c r="E342" s="264" t="s">
        <v>1</v>
      </c>
      <c r="F342" s="265" t="s">
        <v>172</v>
      </c>
      <c r="G342" s="263"/>
      <c r="H342" s="266">
        <v>100.11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2" t="s">
        <v>170</v>
      </c>
      <c r="AU342" s="272" t="s">
        <v>82</v>
      </c>
      <c r="AV342" s="14" t="s">
        <v>88</v>
      </c>
      <c r="AW342" s="14" t="s">
        <v>30</v>
      </c>
      <c r="AX342" s="14" t="s">
        <v>80</v>
      </c>
      <c r="AY342" s="272" t="s">
        <v>163</v>
      </c>
    </row>
    <row r="343" spans="1:65" s="2" customFormat="1" ht="44.25" customHeight="1">
      <c r="A343" s="38"/>
      <c r="B343" s="39"/>
      <c r="C343" s="236" t="s">
        <v>438</v>
      </c>
      <c r="D343" s="236" t="s">
        <v>165</v>
      </c>
      <c r="E343" s="237" t="s">
        <v>439</v>
      </c>
      <c r="F343" s="238" t="s">
        <v>440</v>
      </c>
      <c r="G343" s="239" t="s">
        <v>168</v>
      </c>
      <c r="H343" s="240">
        <v>214.76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38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88</v>
      </c>
      <c r="AT343" s="248" t="s">
        <v>165</v>
      </c>
      <c r="AU343" s="248" t="s">
        <v>82</v>
      </c>
      <c r="AY343" s="17" t="s">
        <v>163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80</v>
      </c>
      <c r="BK343" s="249">
        <f>ROUND(I343*H343,2)</f>
        <v>0</v>
      </c>
      <c r="BL343" s="17" t="s">
        <v>88</v>
      </c>
      <c r="BM343" s="248" t="s">
        <v>441</v>
      </c>
    </row>
    <row r="344" spans="1:51" s="13" customFormat="1" ht="12">
      <c r="A344" s="13"/>
      <c r="B344" s="250"/>
      <c r="C344" s="251"/>
      <c r="D344" s="252" t="s">
        <v>170</v>
      </c>
      <c r="E344" s="253" t="s">
        <v>1</v>
      </c>
      <c r="F344" s="254" t="s">
        <v>442</v>
      </c>
      <c r="G344" s="251"/>
      <c r="H344" s="255">
        <v>214.76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170</v>
      </c>
      <c r="AU344" s="261" t="s">
        <v>82</v>
      </c>
      <c r="AV344" s="13" t="s">
        <v>82</v>
      </c>
      <c r="AW344" s="13" t="s">
        <v>30</v>
      </c>
      <c r="AX344" s="13" t="s">
        <v>73</v>
      </c>
      <c r="AY344" s="261" t="s">
        <v>163</v>
      </c>
    </row>
    <row r="345" spans="1:51" s="14" customFormat="1" ht="12">
      <c r="A345" s="14"/>
      <c r="B345" s="262"/>
      <c r="C345" s="263"/>
      <c r="D345" s="252" t="s">
        <v>170</v>
      </c>
      <c r="E345" s="264" t="s">
        <v>1</v>
      </c>
      <c r="F345" s="265" t="s">
        <v>172</v>
      </c>
      <c r="G345" s="263"/>
      <c r="H345" s="266">
        <v>214.76</v>
      </c>
      <c r="I345" s="267"/>
      <c r="J345" s="263"/>
      <c r="K345" s="263"/>
      <c r="L345" s="268"/>
      <c r="M345" s="269"/>
      <c r="N345" s="270"/>
      <c r="O345" s="270"/>
      <c r="P345" s="270"/>
      <c r="Q345" s="270"/>
      <c r="R345" s="270"/>
      <c r="S345" s="270"/>
      <c r="T345" s="27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2" t="s">
        <v>170</v>
      </c>
      <c r="AU345" s="272" t="s">
        <v>82</v>
      </c>
      <c r="AV345" s="14" t="s">
        <v>88</v>
      </c>
      <c r="AW345" s="14" t="s">
        <v>30</v>
      </c>
      <c r="AX345" s="14" t="s">
        <v>80</v>
      </c>
      <c r="AY345" s="272" t="s">
        <v>163</v>
      </c>
    </row>
    <row r="346" spans="1:65" s="2" customFormat="1" ht="21.75" customHeight="1">
      <c r="A346" s="38"/>
      <c r="B346" s="39"/>
      <c r="C346" s="236" t="s">
        <v>443</v>
      </c>
      <c r="D346" s="236" t="s">
        <v>165</v>
      </c>
      <c r="E346" s="237" t="s">
        <v>444</v>
      </c>
      <c r="F346" s="238" t="s">
        <v>445</v>
      </c>
      <c r="G346" s="239" t="s">
        <v>212</v>
      </c>
      <c r="H346" s="240">
        <v>100.1</v>
      </c>
      <c r="I346" s="241"/>
      <c r="J346" s="242">
        <f>ROUND(I346*H346,2)</f>
        <v>0</v>
      </c>
      <c r="K346" s="243"/>
      <c r="L346" s="44"/>
      <c r="M346" s="244" t="s">
        <v>1</v>
      </c>
      <c r="N346" s="245" t="s">
        <v>38</v>
      </c>
      <c r="O346" s="91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8" t="s">
        <v>88</v>
      </c>
      <c r="AT346" s="248" t="s">
        <v>165</v>
      </c>
      <c r="AU346" s="248" t="s">
        <v>82</v>
      </c>
      <c r="AY346" s="17" t="s">
        <v>163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7" t="s">
        <v>80</v>
      </c>
      <c r="BK346" s="249">
        <f>ROUND(I346*H346,2)</f>
        <v>0</v>
      </c>
      <c r="BL346" s="17" t="s">
        <v>88</v>
      </c>
      <c r="BM346" s="248" t="s">
        <v>446</v>
      </c>
    </row>
    <row r="347" spans="1:51" s="13" customFormat="1" ht="12">
      <c r="A347" s="13"/>
      <c r="B347" s="250"/>
      <c r="C347" s="251"/>
      <c r="D347" s="252" t="s">
        <v>170</v>
      </c>
      <c r="E347" s="253" t="s">
        <v>1</v>
      </c>
      <c r="F347" s="254" t="s">
        <v>447</v>
      </c>
      <c r="G347" s="251"/>
      <c r="H347" s="255">
        <v>7.2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170</v>
      </c>
      <c r="AU347" s="261" t="s">
        <v>82</v>
      </c>
      <c r="AV347" s="13" t="s">
        <v>82</v>
      </c>
      <c r="AW347" s="13" t="s">
        <v>30</v>
      </c>
      <c r="AX347" s="13" t="s">
        <v>73</v>
      </c>
      <c r="AY347" s="261" t="s">
        <v>163</v>
      </c>
    </row>
    <row r="348" spans="1:51" s="13" customFormat="1" ht="12">
      <c r="A348" s="13"/>
      <c r="B348" s="250"/>
      <c r="C348" s="251"/>
      <c r="D348" s="252" t="s">
        <v>170</v>
      </c>
      <c r="E348" s="253" t="s">
        <v>1</v>
      </c>
      <c r="F348" s="254" t="s">
        <v>448</v>
      </c>
      <c r="G348" s="251"/>
      <c r="H348" s="255">
        <v>7.7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170</v>
      </c>
      <c r="AU348" s="261" t="s">
        <v>82</v>
      </c>
      <c r="AV348" s="13" t="s">
        <v>82</v>
      </c>
      <c r="AW348" s="13" t="s">
        <v>30</v>
      </c>
      <c r="AX348" s="13" t="s">
        <v>73</v>
      </c>
      <c r="AY348" s="261" t="s">
        <v>163</v>
      </c>
    </row>
    <row r="349" spans="1:51" s="13" customFormat="1" ht="12">
      <c r="A349" s="13"/>
      <c r="B349" s="250"/>
      <c r="C349" s="251"/>
      <c r="D349" s="252" t="s">
        <v>170</v>
      </c>
      <c r="E349" s="253" t="s">
        <v>1</v>
      </c>
      <c r="F349" s="254" t="s">
        <v>449</v>
      </c>
      <c r="G349" s="251"/>
      <c r="H349" s="255">
        <v>30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170</v>
      </c>
      <c r="AU349" s="261" t="s">
        <v>82</v>
      </c>
      <c r="AV349" s="13" t="s">
        <v>82</v>
      </c>
      <c r="AW349" s="13" t="s">
        <v>30</v>
      </c>
      <c r="AX349" s="13" t="s">
        <v>73</v>
      </c>
      <c r="AY349" s="261" t="s">
        <v>163</v>
      </c>
    </row>
    <row r="350" spans="1:51" s="13" customFormat="1" ht="12">
      <c r="A350" s="13"/>
      <c r="B350" s="250"/>
      <c r="C350" s="251"/>
      <c r="D350" s="252" t="s">
        <v>170</v>
      </c>
      <c r="E350" s="253" t="s">
        <v>1</v>
      </c>
      <c r="F350" s="254" t="s">
        <v>450</v>
      </c>
      <c r="G350" s="251"/>
      <c r="H350" s="255">
        <v>4.8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1" t="s">
        <v>170</v>
      </c>
      <c r="AU350" s="261" t="s">
        <v>82</v>
      </c>
      <c r="AV350" s="13" t="s">
        <v>82</v>
      </c>
      <c r="AW350" s="13" t="s">
        <v>30</v>
      </c>
      <c r="AX350" s="13" t="s">
        <v>73</v>
      </c>
      <c r="AY350" s="261" t="s">
        <v>163</v>
      </c>
    </row>
    <row r="351" spans="1:51" s="13" customFormat="1" ht="12">
      <c r="A351" s="13"/>
      <c r="B351" s="250"/>
      <c r="C351" s="251"/>
      <c r="D351" s="252" t="s">
        <v>170</v>
      </c>
      <c r="E351" s="253" t="s">
        <v>1</v>
      </c>
      <c r="F351" s="254" t="s">
        <v>451</v>
      </c>
      <c r="G351" s="251"/>
      <c r="H351" s="255">
        <v>50.4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170</v>
      </c>
      <c r="AU351" s="261" t="s">
        <v>82</v>
      </c>
      <c r="AV351" s="13" t="s">
        <v>82</v>
      </c>
      <c r="AW351" s="13" t="s">
        <v>30</v>
      </c>
      <c r="AX351" s="13" t="s">
        <v>73</v>
      </c>
      <c r="AY351" s="261" t="s">
        <v>163</v>
      </c>
    </row>
    <row r="352" spans="1:51" s="14" customFormat="1" ht="12">
      <c r="A352" s="14"/>
      <c r="B352" s="262"/>
      <c r="C352" s="263"/>
      <c r="D352" s="252" t="s">
        <v>170</v>
      </c>
      <c r="E352" s="264" t="s">
        <v>1</v>
      </c>
      <c r="F352" s="265" t="s">
        <v>172</v>
      </c>
      <c r="G352" s="263"/>
      <c r="H352" s="266">
        <v>100.1</v>
      </c>
      <c r="I352" s="267"/>
      <c r="J352" s="263"/>
      <c r="K352" s="263"/>
      <c r="L352" s="268"/>
      <c r="M352" s="269"/>
      <c r="N352" s="270"/>
      <c r="O352" s="270"/>
      <c r="P352" s="270"/>
      <c r="Q352" s="270"/>
      <c r="R352" s="270"/>
      <c r="S352" s="270"/>
      <c r="T352" s="27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2" t="s">
        <v>170</v>
      </c>
      <c r="AU352" s="272" t="s">
        <v>82</v>
      </c>
      <c r="AV352" s="14" t="s">
        <v>88</v>
      </c>
      <c r="AW352" s="14" t="s">
        <v>30</v>
      </c>
      <c r="AX352" s="14" t="s">
        <v>80</v>
      </c>
      <c r="AY352" s="272" t="s">
        <v>163</v>
      </c>
    </row>
    <row r="353" spans="1:65" s="2" customFormat="1" ht="33" customHeight="1">
      <c r="A353" s="38"/>
      <c r="B353" s="39"/>
      <c r="C353" s="236" t="s">
        <v>452</v>
      </c>
      <c r="D353" s="236" t="s">
        <v>165</v>
      </c>
      <c r="E353" s="237" t="s">
        <v>453</v>
      </c>
      <c r="F353" s="238" t="s">
        <v>454</v>
      </c>
      <c r="G353" s="239" t="s">
        <v>168</v>
      </c>
      <c r="H353" s="240">
        <v>6.24</v>
      </c>
      <c r="I353" s="241"/>
      <c r="J353" s="242">
        <f>ROUND(I353*H353,2)</f>
        <v>0</v>
      </c>
      <c r="K353" s="243"/>
      <c r="L353" s="44"/>
      <c r="M353" s="244" t="s">
        <v>1</v>
      </c>
      <c r="N353" s="245" t="s">
        <v>38</v>
      </c>
      <c r="O353" s="91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8" t="s">
        <v>88</v>
      </c>
      <c r="AT353" s="248" t="s">
        <v>165</v>
      </c>
      <c r="AU353" s="248" t="s">
        <v>82</v>
      </c>
      <c r="AY353" s="17" t="s">
        <v>163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7" t="s">
        <v>80</v>
      </c>
      <c r="BK353" s="249">
        <f>ROUND(I353*H353,2)</f>
        <v>0</v>
      </c>
      <c r="BL353" s="17" t="s">
        <v>88</v>
      </c>
      <c r="BM353" s="248" t="s">
        <v>455</v>
      </c>
    </row>
    <row r="354" spans="1:51" s="13" customFormat="1" ht="12">
      <c r="A354" s="13"/>
      <c r="B354" s="250"/>
      <c r="C354" s="251"/>
      <c r="D354" s="252" t="s">
        <v>170</v>
      </c>
      <c r="E354" s="253" t="s">
        <v>1</v>
      </c>
      <c r="F354" s="254" t="s">
        <v>456</v>
      </c>
      <c r="G354" s="251"/>
      <c r="H354" s="255">
        <v>2.88</v>
      </c>
      <c r="I354" s="256"/>
      <c r="J354" s="251"/>
      <c r="K354" s="251"/>
      <c r="L354" s="257"/>
      <c r="M354" s="258"/>
      <c r="N354" s="259"/>
      <c r="O354" s="259"/>
      <c r="P354" s="259"/>
      <c r="Q354" s="259"/>
      <c r="R354" s="259"/>
      <c r="S354" s="259"/>
      <c r="T354" s="26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1" t="s">
        <v>170</v>
      </c>
      <c r="AU354" s="261" t="s">
        <v>82</v>
      </c>
      <c r="AV354" s="13" t="s">
        <v>82</v>
      </c>
      <c r="AW354" s="13" t="s">
        <v>30</v>
      </c>
      <c r="AX354" s="13" t="s">
        <v>73</v>
      </c>
      <c r="AY354" s="261" t="s">
        <v>163</v>
      </c>
    </row>
    <row r="355" spans="1:51" s="13" customFormat="1" ht="12">
      <c r="A355" s="13"/>
      <c r="B355" s="250"/>
      <c r="C355" s="251"/>
      <c r="D355" s="252" t="s">
        <v>170</v>
      </c>
      <c r="E355" s="253" t="s">
        <v>1</v>
      </c>
      <c r="F355" s="254" t="s">
        <v>457</v>
      </c>
      <c r="G355" s="251"/>
      <c r="H355" s="255">
        <v>3.36</v>
      </c>
      <c r="I355" s="256"/>
      <c r="J355" s="251"/>
      <c r="K355" s="251"/>
      <c r="L355" s="257"/>
      <c r="M355" s="258"/>
      <c r="N355" s="259"/>
      <c r="O355" s="259"/>
      <c r="P355" s="259"/>
      <c r="Q355" s="259"/>
      <c r="R355" s="259"/>
      <c r="S355" s="259"/>
      <c r="T355" s="26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1" t="s">
        <v>170</v>
      </c>
      <c r="AU355" s="261" t="s">
        <v>82</v>
      </c>
      <c r="AV355" s="13" t="s">
        <v>82</v>
      </c>
      <c r="AW355" s="13" t="s">
        <v>30</v>
      </c>
      <c r="AX355" s="13" t="s">
        <v>73</v>
      </c>
      <c r="AY355" s="261" t="s">
        <v>163</v>
      </c>
    </row>
    <row r="356" spans="1:51" s="14" customFormat="1" ht="12">
      <c r="A356" s="14"/>
      <c r="B356" s="262"/>
      <c r="C356" s="263"/>
      <c r="D356" s="252" t="s">
        <v>170</v>
      </c>
      <c r="E356" s="264" t="s">
        <v>1</v>
      </c>
      <c r="F356" s="265" t="s">
        <v>172</v>
      </c>
      <c r="G356" s="263"/>
      <c r="H356" s="266">
        <v>6.24</v>
      </c>
      <c r="I356" s="267"/>
      <c r="J356" s="263"/>
      <c r="K356" s="263"/>
      <c r="L356" s="268"/>
      <c r="M356" s="269"/>
      <c r="N356" s="270"/>
      <c r="O356" s="270"/>
      <c r="P356" s="270"/>
      <c r="Q356" s="270"/>
      <c r="R356" s="270"/>
      <c r="S356" s="270"/>
      <c r="T356" s="27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2" t="s">
        <v>170</v>
      </c>
      <c r="AU356" s="272" t="s">
        <v>82</v>
      </c>
      <c r="AV356" s="14" t="s">
        <v>88</v>
      </c>
      <c r="AW356" s="14" t="s">
        <v>30</v>
      </c>
      <c r="AX356" s="14" t="s">
        <v>80</v>
      </c>
      <c r="AY356" s="272" t="s">
        <v>163</v>
      </c>
    </row>
    <row r="357" spans="1:65" s="2" customFormat="1" ht="33" customHeight="1">
      <c r="A357" s="38"/>
      <c r="B357" s="39"/>
      <c r="C357" s="236" t="s">
        <v>458</v>
      </c>
      <c r="D357" s="236" t="s">
        <v>165</v>
      </c>
      <c r="E357" s="237" t="s">
        <v>459</v>
      </c>
      <c r="F357" s="238" t="s">
        <v>460</v>
      </c>
      <c r="G357" s="239" t="s">
        <v>168</v>
      </c>
      <c r="H357" s="240">
        <v>363.36</v>
      </c>
      <c r="I357" s="241"/>
      <c r="J357" s="242">
        <f>ROUND(I357*H357,2)</f>
        <v>0</v>
      </c>
      <c r="K357" s="243"/>
      <c r="L357" s="44"/>
      <c r="M357" s="244" t="s">
        <v>1</v>
      </c>
      <c r="N357" s="245" t="s">
        <v>38</v>
      </c>
      <c r="O357" s="91"/>
      <c r="P357" s="246">
        <f>O357*H357</f>
        <v>0</v>
      </c>
      <c r="Q357" s="246">
        <v>0</v>
      </c>
      <c r="R357" s="246">
        <f>Q357*H357</f>
        <v>0</v>
      </c>
      <c r="S357" s="246">
        <v>0</v>
      </c>
      <c r="T357" s="247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8" t="s">
        <v>88</v>
      </c>
      <c r="AT357" s="248" t="s">
        <v>165</v>
      </c>
      <c r="AU357" s="248" t="s">
        <v>82</v>
      </c>
      <c r="AY357" s="17" t="s">
        <v>163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17" t="s">
        <v>80</v>
      </c>
      <c r="BK357" s="249">
        <f>ROUND(I357*H357,2)</f>
        <v>0</v>
      </c>
      <c r="BL357" s="17" t="s">
        <v>88</v>
      </c>
      <c r="BM357" s="248" t="s">
        <v>461</v>
      </c>
    </row>
    <row r="358" spans="1:51" s="13" customFormat="1" ht="12">
      <c r="A358" s="13"/>
      <c r="B358" s="250"/>
      <c r="C358" s="251"/>
      <c r="D358" s="252" t="s">
        <v>170</v>
      </c>
      <c r="E358" s="253" t="s">
        <v>1</v>
      </c>
      <c r="F358" s="254" t="s">
        <v>462</v>
      </c>
      <c r="G358" s="251"/>
      <c r="H358" s="255">
        <v>17.28</v>
      </c>
      <c r="I358" s="256"/>
      <c r="J358" s="251"/>
      <c r="K358" s="251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170</v>
      </c>
      <c r="AU358" s="261" t="s">
        <v>82</v>
      </c>
      <c r="AV358" s="13" t="s">
        <v>82</v>
      </c>
      <c r="AW358" s="13" t="s">
        <v>30</v>
      </c>
      <c r="AX358" s="13" t="s">
        <v>73</v>
      </c>
      <c r="AY358" s="261" t="s">
        <v>163</v>
      </c>
    </row>
    <row r="359" spans="1:51" s="13" customFormat="1" ht="12">
      <c r="A359" s="13"/>
      <c r="B359" s="250"/>
      <c r="C359" s="251"/>
      <c r="D359" s="252" t="s">
        <v>170</v>
      </c>
      <c r="E359" s="253" t="s">
        <v>1</v>
      </c>
      <c r="F359" s="254" t="s">
        <v>463</v>
      </c>
      <c r="G359" s="251"/>
      <c r="H359" s="255">
        <v>346.08</v>
      </c>
      <c r="I359" s="256"/>
      <c r="J359" s="251"/>
      <c r="K359" s="251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170</v>
      </c>
      <c r="AU359" s="261" t="s">
        <v>82</v>
      </c>
      <c r="AV359" s="13" t="s">
        <v>82</v>
      </c>
      <c r="AW359" s="13" t="s">
        <v>30</v>
      </c>
      <c r="AX359" s="13" t="s">
        <v>73</v>
      </c>
      <c r="AY359" s="261" t="s">
        <v>163</v>
      </c>
    </row>
    <row r="360" spans="1:51" s="14" customFormat="1" ht="12">
      <c r="A360" s="14"/>
      <c r="B360" s="262"/>
      <c r="C360" s="263"/>
      <c r="D360" s="252" t="s">
        <v>170</v>
      </c>
      <c r="E360" s="264" t="s">
        <v>1</v>
      </c>
      <c r="F360" s="265" t="s">
        <v>172</v>
      </c>
      <c r="G360" s="263"/>
      <c r="H360" s="266">
        <v>363.36</v>
      </c>
      <c r="I360" s="267"/>
      <c r="J360" s="263"/>
      <c r="K360" s="263"/>
      <c r="L360" s="268"/>
      <c r="M360" s="269"/>
      <c r="N360" s="270"/>
      <c r="O360" s="270"/>
      <c r="P360" s="270"/>
      <c r="Q360" s="270"/>
      <c r="R360" s="270"/>
      <c r="S360" s="270"/>
      <c r="T360" s="27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2" t="s">
        <v>170</v>
      </c>
      <c r="AU360" s="272" t="s">
        <v>82</v>
      </c>
      <c r="AV360" s="14" t="s">
        <v>88</v>
      </c>
      <c r="AW360" s="14" t="s">
        <v>30</v>
      </c>
      <c r="AX360" s="14" t="s">
        <v>80</v>
      </c>
      <c r="AY360" s="272" t="s">
        <v>163</v>
      </c>
    </row>
    <row r="361" spans="1:65" s="2" customFormat="1" ht="33" customHeight="1">
      <c r="A361" s="38"/>
      <c r="B361" s="39"/>
      <c r="C361" s="236" t="s">
        <v>464</v>
      </c>
      <c r="D361" s="236" t="s">
        <v>165</v>
      </c>
      <c r="E361" s="237" t="s">
        <v>465</v>
      </c>
      <c r="F361" s="238" t="s">
        <v>466</v>
      </c>
      <c r="G361" s="239" t="s">
        <v>168</v>
      </c>
      <c r="H361" s="240">
        <v>911.328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38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88</v>
      </c>
      <c r="AT361" s="248" t="s">
        <v>165</v>
      </c>
      <c r="AU361" s="248" t="s">
        <v>82</v>
      </c>
      <c r="AY361" s="17" t="s">
        <v>163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80</v>
      </c>
      <c r="BK361" s="249">
        <f>ROUND(I361*H361,2)</f>
        <v>0</v>
      </c>
      <c r="BL361" s="17" t="s">
        <v>88</v>
      </c>
      <c r="BM361" s="248" t="s">
        <v>467</v>
      </c>
    </row>
    <row r="362" spans="1:51" s="13" customFormat="1" ht="12">
      <c r="A362" s="13"/>
      <c r="B362" s="250"/>
      <c r="C362" s="251"/>
      <c r="D362" s="252" t="s">
        <v>170</v>
      </c>
      <c r="E362" s="253" t="s">
        <v>1</v>
      </c>
      <c r="F362" s="254" t="s">
        <v>468</v>
      </c>
      <c r="G362" s="251"/>
      <c r="H362" s="255">
        <v>25.2</v>
      </c>
      <c r="I362" s="256"/>
      <c r="J362" s="251"/>
      <c r="K362" s="251"/>
      <c r="L362" s="257"/>
      <c r="M362" s="258"/>
      <c r="N362" s="259"/>
      <c r="O362" s="259"/>
      <c r="P362" s="259"/>
      <c r="Q362" s="259"/>
      <c r="R362" s="259"/>
      <c r="S362" s="259"/>
      <c r="T362" s="26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1" t="s">
        <v>170</v>
      </c>
      <c r="AU362" s="261" t="s">
        <v>82</v>
      </c>
      <c r="AV362" s="13" t="s">
        <v>82</v>
      </c>
      <c r="AW362" s="13" t="s">
        <v>30</v>
      </c>
      <c r="AX362" s="13" t="s">
        <v>73</v>
      </c>
      <c r="AY362" s="261" t="s">
        <v>163</v>
      </c>
    </row>
    <row r="363" spans="1:51" s="13" customFormat="1" ht="12">
      <c r="A363" s="13"/>
      <c r="B363" s="250"/>
      <c r="C363" s="251"/>
      <c r="D363" s="252" t="s">
        <v>170</v>
      </c>
      <c r="E363" s="253" t="s">
        <v>1</v>
      </c>
      <c r="F363" s="254" t="s">
        <v>469</v>
      </c>
      <c r="G363" s="251"/>
      <c r="H363" s="255">
        <v>67.2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1" t="s">
        <v>170</v>
      </c>
      <c r="AU363" s="261" t="s">
        <v>82</v>
      </c>
      <c r="AV363" s="13" t="s">
        <v>82</v>
      </c>
      <c r="AW363" s="13" t="s">
        <v>30</v>
      </c>
      <c r="AX363" s="13" t="s">
        <v>73</v>
      </c>
      <c r="AY363" s="261" t="s">
        <v>163</v>
      </c>
    </row>
    <row r="364" spans="1:51" s="13" customFormat="1" ht="12">
      <c r="A364" s="13"/>
      <c r="B364" s="250"/>
      <c r="C364" s="251"/>
      <c r="D364" s="252" t="s">
        <v>170</v>
      </c>
      <c r="E364" s="253" t="s">
        <v>1</v>
      </c>
      <c r="F364" s="254" t="s">
        <v>470</v>
      </c>
      <c r="G364" s="251"/>
      <c r="H364" s="255">
        <v>235.2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170</v>
      </c>
      <c r="AU364" s="261" t="s">
        <v>82</v>
      </c>
      <c r="AV364" s="13" t="s">
        <v>82</v>
      </c>
      <c r="AW364" s="13" t="s">
        <v>30</v>
      </c>
      <c r="AX364" s="13" t="s">
        <v>73</v>
      </c>
      <c r="AY364" s="261" t="s">
        <v>163</v>
      </c>
    </row>
    <row r="365" spans="1:51" s="13" customFormat="1" ht="12">
      <c r="A365" s="13"/>
      <c r="B365" s="250"/>
      <c r="C365" s="251"/>
      <c r="D365" s="252" t="s">
        <v>170</v>
      </c>
      <c r="E365" s="253" t="s">
        <v>1</v>
      </c>
      <c r="F365" s="254" t="s">
        <v>471</v>
      </c>
      <c r="G365" s="251"/>
      <c r="H365" s="255">
        <v>39.2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170</v>
      </c>
      <c r="AU365" s="261" t="s">
        <v>82</v>
      </c>
      <c r="AV365" s="13" t="s">
        <v>82</v>
      </c>
      <c r="AW365" s="13" t="s">
        <v>30</v>
      </c>
      <c r="AX365" s="13" t="s">
        <v>73</v>
      </c>
      <c r="AY365" s="261" t="s">
        <v>163</v>
      </c>
    </row>
    <row r="366" spans="1:51" s="13" customFormat="1" ht="12">
      <c r="A366" s="13"/>
      <c r="B366" s="250"/>
      <c r="C366" s="251"/>
      <c r="D366" s="252" t="s">
        <v>170</v>
      </c>
      <c r="E366" s="253" t="s">
        <v>1</v>
      </c>
      <c r="F366" s="254" t="s">
        <v>472</v>
      </c>
      <c r="G366" s="251"/>
      <c r="H366" s="255">
        <v>537.6</v>
      </c>
      <c r="I366" s="256"/>
      <c r="J366" s="251"/>
      <c r="K366" s="251"/>
      <c r="L366" s="257"/>
      <c r="M366" s="258"/>
      <c r="N366" s="259"/>
      <c r="O366" s="259"/>
      <c r="P366" s="259"/>
      <c r="Q366" s="259"/>
      <c r="R366" s="259"/>
      <c r="S366" s="259"/>
      <c r="T366" s="26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1" t="s">
        <v>170</v>
      </c>
      <c r="AU366" s="261" t="s">
        <v>82</v>
      </c>
      <c r="AV366" s="13" t="s">
        <v>82</v>
      </c>
      <c r="AW366" s="13" t="s">
        <v>30</v>
      </c>
      <c r="AX366" s="13" t="s">
        <v>73</v>
      </c>
      <c r="AY366" s="261" t="s">
        <v>163</v>
      </c>
    </row>
    <row r="367" spans="1:51" s="13" customFormat="1" ht="12">
      <c r="A367" s="13"/>
      <c r="B367" s="250"/>
      <c r="C367" s="251"/>
      <c r="D367" s="252" t="s">
        <v>170</v>
      </c>
      <c r="E367" s="253" t="s">
        <v>1</v>
      </c>
      <c r="F367" s="254" t="s">
        <v>473</v>
      </c>
      <c r="G367" s="251"/>
      <c r="H367" s="255">
        <v>2.768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170</v>
      </c>
      <c r="AU367" s="261" t="s">
        <v>82</v>
      </c>
      <c r="AV367" s="13" t="s">
        <v>82</v>
      </c>
      <c r="AW367" s="13" t="s">
        <v>30</v>
      </c>
      <c r="AX367" s="13" t="s">
        <v>73</v>
      </c>
      <c r="AY367" s="261" t="s">
        <v>163</v>
      </c>
    </row>
    <row r="368" spans="1:51" s="13" customFormat="1" ht="12">
      <c r="A368" s="13"/>
      <c r="B368" s="250"/>
      <c r="C368" s="251"/>
      <c r="D368" s="252" t="s">
        <v>170</v>
      </c>
      <c r="E368" s="253" t="s">
        <v>1</v>
      </c>
      <c r="F368" s="254" t="s">
        <v>474</v>
      </c>
      <c r="G368" s="251"/>
      <c r="H368" s="255">
        <v>3.2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170</v>
      </c>
      <c r="AU368" s="261" t="s">
        <v>82</v>
      </c>
      <c r="AV368" s="13" t="s">
        <v>82</v>
      </c>
      <c r="AW368" s="13" t="s">
        <v>30</v>
      </c>
      <c r="AX368" s="13" t="s">
        <v>73</v>
      </c>
      <c r="AY368" s="261" t="s">
        <v>163</v>
      </c>
    </row>
    <row r="369" spans="1:51" s="13" customFormat="1" ht="12">
      <c r="A369" s="13"/>
      <c r="B369" s="250"/>
      <c r="C369" s="251"/>
      <c r="D369" s="252" t="s">
        <v>170</v>
      </c>
      <c r="E369" s="253" t="s">
        <v>1</v>
      </c>
      <c r="F369" s="254" t="s">
        <v>475</v>
      </c>
      <c r="G369" s="251"/>
      <c r="H369" s="255">
        <v>0.96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1" t="s">
        <v>170</v>
      </c>
      <c r="AU369" s="261" t="s">
        <v>82</v>
      </c>
      <c r="AV369" s="13" t="s">
        <v>82</v>
      </c>
      <c r="AW369" s="13" t="s">
        <v>30</v>
      </c>
      <c r="AX369" s="13" t="s">
        <v>73</v>
      </c>
      <c r="AY369" s="261" t="s">
        <v>163</v>
      </c>
    </row>
    <row r="370" spans="1:51" s="14" customFormat="1" ht="12">
      <c r="A370" s="14"/>
      <c r="B370" s="262"/>
      <c r="C370" s="263"/>
      <c r="D370" s="252" t="s">
        <v>170</v>
      </c>
      <c r="E370" s="264" t="s">
        <v>1</v>
      </c>
      <c r="F370" s="265" t="s">
        <v>172</v>
      </c>
      <c r="G370" s="263"/>
      <c r="H370" s="266">
        <v>911.3280000000002</v>
      </c>
      <c r="I370" s="267"/>
      <c r="J370" s="263"/>
      <c r="K370" s="263"/>
      <c r="L370" s="268"/>
      <c r="M370" s="269"/>
      <c r="N370" s="270"/>
      <c r="O370" s="270"/>
      <c r="P370" s="270"/>
      <c r="Q370" s="270"/>
      <c r="R370" s="270"/>
      <c r="S370" s="270"/>
      <c r="T370" s="27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2" t="s">
        <v>170</v>
      </c>
      <c r="AU370" s="272" t="s">
        <v>82</v>
      </c>
      <c r="AV370" s="14" t="s">
        <v>88</v>
      </c>
      <c r="AW370" s="14" t="s">
        <v>30</v>
      </c>
      <c r="AX370" s="14" t="s">
        <v>80</v>
      </c>
      <c r="AY370" s="272" t="s">
        <v>163</v>
      </c>
    </row>
    <row r="371" spans="1:65" s="2" customFormat="1" ht="33" customHeight="1">
      <c r="A371" s="38"/>
      <c r="B371" s="39"/>
      <c r="C371" s="236" t="s">
        <v>476</v>
      </c>
      <c r="D371" s="236" t="s">
        <v>165</v>
      </c>
      <c r="E371" s="237" t="s">
        <v>477</v>
      </c>
      <c r="F371" s="238" t="s">
        <v>478</v>
      </c>
      <c r="G371" s="239" t="s">
        <v>168</v>
      </c>
      <c r="H371" s="240">
        <v>97.63</v>
      </c>
      <c r="I371" s="241"/>
      <c r="J371" s="242">
        <f>ROUND(I371*H371,2)</f>
        <v>0</v>
      </c>
      <c r="K371" s="243"/>
      <c r="L371" s="44"/>
      <c r="M371" s="244" t="s">
        <v>1</v>
      </c>
      <c r="N371" s="245" t="s">
        <v>38</v>
      </c>
      <c r="O371" s="91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8" t="s">
        <v>88</v>
      </c>
      <c r="AT371" s="248" t="s">
        <v>165</v>
      </c>
      <c r="AU371" s="248" t="s">
        <v>82</v>
      </c>
      <c r="AY371" s="17" t="s">
        <v>163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7" t="s">
        <v>80</v>
      </c>
      <c r="BK371" s="249">
        <f>ROUND(I371*H371,2)</f>
        <v>0</v>
      </c>
      <c r="BL371" s="17" t="s">
        <v>88</v>
      </c>
      <c r="BM371" s="248" t="s">
        <v>479</v>
      </c>
    </row>
    <row r="372" spans="1:51" s="13" customFormat="1" ht="12">
      <c r="A372" s="13"/>
      <c r="B372" s="250"/>
      <c r="C372" s="251"/>
      <c r="D372" s="252" t="s">
        <v>170</v>
      </c>
      <c r="E372" s="253" t="s">
        <v>1</v>
      </c>
      <c r="F372" s="254" t="s">
        <v>480</v>
      </c>
      <c r="G372" s="251"/>
      <c r="H372" s="255">
        <v>8.19</v>
      </c>
      <c r="I372" s="256"/>
      <c r="J372" s="251"/>
      <c r="K372" s="251"/>
      <c r="L372" s="257"/>
      <c r="M372" s="258"/>
      <c r="N372" s="259"/>
      <c r="O372" s="259"/>
      <c r="P372" s="259"/>
      <c r="Q372" s="259"/>
      <c r="R372" s="259"/>
      <c r="S372" s="259"/>
      <c r="T372" s="26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1" t="s">
        <v>170</v>
      </c>
      <c r="AU372" s="261" t="s">
        <v>82</v>
      </c>
      <c r="AV372" s="13" t="s">
        <v>82</v>
      </c>
      <c r="AW372" s="13" t="s">
        <v>30</v>
      </c>
      <c r="AX372" s="13" t="s">
        <v>73</v>
      </c>
      <c r="AY372" s="261" t="s">
        <v>163</v>
      </c>
    </row>
    <row r="373" spans="1:51" s="13" customFormat="1" ht="12">
      <c r="A373" s="13"/>
      <c r="B373" s="250"/>
      <c r="C373" s="251"/>
      <c r="D373" s="252" t="s">
        <v>170</v>
      </c>
      <c r="E373" s="253" t="s">
        <v>1</v>
      </c>
      <c r="F373" s="254" t="s">
        <v>481</v>
      </c>
      <c r="G373" s="251"/>
      <c r="H373" s="255">
        <v>6.4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1" t="s">
        <v>170</v>
      </c>
      <c r="AU373" s="261" t="s">
        <v>82</v>
      </c>
      <c r="AV373" s="13" t="s">
        <v>82</v>
      </c>
      <c r="AW373" s="13" t="s">
        <v>30</v>
      </c>
      <c r="AX373" s="13" t="s">
        <v>73</v>
      </c>
      <c r="AY373" s="261" t="s">
        <v>163</v>
      </c>
    </row>
    <row r="374" spans="1:51" s="13" customFormat="1" ht="12">
      <c r="A374" s="13"/>
      <c r="B374" s="250"/>
      <c r="C374" s="251"/>
      <c r="D374" s="252" t="s">
        <v>170</v>
      </c>
      <c r="E374" s="253" t="s">
        <v>1</v>
      </c>
      <c r="F374" s="254" t="s">
        <v>482</v>
      </c>
      <c r="G374" s="251"/>
      <c r="H374" s="255">
        <v>6.6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1" t="s">
        <v>170</v>
      </c>
      <c r="AU374" s="261" t="s">
        <v>82</v>
      </c>
      <c r="AV374" s="13" t="s">
        <v>82</v>
      </c>
      <c r="AW374" s="13" t="s">
        <v>30</v>
      </c>
      <c r="AX374" s="13" t="s">
        <v>73</v>
      </c>
      <c r="AY374" s="261" t="s">
        <v>163</v>
      </c>
    </row>
    <row r="375" spans="1:51" s="13" customFormat="1" ht="12">
      <c r="A375" s="13"/>
      <c r="B375" s="250"/>
      <c r="C375" s="251"/>
      <c r="D375" s="252" t="s">
        <v>170</v>
      </c>
      <c r="E375" s="253" t="s">
        <v>1</v>
      </c>
      <c r="F375" s="254" t="s">
        <v>483</v>
      </c>
      <c r="G375" s="251"/>
      <c r="H375" s="255">
        <v>76.44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1" t="s">
        <v>170</v>
      </c>
      <c r="AU375" s="261" t="s">
        <v>82</v>
      </c>
      <c r="AV375" s="13" t="s">
        <v>82</v>
      </c>
      <c r="AW375" s="13" t="s">
        <v>30</v>
      </c>
      <c r="AX375" s="13" t="s">
        <v>73</v>
      </c>
      <c r="AY375" s="261" t="s">
        <v>163</v>
      </c>
    </row>
    <row r="376" spans="1:51" s="14" customFormat="1" ht="12">
      <c r="A376" s="14"/>
      <c r="B376" s="262"/>
      <c r="C376" s="263"/>
      <c r="D376" s="252" t="s">
        <v>170</v>
      </c>
      <c r="E376" s="264" t="s">
        <v>1</v>
      </c>
      <c r="F376" s="265" t="s">
        <v>172</v>
      </c>
      <c r="G376" s="263"/>
      <c r="H376" s="266">
        <v>97.63</v>
      </c>
      <c r="I376" s="267"/>
      <c r="J376" s="263"/>
      <c r="K376" s="263"/>
      <c r="L376" s="268"/>
      <c r="M376" s="269"/>
      <c r="N376" s="270"/>
      <c r="O376" s="270"/>
      <c r="P376" s="270"/>
      <c r="Q376" s="270"/>
      <c r="R376" s="270"/>
      <c r="S376" s="270"/>
      <c r="T376" s="27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2" t="s">
        <v>170</v>
      </c>
      <c r="AU376" s="272" t="s">
        <v>82</v>
      </c>
      <c r="AV376" s="14" t="s">
        <v>88</v>
      </c>
      <c r="AW376" s="14" t="s">
        <v>30</v>
      </c>
      <c r="AX376" s="14" t="s">
        <v>80</v>
      </c>
      <c r="AY376" s="272" t="s">
        <v>163</v>
      </c>
    </row>
    <row r="377" spans="1:65" s="2" customFormat="1" ht="33" customHeight="1">
      <c r="A377" s="38"/>
      <c r="B377" s="39"/>
      <c r="C377" s="236" t="s">
        <v>484</v>
      </c>
      <c r="D377" s="236" t="s">
        <v>165</v>
      </c>
      <c r="E377" s="237" t="s">
        <v>485</v>
      </c>
      <c r="F377" s="238" t="s">
        <v>486</v>
      </c>
      <c r="G377" s="239" t="s">
        <v>168</v>
      </c>
      <c r="H377" s="240">
        <v>686.309</v>
      </c>
      <c r="I377" s="241"/>
      <c r="J377" s="242">
        <f>ROUND(I377*H377,2)</f>
        <v>0</v>
      </c>
      <c r="K377" s="243"/>
      <c r="L377" s="44"/>
      <c r="M377" s="244" t="s">
        <v>1</v>
      </c>
      <c r="N377" s="245" t="s">
        <v>38</v>
      </c>
      <c r="O377" s="91"/>
      <c r="P377" s="246">
        <f>O377*H377</f>
        <v>0</v>
      </c>
      <c r="Q377" s="246">
        <v>0</v>
      </c>
      <c r="R377" s="246">
        <f>Q377*H377</f>
        <v>0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88</v>
      </c>
      <c r="AT377" s="248" t="s">
        <v>165</v>
      </c>
      <c r="AU377" s="248" t="s">
        <v>82</v>
      </c>
      <c r="AY377" s="17" t="s">
        <v>163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7" t="s">
        <v>80</v>
      </c>
      <c r="BK377" s="249">
        <f>ROUND(I377*H377,2)</f>
        <v>0</v>
      </c>
      <c r="BL377" s="17" t="s">
        <v>88</v>
      </c>
      <c r="BM377" s="248" t="s">
        <v>487</v>
      </c>
    </row>
    <row r="378" spans="1:51" s="13" customFormat="1" ht="12">
      <c r="A378" s="13"/>
      <c r="B378" s="250"/>
      <c r="C378" s="251"/>
      <c r="D378" s="252" t="s">
        <v>170</v>
      </c>
      <c r="E378" s="253" t="s">
        <v>1</v>
      </c>
      <c r="F378" s="254" t="s">
        <v>488</v>
      </c>
      <c r="G378" s="251"/>
      <c r="H378" s="255">
        <v>47.04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1" t="s">
        <v>170</v>
      </c>
      <c r="AU378" s="261" t="s">
        <v>82</v>
      </c>
      <c r="AV378" s="13" t="s">
        <v>82</v>
      </c>
      <c r="AW378" s="13" t="s">
        <v>30</v>
      </c>
      <c r="AX378" s="13" t="s">
        <v>73</v>
      </c>
      <c r="AY378" s="261" t="s">
        <v>163</v>
      </c>
    </row>
    <row r="379" spans="1:51" s="13" customFormat="1" ht="12">
      <c r="A379" s="13"/>
      <c r="B379" s="250"/>
      <c r="C379" s="251"/>
      <c r="D379" s="252" t="s">
        <v>170</v>
      </c>
      <c r="E379" s="253" t="s">
        <v>1</v>
      </c>
      <c r="F379" s="254" t="s">
        <v>489</v>
      </c>
      <c r="G379" s="251"/>
      <c r="H379" s="255">
        <v>639.269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170</v>
      </c>
      <c r="AU379" s="261" t="s">
        <v>82</v>
      </c>
      <c r="AV379" s="13" t="s">
        <v>82</v>
      </c>
      <c r="AW379" s="13" t="s">
        <v>30</v>
      </c>
      <c r="AX379" s="13" t="s">
        <v>73</v>
      </c>
      <c r="AY379" s="261" t="s">
        <v>163</v>
      </c>
    </row>
    <row r="380" spans="1:51" s="14" customFormat="1" ht="12">
      <c r="A380" s="14"/>
      <c r="B380" s="262"/>
      <c r="C380" s="263"/>
      <c r="D380" s="252" t="s">
        <v>170</v>
      </c>
      <c r="E380" s="264" t="s">
        <v>1</v>
      </c>
      <c r="F380" s="265" t="s">
        <v>172</v>
      </c>
      <c r="G380" s="263"/>
      <c r="H380" s="266">
        <v>686.309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2" t="s">
        <v>170</v>
      </c>
      <c r="AU380" s="272" t="s">
        <v>82</v>
      </c>
      <c r="AV380" s="14" t="s">
        <v>88</v>
      </c>
      <c r="AW380" s="14" t="s">
        <v>30</v>
      </c>
      <c r="AX380" s="14" t="s">
        <v>80</v>
      </c>
      <c r="AY380" s="272" t="s">
        <v>163</v>
      </c>
    </row>
    <row r="381" spans="1:65" s="2" customFormat="1" ht="33" customHeight="1">
      <c r="A381" s="38"/>
      <c r="B381" s="39"/>
      <c r="C381" s="236" t="s">
        <v>490</v>
      </c>
      <c r="D381" s="236" t="s">
        <v>165</v>
      </c>
      <c r="E381" s="237" t="s">
        <v>491</v>
      </c>
      <c r="F381" s="238" t="s">
        <v>492</v>
      </c>
      <c r="G381" s="239" t="s">
        <v>168</v>
      </c>
      <c r="H381" s="240">
        <v>101.355</v>
      </c>
      <c r="I381" s="241"/>
      <c r="J381" s="242">
        <f>ROUND(I381*H381,2)</f>
        <v>0</v>
      </c>
      <c r="K381" s="243"/>
      <c r="L381" s="44"/>
      <c r="M381" s="244" t="s">
        <v>1</v>
      </c>
      <c r="N381" s="245" t="s">
        <v>38</v>
      </c>
      <c r="O381" s="91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8" t="s">
        <v>88</v>
      </c>
      <c r="AT381" s="248" t="s">
        <v>165</v>
      </c>
      <c r="AU381" s="248" t="s">
        <v>82</v>
      </c>
      <c r="AY381" s="17" t="s">
        <v>163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17" t="s">
        <v>80</v>
      </c>
      <c r="BK381" s="249">
        <f>ROUND(I381*H381,2)</f>
        <v>0</v>
      </c>
      <c r="BL381" s="17" t="s">
        <v>88</v>
      </c>
      <c r="BM381" s="248" t="s">
        <v>493</v>
      </c>
    </row>
    <row r="382" spans="1:51" s="13" customFormat="1" ht="12">
      <c r="A382" s="13"/>
      <c r="B382" s="250"/>
      <c r="C382" s="251"/>
      <c r="D382" s="252" t="s">
        <v>170</v>
      </c>
      <c r="E382" s="253" t="s">
        <v>1</v>
      </c>
      <c r="F382" s="254" t="s">
        <v>494</v>
      </c>
      <c r="G382" s="251"/>
      <c r="H382" s="255">
        <v>6.72</v>
      </c>
      <c r="I382" s="256"/>
      <c r="J382" s="251"/>
      <c r="K382" s="251"/>
      <c r="L382" s="257"/>
      <c r="M382" s="258"/>
      <c r="N382" s="259"/>
      <c r="O382" s="259"/>
      <c r="P382" s="259"/>
      <c r="Q382" s="259"/>
      <c r="R382" s="259"/>
      <c r="S382" s="259"/>
      <c r="T382" s="26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1" t="s">
        <v>170</v>
      </c>
      <c r="AU382" s="261" t="s">
        <v>82</v>
      </c>
      <c r="AV382" s="13" t="s">
        <v>82</v>
      </c>
      <c r="AW382" s="13" t="s">
        <v>30</v>
      </c>
      <c r="AX382" s="13" t="s">
        <v>73</v>
      </c>
      <c r="AY382" s="261" t="s">
        <v>163</v>
      </c>
    </row>
    <row r="383" spans="1:51" s="13" customFormat="1" ht="12">
      <c r="A383" s="13"/>
      <c r="B383" s="250"/>
      <c r="C383" s="251"/>
      <c r="D383" s="252" t="s">
        <v>170</v>
      </c>
      <c r="E383" s="253" t="s">
        <v>1</v>
      </c>
      <c r="F383" s="254" t="s">
        <v>495</v>
      </c>
      <c r="G383" s="251"/>
      <c r="H383" s="255">
        <v>8.888</v>
      </c>
      <c r="I383" s="256"/>
      <c r="J383" s="251"/>
      <c r="K383" s="251"/>
      <c r="L383" s="257"/>
      <c r="M383" s="258"/>
      <c r="N383" s="259"/>
      <c r="O383" s="259"/>
      <c r="P383" s="259"/>
      <c r="Q383" s="259"/>
      <c r="R383" s="259"/>
      <c r="S383" s="259"/>
      <c r="T383" s="26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1" t="s">
        <v>170</v>
      </c>
      <c r="AU383" s="261" t="s">
        <v>82</v>
      </c>
      <c r="AV383" s="13" t="s">
        <v>82</v>
      </c>
      <c r="AW383" s="13" t="s">
        <v>30</v>
      </c>
      <c r="AX383" s="13" t="s">
        <v>73</v>
      </c>
      <c r="AY383" s="261" t="s">
        <v>163</v>
      </c>
    </row>
    <row r="384" spans="1:51" s="13" customFormat="1" ht="12">
      <c r="A384" s="13"/>
      <c r="B384" s="250"/>
      <c r="C384" s="251"/>
      <c r="D384" s="252" t="s">
        <v>170</v>
      </c>
      <c r="E384" s="253" t="s">
        <v>1</v>
      </c>
      <c r="F384" s="254" t="s">
        <v>496</v>
      </c>
      <c r="G384" s="251"/>
      <c r="H384" s="255">
        <v>34.56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1" t="s">
        <v>170</v>
      </c>
      <c r="AU384" s="261" t="s">
        <v>82</v>
      </c>
      <c r="AV384" s="13" t="s">
        <v>82</v>
      </c>
      <c r="AW384" s="13" t="s">
        <v>30</v>
      </c>
      <c r="AX384" s="13" t="s">
        <v>73</v>
      </c>
      <c r="AY384" s="261" t="s">
        <v>163</v>
      </c>
    </row>
    <row r="385" spans="1:51" s="13" customFormat="1" ht="12">
      <c r="A385" s="13"/>
      <c r="B385" s="250"/>
      <c r="C385" s="251"/>
      <c r="D385" s="252" t="s">
        <v>170</v>
      </c>
      <c r="E385" s="253" t="s">
        <v>1</v>
      </c>
      <c r="F385" s="254" t="s">
        <v>497</v>
      </c>
      <c r="G385" s="251"/>
      <c r="H385" s="255">
        <v>7.987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170</v>
      </c>
      <c r="AU385" s="261" t="s">
        <v>82</v>
      </c>
      <c r="AV385" s="13" t="s">
        <v>82</v>
      </c>
      <c r="AW385" s="13" t="s">
        <v>30</v>
      </c>
      <c r="AX385" s="13" t="s">
        <v>73</v>
      </c>
      <c r="AY385" s="261" t="s">
        <v>163</v>
      </c>
    </row>
    <row r="386" spans="1:51" s="13" customFormat="1" ht="12">
      <c r="A386" s="13"/>
      <c r="B386" s="250"/>
      <c r="C386" s="251"/>
      <c r="D386" s="252" t="s">
        <v>170</v>
      </c>
      <c r="E386" s="253" t="s">
        <v>1</v>
      </c>
      <c r="F386" s="254" t="s">
        <v>498</v>
      </c>
      <c r="G386" s="251"/>
      <c r="H386" s="255">
        <v>43.2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1" t="s">
        <v>170</v>
      </c>
      <c r="AU386" s="261" t="s">
        <v>82</v>
      </c>
      <c r="AV386" s="13" t="s">
        <v>82</v>
      </c>
      <c r="AW386" s="13" t="s">
        <v>30</v>
      </c>
      <c r="AX386" s="13" t="s">
        <v>73</v>
      </c>
      <c r="AY386" s="261" t="s">
        <v>163</v>
      </c>
    </row>
    <row r="387" spans="1:51" s="14" customFormat="1" ht="12">
      <c r="A387" s="14"/>
      <c r="B387" s="262"/>
      <c r="C387" s="263"/>
      <c r="D387" s="252" t="s">
        <v>170</v>
      </c>
      <c r="E387" s="264" t="s">
        <v>1</v>
      </c>
      <c r="F387" s="265" t="s">
        <v>172</v>
      </c>
      <c r="G387" s="263"/>
      <c r="H387" s="266">
        <v>101.35500000000002</v>
      </c>
      <c r="I387" s="267"/>
      <c r="J387" s="263"/>
      <c r="K387" s="263"/>
      <c r="L387" s="268"/>
      <c r="M387" s="269"/>
      <c r="N387" s="270"/>
      <c r="O387" s="270"/>
      <c r="P387" s="270"/>
      <c r="Q387" s="270"/>
      <c r="R387" s="270"/>
      <c r="S387" s="270"/>
      <c r="T387" s="27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2" t="s">
        <v>170</v>
      </c>
      <c r="AU387" s="272" t="s">
        <v>82</v>
      </c>
      <c r="AV387" s="14" t="s">
        <v>88</v>
      </c>
      <c r="AW387" s="14" t="s">
        <v>30</v>
      </c>
      <c r="AX387" s="14" t="s">
        <v>80</v>
      </c>
      <c r="AY387" s="272" t="s">
        <v>163</v>
      </c>
    </row>
    <row r="388" spans="1:65" s="2" customFormat="1" ht="21.75" customHeight="1">
      <c r="A388" s="38"/>
      <c r="B388" s="39"/>
      <c r="C388" s="236" t="s">
        <v>499</v>
      </c>
      <c r="D388" s="236" t="s">
        <v>165</v>
      </c>
      <c r="E388" s="237" t="s">
        <v>500</v>
      </c>
      <c r="F388" s="238" t="s">
        <v>501</v>
      </c>
      <c r="G388" s="239" t="s">
        <v>212</v>
      </c>
      <c r="H388" s="240">
        <v>23.7</v>
      </c>
      <c r="I388" s="241"/>
      <c r="J388" s="242">
        <f>ROUND(I388*H388,2)</f>
        <v>0</v>
      </c>
      <c r="K388" s="243"/>
      <c r="L388" s="44"/>
      <c r="M388" s="244" t="s">
        <v>1</v>
      </c>
      <c r="N388" s="245" t="s">
        <v>38</v>
      </c>
      <c r="O388" s="91"/>
      <c r="P388" s="246">
        <f>O388*H388</f>
        <v>0</v>
      </c>
      <c r="Q388" s="246">
        <v>0</v>
      </c>
      <c r="R388" s="246">
        <f>Q388*H388</f>
        <v>0</v>
      </c>
      <c r="S388" s="246">
        <v>0</v>
      </c>
      <c r="T388" s="24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8" t="s">
        <v>88</v>
      </c>
      <c r="AT388" s="248" t="s">
        <v>165</v>
      </c>
      <c r="AU388" s="248" t="s">
        <v>82</v>
      </c>
      <c r="AY388" s="17" t="s">
        <v>163</v>
      </c>
      <c r="BE388" s="249">
        <f>IF(N388="základní",J388,0)</f>
        <v>0</v>
      </c>
      <c r="BF388" s="249">
        <f>IF(N388="snížená",J388,0)</f>
        <v>0</v>
      </c>
      <c r="BG388" s="249">
        <f>IF(N388="zákl. přenesená",J388,0)</f>
        <v>0</v>
      </c>
      <c r="BH388" s="249">
        <f>IF(N388="sníž. přenesená",J388,0)</f>
        <v>0</v>
      </c>
      <c r="BI388" s="249">
        <f>IF(N388="nulová",J388,0)</f>
        <v>0</v>
      </c>
      <c r="BJ388" s="17" t="s">
        <v>80</v>
      </c>
      <c r="BK388" s="249">
        <f>ROUND(I388*H388,2)</f>
        <v>0</v>
      </c>
      <c r="BL388" s="17" t="s">
        <v>88</v>
      </c>
      <c r="BM388" s="248" t="s">
        <v>502</v>
      </c>
    </row>
    <row r="389" spans="1:51" s="13" customFormat="1" ht="12">
      <c r="A389" s="13"/>
      <c r="B389" s="250"/>
      <c r="C389" s="251"/>
      <c r="D389" s="252" t="s">
        <v>170</v>
      </c>
      <c r="E389" s="253" t="s">
        <v>1</v>
      </c>
      <c r="F389" s="254" t="s">
        <v>503</v>
      </c>
      <c r="G389" s="251"/>
      <c r="H389" s="255">
        <v>23.7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1" t="s">
        <v>170</v>
      </c>
      <c r="AU389" s="261" t="s">
        <v>82</v>
      </c>
      <c r="AV389" s="13" t="s">
        <v>82</v>
      </c>
      <c r="AW389" s="13" t="s">
        <v>30</v>
      </c>
      <c r="AX389" s="13" t="s">
        <v>73</v>
      </c>
      <c r="AY389" s="261" t="s">
        <v>163</v>
      </c>
    </row>
    <row r="390" spans="1:51" s="14" customFormat="1" ht="12">
      <c r="A390" s="14"/>
      <c r="B390" s="262"/>
      <c r="C390" s="263"/>
      <c r="D390" s="252" t="s">
        <v>170</v>
      </c>
      <c r="E390" s="264" t="s">
        <v>1</v>
      </c>
      <c r="F390" s="265" t="s">
        <v>172</v>
      </c>
      <c r="G390" s="263"/>
      <c r="H390" s="266">
        <v>23.7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2" t="s">
        <v>170</v>
      </c>
      <c r="AU390" s="272" t="s">
        <v>82</v>
      </c>
      <c r="AV390" s="14" t="s">
        <v>88</v>
      </c>
      <c r="AW390" s="14" t="s">
        <v>30</v>
      </c>
      <c r="AX390" s="14" t="s">
        <v>80</v>
      </c>
      <c r="AY390" s="272" t="s">
        <v>163</v>
      </c>
    </row>
    <row r="391" spans="1:65" s="2" customFormat="1" ht="33" customHeight="1">
      <c r="A391" s="38"/>
      <c r="B391" s="39"/>
      <c r="C391" s="236" t="s">
        <v>504</v>
      </c>
      <c r="D391" s="236" t="s">
        <v>165</v>
      </c>
      <c r="E391" s="237" t="s">
        <v>505</v>
      </c>
      <c r="F391" s="238" t="s">
        <v>506</v>
      </c>
      <c r="G391" s="239" t="s">
        <v>192</v>
      </c>
      <c r="H391" s="240">
        <v>1</v>
      </c>
      <c r="I391" s="241"/>
      <c r="J391" s="242">
        <f>ROUND(I391*H391,2)</f>
        <v>0</v>
      </c>
      <c r="K391" s="243"/>
      <c r="L391" s="44"/>
      <c r="M391" s="244" t="s">
        <v>1</v>
      </c>
      <c r="N391" s="245" t="s">
        <v>38</v>
      </c>
      <c r="O391" s="91"/>
      <c r="P391" s="246">
        <f>O391*H391</f>
        <v>0</v>
      </c>
      <c r="Q391" s="246">
        <v>0</v>
      </c>
      <c r="R391" s="246">
        <f>Q391*H391</f>
        <v>0</v>
      </c>
      <c r="S391" s="246">
        <v>0</v>
      </c>
      <c r="T391" s="24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8" t="s">
        <v>88</v>
      </c>
      <c r="AT391" s="248" t="s">
        <v>165</v>
      </c>
      <c r="AU391" s="248" t="s">
        <v>82</v>
      </c>
      <c r="AY391" s="17" t="s">
        <v>163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80</v>
      </c>
      <c r="BK391" s="249">
        <f>ROUND(I391*H391,2)</f>
        <v>0</v>
      </c>
      <c r="BL391" s="17" t="s">
        <v>88</v>
      </c>
      <c r="BM391" s="248" t="s">
        <v>507</v>
      </c>
    </row>
    <row r="392" spans="1:51" s="13" customFormat="1" ht="12">
      <c r="A392" s="13"/>
      <c r="B392" s="250"/>
      <c r="C392" s="251"/>
      <c r="D392" s="252" t="s">
        <v>170</v>
      </c>
      <c r="E392" s="253" t="s">
        <v>1</v>
      </c>
      <c r="F392" s="254" t="s">
        <v>508</v>
      </c>
      <c r="G392" s="251"/>
      <c r="H392" s="255">
        <v>1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1" t="s">
        <v>170</v>
      </c>
      <c r="AU392" s="261" t="s">
        <v>82</v>
      </c>
      <c r="AV392" s="13" t="s">
        <v>82</v>
      </c>
      <c r="AW392" s="13" t="s">
        <v>30</v>
      </c>
      <c r="AX392" s="13" t="s">
        <v>73</v>
      </c>
      <c r="AY392" s="261" t="s">
        <v>163</v>
      </c>
    </row>
    <row r="393" spans="1:51" s="14" customFormat="1" ht="12">
      <c r="A393" s="14"/>
      <c r="B393" s="262"/>
      <c r="C393" s="263"/>
      <c r="D393" s="252" t="s">
        <v>170</v>
      </c>
      <c r="E393" s="264" t="s">
        <v>1</v>
      </c>
      <c r="F393" s="265" t="s">
        <v>172</v>
      </c>
      <c r="G393" s="263"/>
      <c r="H393" s="266">
        <v>1</v>
      </c>
      <c r="I393" s="267"/>
      <c r="J393" s="263"/>
      <c r="K393" s="263"/>
      <c r="L393" s="268"/>
      <c r="M393" s="269"/>
      <c r="N393" s="270"/>
      <c r="O393" s="270"/>
      <c r="P393" s="270"/>
      <c r="Q393" s="270"/>
      <c r="R393" s="270"/>
      <c r="S393" s="270"/>
      <c r="T393" s="27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2" t="s">
        <v>170</v>
      </c>
      <c r="AU393" s="272" t="s">
        <v>82</v>
      </c>
      <c r="AV393" s="14" t="s">
        <v>88</v>
      </c>
      <c r="AW393" s="14" t="s">
        <v>30</v>
      </c>
      <c r="AX393" s="14" t="s">
        <v>80</v>
      </c>
      <c r="AY393" s="272" t="s">
        <v>163</v>
      </c>
    </row>
    <row r="394" spans="1:65" s="2" customFormat="1" ht="44.25" customHeight="1">
      <c r="A394" s="38"/>
      <c r="B394" s="39"/>
      <c r="C394" s="236" t="s">
        <v>509</v>
      </c>
      <c r="D394" s="236" t="s">
        <v>165</v>
      </c>
      <c r="E394" s="237" t="s">
        <v>510</v>
      </c>
      <c r="F394" s="238" t="s">
        <v>511</v>
      </c>
      <c r="G394" s="239" t="s">
        <v>192</v>
      </c>
      <c r="H394" s="240">
        <v>4</v>
      </c>
      <c r="I394" s="241"/>
      <c r="J394" s="242">
        <f>ROUND(I394*H394,2)</f>
        <v>0</v>
      </c>
      <c r="K394" s="243"/>
      <c r="L394" s="44"/>
      <c r="M394" s="244" t="s">
        <v>1</v>
      </c>
      <c r="N394" s="245" t="s">
        <v>38</v>
      </c>
      <c r="O394" s="91"/>
      <c r="P394" s="246">
        <f>O394*H394</f>
        <v>0</v>
      </c>
      <c r="Q394" s="246">
        <v>0</v>
      </c>
      <c r="R394" s="246">
        <f>Q394*H394</f>
        <v>0</v>
      </c>
      <c r="S394" s="246">
        <v>0</v>
      </c>
      <c r="T394" s="24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8" t="s">
        <v>88</v>
      </c>
      <c r="AT394" s="248" t="s">
        <v>165</v>
      </c>
      <c r="AU394" s="248" t="s">
        <v>82</v>
      </c>
      <c r="AY394" s="17" t="s">
        <v>163</v>
      </c>
      <c r="BE394" s="249">
        <f>IF(N394="základní",J394,0)</f>
        <v>0</v>
      </c>
      <c r="BF394" s="249">
        <f>IF(N394="snížená",J394,0)</f>
        <v>0</v>
      </c>
      <c r="BG394" s="249">
        <f>IF(N394="zákl. přenesená",J394,0)</f>
        <v>0</v>
      </c>
      <c r="BH394" s="249">
        <f>IF(N394="sníž. přenesená",J394,0)</f>
        <v>0</v>
      </c>
      <c r="BI394" s="249">
        <f>IF(N394="nulová",J394,0)</f>
        <v>0</v>
      </c>
      <c r="BJ394" s="17" t="s">
        <v>80</v>
      </c>
      <c r="BK394" s="249">
        <f>ROUND(I394*H394,2)</f>
        <v>0</v>
      </c>
      <c r="BL394" s="17" t="s">
        <v>88</v>
      </c>
      <c r="BM394" s="248" t="s">
        <v>512</v>
      </c>
    </row>
    <row r="395" spans="1:51" s="13" customFormat="1" ht="12">
      <c r="A395" s="13"/>
      <c r="B395" s="250"/>
      <c r="C395" s="251"/>
      <c r="D395" s="252" t="s">
        <v>170</v>
      </c>
      <c r="E395" s="253" t="s">
        <v>1</v>
      </c>
      <c r="F395" s="254" t="s">
        <v>513</v>
      </c>
      <c r="G395" s="251"/>
      <c r="H395" s="255">
        <v>4</v>
      </c>
      <c r="I395" s="256"/>
      <c r="J395" s="251"/>
      <c r="K395" s="251"/>
      <c r="L395" s="257"/>
      <c r="M395" s="258"/>
      <c r="N395" s="259"/>
      <c r="O395" s="259"/>
      <c r="P395" s="259"/>
      <c r="Q395" s="259"/>
      <c r="R395" s="259"/>
      <c r="S395" s="259"/>
      <c r="T395" s="26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1" t="s">
        <v>170</v>
      </c>
      <c r="AU395" s="261" t="s">
        <v>82</v>
      </c>
      <c r="AV395" s="13" t="s">
        <v>82</v>
      </c>
      <c r="AW395" s="13" t="s">
        <v>30</v>
      </c>
      <c r="AX395" s="13" t="s">
        <v>73</v>
      </c>
      <c r="AY395" s="261" t="s">
        <v>163</v>
      </c>
    </row>
    <row r="396" spans="1:51" s="14" customFormat="1" ht="12">
      <c r="A396" s="14"/>
      <c r="B396" s="262"/>
      <c r="C396" s="263"/>
      <c r="D396" s="252" t="s">
        <v>170</v>
      </c>
      <c r="E396" s="264" t="s">
        <v>1</v>
      </c>
      <c r="F396" s="265" t="s">
        <v>172</v>
      </c>
      <c r="G396" s="263"/>
      <c r="H396" s="266">
        <v>4</v>
      </c>
      <c r="I396" s="267"/>
      <c r="J396" s="263"/>
      <c r="K396" s="263"/>
      <c r="L396" s="268"/>
      <c r="M396" s="269"/>
      <c r="N396" s="270"/>
      <c r="O396" s="270"/>
      <c r="P396" s="270"/>
      <c r="Q396" s="270"/>
      <c r="R396" s="270"/>
      <c r="S396" s="270"/>
      <c r="T396" s="27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2" t="s">
        <v>170</v>
      </c>
      <c r="AU396" s="272" t="s">
        <v>82</v>
      </c>
      <c r="AV396" s="14" t="s">
        <v>88</v>
      </c>
      <c r="AW396" s="14" t="s">
        <v>30</v>
      </c>
      <c r="AX396" s="14" t="s">
        <v>80</v>
      </c>
      <c r="AY396" s="272" t="s">
        <v>163</v>
      </c>
    </row>
    <row r="397" spans="1:65" s="2" customFormat="1" ht="44.25" customHeight="1">
      <c r="A397" s="38"/>
      <c r="B397" s="39"/>
      <c r="C397" s="236" t="s">
        <v>514</v>
      </c>
      <c r="D397" s="236" t="s">
        <v>165</v>
      </c>
      <c r="E397" s="237" t="s">
        <v>515</v>
      </c>
      <c r="F397" s="238" t="s">
        <v>516</v>
      </c>
      <c r="G397" s="239" t="s">
        <v>168</v>
      </c>
      <c r="H397" s="240">
        <v>202.446</v>
      </c>
      <c r="I397" s="241"/>
      <c r="J397" s="242">
        <f>ROUND(I397*H397,2)</f>
        <v>0</v>
      </c>
      <c r="K397" s="243"/>
      <c r="L397" s="44"/>
      <c r="M397" s="244" t="s">
        <v>1</v>
      </c>
      <c r="N397" s="245" t="s">
        <v>38</v>
      </c>
      <c r="O397" s="91"/>
      <c r="P397" s="246">
        <f>O397*H397</f>
        <v>0</v>
      </c>
      <c r="Q397" s="246">
        <v>0</v>
      </c>
      <c r="R397" s="246">
        <f>Q397*H397</f>
        <v>0</v>
      </c>
      <c r="S397" s="246">
        <v>0</v>
      </c>
      <c r="T397" s="24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8" t="s">
        <v>88</v>
      </c>
      <c r="AT397" s="248" t="s">
        <v>165</v>
      </c>
      <c r="AU397" s="248" t="s">
        <v>82</v>
      </c>
      <c r="AY397" s="17" t="s">
        <v>163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17" t="s">
        <v>80</v>
      </c>
      <c r="BK397" s="249">
        <f>ROUND(I397*H397,2)</f>
        <v>0</v>
      </c>
      <c r="BL397" s="17" t="s">
        <v>88</v>
      </c>
      <c r="BM397" s="248" t="s">
        <v>517</v>
      </c>
    </row>
    <row r="398" spans="1:51" s="13" customFormat="1" ht="12">
      <c r="A398" s="13"/>
      <c r="B398" s="250"/>
      <c r="C398" s="251"/>
      <c r="D398" s="252" t="s">
        <v>170</v>
      </c>
      <c r="E398" s="253" t="s">
        <v>1</v>
      </c>
      <c r="F398" s="254" t="s">
        <v>518</v>
      </c>
      <c r="G398" s="251"/>
      <c r="H398" s="255">
        <v>9.108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1" t="s">
        <v>170</v>
      </c>
      <c r="AU398" s="261" t="s">
        <v>82</v>
      </c>
      <c r="AV398" s="13" t="s">
        <v>82</v>
      </c>
      <c r="AW398" s="13" t="s">
        <v>30</v>
      </c>
      <c r="AX398" s="13" t="s">
        <v>73</v>
      </c>
      <c r="AY398" s="261" t="s">
        <v>163</v>
      </c>
    </row>
    <row r="399" spans="1:51" s="13" customFormat="1" ht="12">
      <c r="A399" s="13"/>
      <c r="B399" s="250"/>
      <c r="C399" s="251"/>
      <c r="D399" s="252" t="s">
        <v>170</v>
      </c>
      <c r="E399" s="253" t="s">
        <v>1</v>
      </c>
      <c r="F399" s="254" t="s">
        <v>519</v>
      </c>
      <c r="G399" s="251"/>
      <c r="H399" s="255">
        <v>2.07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170</v>
      </c>
      <c r="AU399" s="261" t="s">
        <v>82</v>
      </c>
      <c r="AV399" s="13" t="s">
        <v>82</v>
      </c>
      <c r="AW399" s="13" t="s">
        <v>30</v>
      </c>
      <c r="AX399" s="13" t="s">
        <v>73</v>
      </c>
      <c r="AY399" s="261" t="s">
        <v>163</v>
      </c>
    </row>
    <row r="400" spans="1:51" s="13" customFormat="1" ht="12">
      <c r="A400" s="13"/>
      <c r="B400" s="250"/>
      <c r="C400" s="251"/>
      <c r="D400" s="252" t="s">
        <v>170</v>
      </c>
      <c r="E400" s="253" t="s">
        <v>1</v>
      </c>
      <c r="F400" s="254" t="s">
        <v>520</v>
      </c>
      <c r="G400" s="251"/>
      <c r="H400" s="255">
        <v>191.268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1" t="s">
        <v>170</v>
      </c>
      <c r="AU400" s="261" t="s">
        <v>82</v>
      </c>
      <c r="AV400" s="13" t="s">
        <v>82</v>
      </c>
      <c r="AW400" s="13" t="s">
        <v>30</v>
      </c>
      <c r="AX400" s="13" t="s">
        <v>73</v>
      </c>
      <c r="AY400" s="261" t="s">
        <v>163</v>
      </c>
    </row>
    <row r="401" spans="1:51" s="14" customFormat="1" ht="12">
      <c r="A401" s="14"/>
      <c r="B401" s="262"/>
      <c r="C401" s="263"/>
      <c r="D401" s="252" t="s">
        <v>170</v>
      </c>
      <c r="E401" s="264" t="s">
        <v>1</v>
      </c>
      <c r="F401" s="265" t="s">
        <v>172</v>
      </c>
      <c r="G401" s="263"/>
      <c r="H401" s="266">
        <v>202.446</v>
      </c>
      <c r="I401" s="267"/>
      <c r="J401" s="263"/>
      <c r="K401" s="263"/>
      <c r="L401" s="268"/>
      <c r="M401" s="269"/>
      <c r="N401" s="270"/>
      <c r="O401" s="270"/>
      <c r="P401" s="270"/>
      <c r="Q401" s="270"/>
      <c r="R401" s="270"/>
      <c r="S401" s="270"/>
      <c r="T401" s="27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2" t="s">
        <v>170</v>
      </c>
      <c r="AU401" s="272" t="s">
        <v>82</v>
      </c>
      <c r="AV401" s="14" t="s">
        <v>88</v>
      </c>
      <c r="AW401" s="14" t="s">
        <v>30</v>
      </c>
      <c r="AX401" s="14" t="s">
        <v>80</v>
      </c>
      <c r="AY401" s="272" t="s">
        <v>163</v>
      </c>
    </row>
    <row r="402" spans="1:65" s="2" customFormat="1" ht="33" customHeight="1">
      <c r="A402" s="38"/>
      <c r="B402" s="39"/>
      <c r="C402" s="236" t="s">
        <v>521</v>
      </c>
      <c r="D402" s="236" t="s">
        <v>165</v>
      </c>
      <c r="E402" s="237" t="s">
        <v>522</v>
      </c>
      <c r="F402" s="238" t="s">
        <v>523</v>
      </c>
      <c r="G402" s="239" t="s">
        <v>192</v>
      </c>
      <c r="H402" s="240">
        <v>322</v>
      </c>
      <c r="I402" s="241"/>
      <c r="J402" s="242">
        <f>ROUND(I402*H402,2)</f>
        <v>0</v>
      </c>
      <c r="K402" s="243"/>
      <c r="L402" s="44"/>
      <c r="M402" s="244" t="s">
        <v>1</v>
      </c>
      <c r="N402" s="245" t="s">
        <v>38</v>
      </c>
      <c r="O402" s="91"/>
      <c r="P402" s="246">
        <f>O402*H402</f>
        <v>0</v>
      </c>
      <c r="Q402" s="246">
        <v>0</v>
      </c>
      <c r="R402" s="246">
        <f>Q402*H402</f>
        <v>0</v>
      </c>
      <c r="S402" s="246">
        <v>0</v>
      </c>
      <c r="T402" s="24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8" t="s">
        <v>88</v>
      </c>
      <c r="AT402" s="248" t="s">
        <v>165</v>
      </c>
      <c r="AU402" s="248" t="s">
        <v>82</v>
      </c>
      <c r="AY402" s="17" t="s">
        <v>163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80</v>
      </c>
      <c r="BK402" s="249">
        <f>ROUND(I402*H402,2)</f>
        <v>0</v>
      </c>
      <c r="BL402" s="17" t="s">
        <v>88</v>
      </c>
      <c r="BM402" s="248" t="s">
        <v>524</v>
      </c>
    </row>
    <row r="403" spans="1:51" s="13" customFormat="1" ht="12">
      <c r="A403" s="13"/>
      <c r="B403" s="250"/>
      <c r="C403" s="251"/>
      <c r="D403" s="252" t="s">
        <v>170</v>
      </c>
      <c r="E403" s="253" t="s">
        <v>1</v>
      </c>
      <c r="F403" s="254" t="s">
        <v>525</v>
      </c>
      <c r="G403" s="251"/>
      <c r="H403" s="255">
        <v>278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1" t="s">
        <v>170</v>
      </c>
      <c r="AU403" s="261" t="s">
        <v>82</v>
      </c>
      <c r="AV403" s="13" t="s">
        <v>82</v>
      </c>
      <c r="AW403" s="13" t="s">
        <v>30</v>
      </c>
      <c r="AX403" s="13" t="s">
        <v>73</v>
      </c>
      <c r="AY403" s="261" t="s">
        <v>163</v>
      </c>
    </row>
    <row r="404" spans="1:51" s="13" customFormat="1" ht="12">
      <c r="A404" s="13"/>
      <c r="B404" s="250"/>
      <c r="C404" s="251"/>
      <c r="D404" s="252" t="s">
        <v>170</v>
      </c>
      <c r="E404" s="253" t="s">
        <v>1</v>
      </c>
      <c r="F404" s="254" t="s">
        <v>526</v>
      </c>
      <c r="G404" s="251"/>
      <c r="H404" s="255">
        <v>36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1" t="s">
        <v>170</v>
      </c>
      <c r="AU404" s="261" t="s">
        <v>82</v>
      </c>
      <c r="AV404" s="13" t="s">
        <v>82</v>
      </c>
      <c r="AW404" s="13" t="s">
        <v>30</v>
      </c>
      <c r="AX404" s="13" t="s">
        <v>73</v>
      </c>
      <c r="AY404" s="261" t="s">
        <v>163</v>
      </c>
    </row>
    <row r="405" spans="1:51" s="13" customFormat="1" ht="12">
      <c r="A405" s="13"/>
      <c r="B405" s="250"/>
      <c r="C405" s="251"/>
      <c r="D405" s="252" t="s">
        <v>170</v>
      </c>
      <c r="E405" s="253" t="s">
        <v>1</v>
      </c>
      <c r="F405" s="254" t="s">
        <v>527</v>
      </c>
      <c r="G405" s="251"/>
      <c r="H405" s="255">
        <v>8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170</v>
      </c>
      <c r="AU405" s="261" t="s">
        <v>82</v>
      </c>
      <c r="AV405" s="13" t="s">
        <v>82</v>
      </c>
      <c r="AW405" s="13" t="s">
        <v>30</v>
      </c>
      <c r="AX405" s="13" t="s">
        <v>73</v>
      </c>
      <c r="AY405" s="261" t="s">
        <v>163</v>
      </c>
    </row>
    <row r="406" spans="1:51" s="14" customFormat="1" ht="12">
      <c r="A406" s="14"/>
      <c r="B406" s="262"/>
      <c r="C406" s="263"/>
      <c r="D406" s="252" t="s">
        <v>170</v>
      </c>
      <c r="E406" s="264" t="s">
        <v>1</v>
      </c>
      <c r="F406" s="265" t="s">
        <v>172</v>
      </c>
      <c r="G406" s="263"/>
      <c r="H406" s="266">
        <v>322</v>
      </c>
      <c r="I406" s="267"/>
      <c r="J406" s="263"/>
      <c r="K406" s="263"/>
      <c r="L406" s="268"/>
      <c r="M406" s="269"/>
      <c r="N406" s="270"/>
      <c r="O406" s="270"/>
      <c r="P406" s="270"/>
      <c r="Q406" s="270"/>
      <c r="R406" s="270"/>
      <c r="S406" s="270"/>
      <c r="T406" s="271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2" t="s">
        <v>170</v>
      </c>
      <c r="AU406" s="272" t="s">
        <v>82</v>
      </c>
      <c r="AV406" s="14" t="s">
        <v>88</v>
      </c>
      <c r="AW406" s="14" t="s">
        <v>30</v>
      </c>
      <c r="AX406" s="14" t="s">
        <v>80</v>
      </c>
      <c r="AY406" s="272" t="s">
        <v>163</v>
      </c>
    </row>
    <row r="407" spans="1:65" s="2" customFormat="1" ht="33" customHeight="1">
      <c r="A407" s="38"/>
      <c r="B407" s="39"/>
      <c r="C407" s="236" t="s">
        <v>528</v>
      </c>
      <c r="D407" s="236" t="s">
        <v>165</v>
      </c>
      <c r="E407" s="237" t="s">
        <v>529</v>
      </c>
      <c r="F407" s="238" t="s">
        <v>530</v>
      </c>
      <c r="G407" s="239" t="s">
        <v>212</v>
      </c>
      <c r="H407" s="240">
        <v>326</v>
      </c>
      <c r="I407" s="241"/>
      <c r="J407" s="242">
        <f>ROUND(I407*H407,2)</f>
        <v>0</v>
      </c>
      <c r="K407" s="243"/>
      <c r="L407" s="44"/>
      <c r="M407" s="244" t="s">
        <v>1</v>
      </c>
      <c r="N407" s="245" t="s">
        <v>38</v>
      </c>
      <c r="O407" s="91"/>
      <c r="P407" s="246">
        <f>O407*H407</f>
        <v>0</v>
      </c>
      <c r="Q407" s="246">
        <v>0</v>
      </c>
      <c r="R407" s="246">
        <f>Q407*H407</f>
        <v>0</v>
      </c>
      <c r="S407" s="246">
        <v>0</v>
      </c>
      <c r="T407" s="24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8" t="s">
        <v>88</v>
      </c>
      <c r="AT407" s="248" t="s">
        <v>165</v>
      </c>
      <c r="AU407" s="248" t="s">
        <v>82</v>
      </c>
      <c r="AY407" s="17" t="s">
        <v>163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17" t="s">
        <v>80</v>
      </c>
      <c r="BK407" s="249">
        <f>ROUND(I407*H407,2)</f>
        <v>0</v>
      </c>
      <c r="BL407" s="17" t="s">
        <v>88</v>
      </c>
      <c r="BM407" s="248" t="s">
        <v>531</v>
      </c>
    </row>
    <row r="408" spans="1:51" s="13" customFormat="1" ht="12">
      <c r="A408" s="13"/>
      <c r="B408" s="250"/>
      <c r="C408" s="251"/>
      <c r="D408" s="252" t="s">
        <v>170</v>
      </c>
      <c r="E408" s="253" t="s">
        <v>1</v>
      </c>
      <c r="F408" s="254" t="s">
        <v>532</v>
      </c>
      <c r="G408" s="251"/>
      <c r="H408" s="255">
        <v>278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1" t="s">
        <v>170</v>
      </c>
      <c r="AU408" s="261" t="s">
        <v>82</v>
      </c>
      <c r="AV408" s="13" t="s">
        <v>82</v>
      </c>
      <c r="AW408" s="13" t="s">
        <v>30</v>
      </c>
      <c r="AX408" s="13" t="s">
        <v>73</v>
      </c>
      <c r="AY408" s="261" t="s">
        <v>163</v>
      </c>
    </row>
    <row r="409" spans="1:51" s="13" customFormat="1" ht="12">
      <c r="A409" s="13"/>
      <c r="B409" s="250"/>
      <c r="C409" s="251"/>
      <c r="D409" s="252" t="s">
        <v>170</v>
      </c>
      <c r="E409" s="253" t="s">
        <v>1</v>
      </c>
      <c r="F409" s="254" t="s">
        <v>533</v>
      </c>
      <c r="G409" s="251"/>
      <c r="H409" s="255">
        <v>36</v>
      </c>
      <c r="I409" s="256"/>
      <c r="J409" s="251"/>
      <c r="K409" s="251"/>
      <c r="L409" s="257"/>
      <c r="M409" s="258"/>
      <c r="N409" s="259"/>
      <c r="O409" s="259"/>
      <c r="P409" s="259"/>
      <c r="Q409" s="259"/>
      <c r="R409" s="259"/>
      <c r="S409" s="259"/>
      <c r="T409" s="26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1" t="s">
        <v>170</v>
      </c>
      <c r="AU409" s="261" t="s">
        <v>82</v>
      </c>
      <c r="AV409" s="13" t="s">
        <v>82</v>
      </c>
      <c r="AW409" s="13" t="s">
        <v>30</v>
      </c>
      <c r="AX409" s="13" t="s">
        <v>73</v>
      </c>
      <c r="AY409" s="261" t="s">
        <v>163</v>
      </c>
    </row>
    <row r="410" spans="1:51" s="13" customFormat="1" ht="12">
      <c r="A410" s="13"/>
      <c r="B410" s="250"/>
      <c r="C410" s="251"/>
      <c r="D410" s="252" t="s">
        <v>170</v>
      </c>
      <c r="E410" s="253" t="s">
        <v>1</v>
      </c>
      <c r="F410" s="254" t="s">
        <v>534</v>
      </c>
      <c r="G410" s="251"/>
      <c r="H410" s="255">
        <v>12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1" t="s">
        <v>170</v>
      </c>
      <c r="AU410" s="261" t="s">
        <v>82</v>
      </c>
      <c r="AV410" s="13" t="s">
        <v>82</v>
      </c>
      <c r="AW410" s="13" t="s">
        <v>30</v>
      </c>
      <c r="AX410" s="13" t="s">
        <v>73</v>
      </c>
      <c r="AY410" s="261" t="s">
        <v>163</v>
      </c>
    </row>
    <row r="411" spans="1:51" s="14" customFormat="1" ht="12">
      <c r="A411" s="14"/>
      <c r="B411" s="262"/>
      <c r="C411" s="263"/>
      <c r="D411" s="252" t="s">
        <v>170</v>
      </c>
      <c r="E411" s="264" t="s">
        <v>1</v>
      </c>
      <c r="F411" s="265" t="s">
        <v>172</v>
      </c>
      <c r="G411" s="263"/>
      <c r="H411" s="266">
        <v>326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2" t="s">
        <v>170</v>
      </c>
      <c r="AU411" s="272" t="s">
        <v>82</v>
      </c>
      <c r="AV411" s="14" t="s">
        <v>88</v>
      </c>
      <c r="AW411" s="14" t="s">
        <v>30</v>
      </c>
      <c r="AX411" s="14" t="s">
        <v>80</v>
      </c>
      <c r="AY411" s="272" t="s">
        <v>163</v>
      </c>
    </row>
    <row r="412" spans="1:65" s="2" customFormat="1" ht="33" customHeight="1">
      <c r="A412" s="38"/>
      <c r="B412" s="39"/>
      <c r="C412" s="236" t="s">
        <v>535</v>
      </c>
      <c r="D412" s="236" t="s">
        <v>165</v>
      </c>
      <c r="E412" s="237" t="s">
        <v>536</v>
      </c>
      <c r="F412" s="238" t="s">
        <v>537</v>
      </c>
      <c r="G412" s="239" t="s">
        <v>168</v>
      </c>
      <c r="H412" s="240">
        <v>67.1</v>
      </c>
      <c r="I412" s="241"/>
      <c r="J412" s="242">
        <f>ROUND(I412*H412,2)</f>
        <v>0</v>
      </c>
      <c r="K412" s="243"/>
      <c r="L412" s="44"/>
      <c r="M412" s="244" t="s">
        <v>1</v>
      </c>
      <c r="N412" s="245" t="s">
        <v>38</v>
      </c>
      <c r="O412" s="91"/>
      <c r="P412" s="246">
        <f>O412*H412</f>
        <v>0</v>
      </c>
      <c r="Q412" s="246">
        <v>0</v>
      </c>
      <c r="R412" s="246">
        <f>Q412*H412</f>
        <v>0</v>
      </c>
      <c r="S412" s="246">
        <v>0</v>
      </c>
      <c r="T412" s="24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8" t="s">
        <v>88</v>
      </c>
      <c r="AT412" s="248" t="s">
        <v>165</v>
      </c>
      <c r="AU412" s="248" t="s">
        <v>82</v>
      </c>
      <c r="AY412" s="17" t="s">
        <v>163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80</v>
      </c>
      <c r="BK412" s="249">
        <f>ROUND(I412*H412,2)</f>
        <v>0</v>
      </c>
      <c r="BL412" s="17" t="s">
        <v>88</v>
      </c>
      <c r="BM412" s="248" t="s">
        <v>538</v>
      </c>
    </row>
    <row r="413" spans="1:51" s="13" customFormat="1" ht="12">
      <c r="A413" s="13"/>
      <c r="B413" s="250"/>
      <c r="C413" s="251"/>
      <c r="D413" s="252" t="s">
        <v>170</v>
      </c>
      <c r="E413" s="253" t="s">
        <v>1</v>
      </c>
      <c r="F413" s="254" t="s">
        <v>539</v>
      </c>
      <c r="G413" s="251"/>
      <c r="H413" s="255">
        <v>67.1</v>
      </c>
      <c r="I413" s="256"/>
      <c r="J413" s="251"/>
      <c r="K413" s="251"/>
      <c r="L413" s="257"/>
      <c r="M413" s="258"/>
      <c r="N413" s="259"/>
      <c r="O413" s="259"/>
      <c r="P413" s="259"/>
      <c r="Q413" s="259"/>
      <c r="R413" s="259"/>
      <c r="S413" s="259"/>
      <c r="T413" s="26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1" t="s">
        <v>170</v>
      </c>
      <c r="AU413" s="261" t="s">
        <v>82</v>
      </c>
      <c r="AV413" s="13" t="s">
        <v>82</v>
      </c>
      <c r="AW413" s="13" t="s">
        <v>30</v>
      </c>
      <c r="AX413" s="13" t="s">
        <v>73</v>
      </c>
      <c r="AY413" s="261" t="s">
        <v>163</v>
      </c>
    </row>
    <row r="414" spans="1:51" s="14" customFormat="1" ht="12">
      <c r="A414" s="14"/>
      <c r="B414" s="262"/>
      <c r="C414" s="263"/>
      <c r="D414" s="252" t="s">
        <v>170</v>
      </c>
      <c r="E414" s="264" t="s">
        <v>1</v>
      </c>
      <c r="F414" s="265" t="s">
        <v>172</v>
      </c>
      <c r="G414" s="263"/>
      <c r="H414" s="266">
        <v>67.1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2" t="s">
        <v>170</v>
      </c>
      <c r="AU414" s="272" t="s">
        <v>82</v>
      </c>
      <c r="AV414" s="14" t="s">
        <v>88</v>
      </c>
      <c r="AW414" s="14" t="s">
        <v>30</v>
      </c>
      <c r="AX414" s="14" t="s">
        <v>80</v>
      </c>
      <c r="AY414" s="272" t="s">
        <v>163</v>
      </c>
    </row>
    <row r="415" spans="1:65" s="2" customFormat="1" ht="21.75" customHeight="1">
      <c r="A415" s="38"/>
      <c r="B415" s="39"/>
      <c r="C415" s="236" t="s">
        <v>540</v>
      </c>
      <c r="D415" s="236" t="s">
        <v>165</v>
      </c>
      <c r="E415" s="237" t="s">
        <v>541</v>
      </c>
      <c r="F415" s="238" t="s">
        <v>542</v>
      </c>
      <c r="G415" s="239" t="s">
        <v>335</v>
      </c>
      <c r="H415" s="240">
        <v>0.43</v>
      </c>
      <c r="I415" s="241"/>
      <c r="J415" s="242">
        <f>ROUND(I415*H415,2)</f>
        <v>0</v>
      </c>
      <c r="K415" s="243"/>
      <c r="L415" s="44"/>
      <c r="M415" s="244" t="s">
        <v>1</v>
      </c>
      <c r="N415" s="245" t="s">
        <v>38</v>
      </c>
      <c r="O415" s="91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8" t="s">
        <v>88</v>
      </c>
      <c r="AT415" s="248" t="s">
        <v>165</v>
      </c>
      <c r="AU415" s="248" t="s">
        <v>82</v>
      </c>
      <c r="AY415" s="17" t="s">
        <v>163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80</v>
      </c>
      <c r="BK415" s="249">
        <f>ROUND(I415*H415,2)</f>
        <v>0</v>
      </c>
      <c r="BL415" s="17" t="s">
        <v>88</v>
      </c>
      <c r="BM415" s="248" t="s">
        <v>543</v>
      </c>
    </row>
    <row r="416" spans="1:51" s="13" customFormat="1" ht="12">
      <c r="A416" s="13"/>
      <c r="B416" s="250"/>
      <c r="C416" s="251"/>
      <c r="D416" s="252" t="s">
        <v>170</v>
      </c>
      <c r="E416" s="253" t="s">
        <v>1</v>
      </c>
      <c r="F416" s="254" t="s">
        <v>544</v>
      </c>
      <c r="G416" s="251"/>
      <c r="H416" s="255">
        <v>0.43</v>
      </c>
      <c r="I416" s="256"/>
      <c r="J416" s="251"/>
      <c r="K416" s="251"/>
      <c r="L416" s="257"/>
      <c r="M416" s="258"/>
      <c r="N416" s="259"/>
      <c r="O416" s="259"/>
      <c r="P416" s="259"/>
      <c r="Q416" s="259"/>
      <c r="R416" s="259"/>
      <c r="S416" s="259"/>
      <c r="T416" s="26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1" t="s">
        <v>170</v>
      </c>
      <c r="AU416" s="261" t="s">
        <v>82</v>
      </c>
      <c r="AV416" s="13" t="s">
        <v>82</v>
      </c>
      <c r="AW416" s="13" t="s">
        <v>30</v>
      </c>
      <c r="AX416" s="13" t="s">
        <v>73</v>
      </c>
      <c r="AY416" s="261" t="s">
        <v>163</v>
      </c>
    </row>
    <row r="417" spans="1:51" s="14" customFormat="1" ht="12">
      <c r="A417" s="14"/>
      <c r="B417" s="262"/>
      <c r="C417" s="263"/>
      <c r="D417" s="252" t="s">
        <v>170</v>
      </c>
      <c r="E417" s="264" t="s">
        <v>1</v>
      </c>
      <c r="F417" s="265" t="s">
        <v>172</v>
      </c>
      <c r="G417" s="263"/>
      <c r="H417" s="266">
        <v>0.43</v>
      </c>
      <c r="I417" s="267"/>
      <c r="J417" s="263"/>
      <c r="K417" s="263"/>
      <c r="L417" s="268"/>
      <c r="M417" s="269"/>
      <c r="N417" s="270"/>
      <c r="O417" s="270"/>
      <c r="P417" s="270"/>
      <c r="Q417" s="270"/>
      <c r="R417" s="270"/>
      <c r="S417" s="270"/>
      <c r="T417" s="27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2" t="s">
        <v>170</v>
      </c>
      <c r="AU417" s="272" t="s">
        <v>82</v>
      </c>
      <c r="AV417" s="14" t="s">
        <v>88</v>
      </c>
      <c r="AW417" s="14" t="s">
        <v>30</v>
      </c>
      <c r="AX417" s="14" t="s">
        <v>80</v>
      </c>
      <c r="AY417" s="272" t="s">
        <v>163</v>
      </c>
    </row>
    <row r="418" spans="1:65" s="2" customFormat="1" ht="16.5" customHeight="1">
      <c r="A418" s="38"/>
      <c r="B418" s="39"/>
      <c r="C418" s="236" t="s">
        <v>545</v>
      </c>
      <c r="D418" s="236" t="s">
        <v>165</v>
      </c>
      <c r="E418" s="237" t="s">
        <v>546</v>
      </c>
      <c r="F418" s="238" t="s">
        <v>547</v>
      </c>
      <c r="G418" s="239" t="s">
        <v>335</v>
      </c>
      <c r="H418" s="240">
        <v>0.033</v>
      </c>
      <c r="I418" s="241"/>
      <c r="J418" s="242">
        <f>ROUND(I418*H418,2)</f>
        <v>0</v>
      </c>
      <c r="K418" s="243"/>
      <c r="L418" s="44"/>
      <c r="M418" s="244" t="s">
        <v>1</v>
      </c>
      <c r="N418" s="245" t="s">
        <v>38</v>
      </c>
      <c r="O418" s="91"/>
      <c r="P418" s="246">
        <f>O418*H418</f>
        <v>0</v>
      </c>
      <c r="Q418" s="246">
        <v>0</v>
      </c>
      <c r="R418" s="246">
        <f>Q418*H418</f>
        <v>0</v>
      </c>
      <c r="S418" s="246">
        <v>0</v>
      </c>
      <c r="T418" s="247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8" t="s">
        <v>88</v>
      </c>
      <c r="AT418" s="248" t="s">
        <v>165</v>
      </c>
      <c r="AU418" s="248" t="s">
        <v>82</v>
      </c>
      <c r="AY418" s="17" t="s">
        <v>163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80</v>
      </c>
      <c r="BK418" s="249">
        <f>ROUND(I418*H418,2)</f>
        <v>0</v>
      </c>
      <c r="BL418" s="17" t="s">
        <v>88</v>
      </c>
      <c r="BM418" s="248" t="s">
        <v>548</v>
      </c>
    </row>
    <row r="419" spans="1:51" s="13" customFormat="1" ht="12">
      <c r="A419" s="13"/>
      <c r="B419" s="250"/>
      <c r="C419" s="251"/>
      <c r="D419" s="252" t="s">
        <v>170</v>
      </c>
      <c r="E419" s="253" t="s">
        <v>1</v>
      </c>
      <c r="F419" s="254" t="s">
        <v>549</v>
      </c>
      <c r="G419" s="251"/>
      <c r="H419" s="255">
        <v>0.033</v>
      </c>
      <c r="I419" s="256"/>
      <c r="J419" s="251"/>
      <c r="K419" s="251"/>
      <c r="L419" s="257"/>
      <c r="M419" s="258"/>
      <c r="N419" s="259"/>
      <c r="O419" s="259"/>
      <c r="P419" s="259"/>
      <c r="Q419" s="259"/>
      <c r="R419" s="259"/>
      <c r="S419" s="259"/>
      <c r="T419" s="26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1" t="s">
        <v>170</v>
      </c>
      <c r="AU419" s="261" t="s">
        <v>82</v>
      </c>
      <c r="AV419" s="13" t="s">
        <v>82</v>
      </c>
      <c r="AW419" s="13" t="s">
        <v>30</v>
      </c>
      <c r="AX419" s="13" t="s">
        <v>73</v>
      </c>
      <c r="AY419" s="261" t="s">
        <v>163</v>
      </c>
    </row>
    <row r="420" spans="1:51" s="14" customFormat="1" ht="12">
      <c r="A420" s="14"/>
      <c r="B420" s="262"/>
      <c r="C420" s="263"/>
      <c r="D420" s="252" t="s">
        <v>170</v>
      </c>
      <c r="E420" s="264" t="s">
        <v>1</v>
      </c>
      <c r="F420" s="265" t="s">
        <v>172</v>
      </c>
      <c r="G420" s="263"/>
      <c r="H420" s="266">
        <v>0.033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2" t="s">
        <v>170</v>
      </c>
      <c r="AU420" s="272" t="s">
        <v>82</v>
      </c>
      <c r="AV420" s="14" t="s">
        <v>88</v>
      </c>
      <c r="AW420" s="14" t="s">
        <v>30</v>
      </c>
      <c r="AX420" s="14" t="s">
        <v>80</v>
      </c>
      <c r="AY420" s="272" t="s">
        <v>163</v>
      </c>
    </row>
    <row r="421" spans="1:65" s="2" customFormat="1" ht="16.5" customHeight="1">
      <c r="A421" s="38"/>
      <c r="B421" s="39"/>
      <c r="C421" s="273" t="s">
        <v>550</v>
      </c>
      <c r="D421" s="273" t="s">
        <v>551</v>
      </c>
      <c r="E421" s="274" t="s">
        <v>552</v>
      </c>
      <c r="F421" s="275" t="s">
        <v>553</v>
      </c>
      <c r="G421" s="276" t="s">
        <v>554</v>
      </c>
      <c r="H421" s="277">
        <v>0.033</v>
      </c>
      <c r="I421" s="278"/>
      <c r="J421" s="279">
        <f>ROUND(I421*H421,2)</f>
        <v>0</v>
      </c>
      <c r="K421" s="280"/>
      <c r="L421" s="281"/>
      <c r="M421" s="282" t="s">
        <v>1</v>
      </c>
      <c r="N421" s="283" t="s">
        <v>38</v>
      </c>
      <c r="O421" s="91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8" t="s">
        <v>97</v>
      </c>
      <c r="AT421" s="248" t="s">
        <v>551</v>
      </c>
      <c r="AU421" s="248" t="s">
        <v>82</v>
      </c>
      <c r="AY421" s="17" t="s">
        <v>163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7" t="s">
        <v>80</v>
      </c>
      <c r="BK421" s="249">
        <f>ROUND(I421*H421,2)</f>
        <v>0</v>
      </c>
      <c r="BL421" s="17" t="s">
        <v>88</v>
      </c>
      <c r="BM421" s="248" t="s">
        <v>555</v>
      </c>
    </row>
    <row r="422" spans="1:65" s="2" customFormat="1" ht="21.75" customHeight="1">
      <c r="A422" s="38"/>
      <c r="B422" s="39"/>
      <c r="C422" s="236" t="s">
        <v>556</v>
      </c>
      <c r="D422" s="236" t="s">
        <v>165</v>
      </c>
      <c r="E422" s="237" t="s">
        <v>557</v>
      </c>
      <c r="F422" s="238" t="s">
        <v>558</v>
      </c>
      <c r="G422" s="239" t="s">
        <v>335</v>
      </c>
      <c r="H422" s="240">
        <v>0.033</v>
      </c>
      <c r="I422" s="241"/>
      <c r="J422" s="242">
        <f>ROUND(I422*H422,2)</f>
        <v>0</v>
      </c>
      <c r="K422" s="243"/>
      <c r="L422" s="44"/>
      <c r="M422" s="244" t="s">
        <v>1</v>
      </c>
      <c r="N422" s="245" t="s">
        <v>38</v>
      </c>
      <c r="O422" s="91"/>
      <c r="P422" s="246">
        <f>O422*H422</f>
        <v>0</v>
      </c>
      <c r="Q422" s="246">
        <v>0</v>
      </c>
      <c r="R422" s="246">
        <f>Q422*H422</f>
        <v>0</v>
      </c>
      <c r="S422" s="246">
        <v>0</v>
      </c>
      <c r="T422" s="24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8" t="s">
        <v>88</v>
      </c>
      <c r="AT422" s="248" t="s">
        <v>165</v>
      </c>
      <c r="AU422" s="248" t="s">
        <v>82</v>
      </c>
      <c r="AY422" s="17" t="s">
        <v>163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80</v>
      </c>
      <c r="BK422" s="249">
        <f>ROUND(I422*H422,2)</f>
        <v>0</v>
      </c>
      <c r="BL422" s="17" t="s">
        <v>88</v>
      </c>
      <c r="BM422" s="248" t="s">
        <v>559</v>
      </c>
    </row>
    <row r="423" spans="1:51" s="13" customFormat="1" ht="12">
      <c r="A423" s="13"/>
      <c r="B423" s="250"/>
      <c r="C423" s="251"/>
      <c r="D423" s="252" t="s">
        <v>170</v>
      </c>
      <c r="E423" s="253" t="s">
        <v>1</v>
      </c>
      <c r="F423" s="254" t="s">
        <v>549</v>
      </c>
      <c r="G423" s="251"/>
      <c r="H423" s="255">
        <v>0.033</v>
      </c>
      <c r="I423" s="256"/>
      <c r="J423" s="251"/>
      <c r="K423" s="251"/>
      <c r="L423" s="257"/>
      <c r="M423" s="258"/>
      <c r="N423" s="259"/>
      <c r="O423" s="259"/>
      <c r="P423" s="259"/>
      <c r="Q423" s="259"/>
      <c r="R423" s="259"/>
      <c r="S423" s="259"/>
      <c r="T423" s="26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1" t="s">
        <v>170</v>
      </c>
      <c r="AU423" s="261" t="s">
        <v>82</v>
      </c>
      <c r="AV423" s="13" t="s">
        <v>82</v>
      </c>
      <c r="AW423" s="13" t="s">
        <v>30</v>
      </c>
      <c r="AX423" s="13" t="s">
        <v>73</v>
      </c>
      <c r="AY423" s="261" t="s">
        <v>163</v>
      </c>
    </row>
    <row r="424" spans="1:51" s="14" customFormat="1" ht="12">
      <c r="A424" s="14"/>
      <c r="B424" s="262"/>
      <c r="C424" s="263"/>
      <c r="D424" s="252" t="s">
        <v>170</v>
      </c>
      <c r="E424" s="264" t="s">
        <v>1</v>
      </c>
      <c r="F424" s="265" t="s">
        <v>172</v>
      </c>
      <c r="G424" s="263"/>
      <c r="H424" s="266">
        <v>0.033</v>
      </c>
      <c r="I424" s="267"/>
      <c r="J424" s="263"/>
      <c r="K424" s="263"/>
      <c r="L424" s="268"/>
      <c r="M424" s="269"/>
      <c r="N424" s="270"/>
      <c r="O424" s="270"/>
      <c r="P424" s="270"/>
      <c r="Q424" s="270"/>
      <c r="R424" s="270"/>
      <c r="S424" s="270"/>
      <c r="T424" s="27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2" t="s">
        <v>170</v>
      </c>
      <c r="AU424" s="272" t="s">
        <v>82</v>
      </c>
      <c r="AV424" s="14" t="s">
        <v>88</v>
      </c>
      <c r="AW424" s="14" t="s">
        <v>30</v>
      </c>
      <c r="AX424" s="14" t="s">
        <v>80</v>
      </c>
      <c r="AY424" s="272" t="s">
        <v>163</v>
      </c>
    </row>
    <row r="425" spans="1:65" s="2" customFormat="1" ht="21.75" customHeight="1">
      <c r="A425" s="38"/>
      <c r="B425" s="39"/>
      <c r="C425" s="236" t="s">
        <v>560</v>
      </c>
      <c r="D425" s="236" t="s">
        <v>165</v>
      </c>
      <c r="E425" s="237" t="s">
        <v>561</v>
      </c>
      <c r="F425" s="238" t="s">
        <v>562</v>
      </c>
      <c r="G425" s="239" t="s">
        <v>563</v>
      </c>
      <c r="H425" s="240">
        <v>1</v>
      </c>
      <c r="I425" s="241"/>
      <c r="J425" s="242">
        <f>ROUND(I425*H425,2)</f>
        <v>0</v>
      </c>
      <c r="K425" s="243"/>
      <c r="L425" s="44"/>
      <c r="M425" s="244" t="s">
        <v>1</v>
      </c>
      <c r="N425" s="245" t="s">
        <v>38</v>
      </c>
      <c r="O425" s="91"/>
      <c r="P425" s="246">
        <f>O425*H425</f>
        <v>0</v>
      </c>
      <c r="Q425" s="246">
        <v>0</v>
      </c>
      <c r="R425" s="246">
        <f>Q425*H425</f>
        <v>0</v>
      </c>
      <c r="S425" s="246">
        <v>0</v>
      </c>
      <c r="T425" s="247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8" t="s">
        <v>88</v>
      </c>
      <c r="AT425" s="248" t="s">
        <v>165</v>
      </c>
      <c r="AU425" s="248" t="s">
        <v>82</v>
      </c>
      <c r="AY425" s="17" t="s">
        <v>163</v>
      </c>
      <c r="BE425" s="249">
        <f>IF(N425="základní",J425,0)</f>
        <v>0</v>
      </c>
      <c r="BF425" s="249">
        <f>IF(N425="snížená",J425,0)</f>
        <v>0</v>
      </c>
      <c r="BG425" s="249">
        <f>IF(N425="zákl. přenesená",J425,0)</f>
        <v>0</v>
      </c>
      <c r="BH425" s="249">
        <f>IF(N425="sníž. přenesená",J425,0)</f>
        <v>0</v>
      </c>
      <c r="BI425" s="249">
        <f>IF(N425="nulová",J425,0)</f>
        <v>0</v>
      </c>
      <c r="BJ425" s="17" t="s">
        <v>80</v>
      </c>
      <c r="BK425" s="249">
        <f>ROUND(I425*H425,2)</f>
        <v>0</v>
      </c>
      <c r="BL425" s="17" t="s">
        <v>88</v>
      </c>
      <c r="BM425" s="248" t="s">
        <v>564</v>
      </c>
    </row>
    <row r="426" spans="1:51" s="13" customFormat="1" ht="12">
      <c r="A426" s="13"/>
      <c r="B426" s="250"/>
      <c r="C426" s="251"/>
      <c r="D426" s="252" t="s">
        <v>170</v>
      </c>
      <c r="E426" s="253" t="s">
        <v>1</v>
      </c>
      <c r="F426" s="254" t="s">
        <v>565</v>
      </c>
      <c r="G426" s="251"/>
      <c r="H426" s="255">
        <v>1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1" t="s">
        <v>170</v>
      </c>
      <c r="AU426" s="261" t="s">
        <v>82</v>
      </c>
      <c r="AV426" s="13" t="s">
        <v>82</v>
      </c>
      <c r="AW426" s="13" t="s">
        <v>30</v>
      </c>
      <c r="AX426" s="13" t="s">
        <v>73</v>
      </c>
      <c r="AY426" s="261" t="s">
        <v>163</v>
      </c>
    </row>
    <row r="427" spans="1:51" s="14" customFormat="1" ht="12">
      <c r="A427" s="14"/>
      <c r="B427" s="262"/>
      <c r="C427" s="263"/>
      <c r="D427" s="252" t="s">
        <v>170</v>
      </c>
      <c r="E427" s="264" t="s">
        <v>1</v>
      </c>
      <c r="F427" s="265" t="s">
        <v>172</v>
      </c>
      <c r="G427" s="263"/>
      <c r="H427" s="266">
        <v>1</v>
      </c>
      <c r="I427" s="267"/>
      <c r="J427" s="263"/>
      <c r="K427" s="263"/>
      <c r="L427" s="268"/>
      <c r="M427" s="269"/>
      <c r="N427" s="270"/>
      <c r="O427" s="270"/>
      <c r="P427" s="270"/>
      <c r="Q427" s="270"/>
      <c r="R427" s="270"/>
      <c r="S427" s="270"/>
      <c r="T427" s="27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2" t="s">
        <v>170</v>
      </c>
      <c r="AU427" s="272" t="s">
        <v>82</v>
      </c>
      <c r="AV427" s="14" t="s">
        <v>88</v>
      </c>
      <c r="AW427" s="14" t="s">
        <v>30</v>
      </c>
      <c r="AX427" s="14" t="s">
        <v>80</v>
      </c>
      <c r="AY427" s="272" t="s">
        <v>163</v>
      </c>
    </row>
    <row r="428" spans="1:65" s="2" customFormat="1" ht="33" customHeight="1">
      <c r="A428" s="38"/>
      <c r="B428" s="39"/>
      <c r="C428" s="236" t="s">
        <v>566</v>
      </c>
      <c r="D428" s="236" t="s">
        <v>165</v>
      </c>
      <c r="E428" s="237" t="s">
        <v>567</v>
      </c>
      <c r="F428" s="238" t="s">
        <v>568</v>
      </c>
      <c r="G428" s="239" t="s">
        <v>563</v>
      </c>
      <c r="H428" s="240">
        <v>1</v>
      </c>
      <c r="I428" s="241"/>
      <c r="J428" s="242">
        <f>ROUND(I428*H428,2)</f>
        <v>0</v>
      </c>
      <c r="K428" s="243"/>
      <c r="L428" s="44"/>
      <c r="M428" s="244" t="s">
        <v>1</v>
      </c>
      <c r="N428" s="245" t="s">
        <v>38</v>
      </c>
      <c r="O428" s="91"/>
      <c r="P428" s="246">
        <f>O428*H428</f>
        <v>0</v>
      </c>
      <c r="Q428" s="246">
        <v>0</v>
      </c>
      <c r="R428" s="246">
        <f>Q428*H428</f>
        <v>0</v>
      </c>
      <c r="S428" s="246">
        <v>0</v>
      </c>
      <c r="T428" s="24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8" t="s">
        <v>88</v>
      </c>
      <c r="AT428" s="248" t="s">
        <v>165</v>
      </c>
      <c r="AU428" s="248" t="s">
        <v>82</v>
      </c>
      <c r="AY428" s="17" t="s">
        <v>163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80</v>
      </c>
      <c r="BK428" s="249">
        <f>ROUND(I428*H428,2)</f>
        <v>0</v>
      </c>
      <c r="BL428" s="17" t="s">
        <v>88</v>
      </c>
      <c r="BM428" s="248" t="s">
        <v>569</v>
      </c>
    </row>
    <row r="429" spans="1:51" s="13" customFormat="1" ht="12">
      <c r="A429" s="13"/>
      <c r="B429" s="250"/>
      <c r="C429" s="251"/>
      <c r="D429" s="252" t="s">
        <v>170</v>
      </c>
      <c r="E429" s="253" t="s">
        <v>1</v>
      </c>
      <c r="F429" s="254" t="s">
        <v>570</v>
      </c>
      <c r="G429" s="251"/>
      <c r="H429" s="255">
        <v>1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1" t="s">
        <v>170</v>
      </c>
      <c r="AU429" s="261" t="s">
        <v>82</v>
      </c>
      <c r="AV429" s="13" t="s">
        <v>82</v>
      </c>
      <c r="AW429" s="13" t="s">
        <v>30</v>
      </c>
      <c r="AX429" s="13" t="s">
        <v>73</v>
      </c>
      <c r="AY429" s="261" t="s">
        <v>163</v>
      </c>
    </row>
    <row r="430" spans="1:51" s="14" customFormat="1" ht="12">
      <c r="A430" s="14"/>
      <c r="B430" s="262"/>
      <c r="C430" s="263"/>
      <c r="D430" s="252" t="s">
        <v>170</v>
      </c>
      <c r="E430" s="264" t="s">
        <v>1</v>
      </c>
      <c r="F430" s="265" t="s">
        <v>172</v>
      </c>
      <c r="G430" s="263"/>
      <c r="H430" s="266">
        <v>1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2" t="s">
        <v>170</v>
      </c>
      <c r="AU430" s="272" t="s">
        <v>82</v>
      </c>
      <c r="AV430" s="14" t="s">
        <v>88</v>
      </c>
      <c r="AW430" s="14" t="s">
        <v>30</v>
      </c>
      <c r="AX430" s="14" t="s">
        <v>80</v>
      </c>
      <c r="AY430" s="272" t="s">
        <v>163</v>
      </c>
    </row>
    <row r="431" spans="1:65" s="2" customFormat="1" ht="16.5" customHeight="1">
      <c r="A431" s="38"/>
      <c r="B431" s="39"/>
      <c r="C431" s="236" t="s">
        <v>571</v>
      </c>
      <c r="D431" s="236" t="s">
        <v>165</v>
      </c>
      <c r="E431" s="237" t="s">
        <v>572</v>
      </c>
      <c r="F431" s="238" t="s">
        <v>573</v>
      </c>
      <c r="G431" s="239" t="s">
        <v>192</v>
      </c>
      <c r="H431" s="240">
        <v>1</v>
      </c>
      <c r="I431" s="241"/>
      <c r="J431" s="242">
        <f>ROUND(I431*H431,2)</f>
        <v>0</v>
      </c>
      <c r="K431" s="243"/>
      <c r="L431" s="44"/>
      <c r="M431" s="244" t="s">
        <v>1</v>
      </c>
      <c r="N431" s="245" t="s">
        <v>38</v>
      </c>
      <c r="O431" s="91"/>
      <c r="P431" s="246">
        <f>O431*H431</f>
        <v>0</v>
      </c>
      <c r="Q431" s="246">
        <v>0</v>
      </c>
      <c r="R431" s="246">
        <f>Q431*H431</f>
        <v>0</v>
      </c>
      <c r="S431" s="246">
        <v>0</v>
      </c>
      <c r="T431" s="24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8" t="s">
        <v>88</v>
      </c>
      <c r="AT431" s="248" t="s">
        <v>165</v>
      </c>
      <c r="AU431" s="248" t="s">
        <v>82</v>
      </c>
      <c r="AY431" s="17" t="s">
        <v>163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17" t="s">
        <v>80</v>
      </c>
      <c r="BK431" s="249">
        <f>ROUND(I431*H431,2)</f>
        <v>0</v>
      </c>
      <c r="BL431" s="17" t="s">
        <v>88</v>
      </c>
      <c r="BM431" s="248" t="s">
        <v>574</v>
      </c>
    </row>
    <row r="432" spans="1:51" s="13" customFormat="1" ht="12">
      <c r="A432" s="13"/>
      <c r="B432" s="250"/>
      <c r="C432" s="251"/>
      <c r="D432" s="252" t="s">
        <v>170</v>
      </c>
      <c r="E432" s="253" t="s">
        <v>1</v>
      </c>
      <c r="F432" s="254" t="s">
        <v>575</v>
      </c>
      <c r="G432" s="251"/>
      <c r="H432" s="255">
        <v>1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1" t="s">
        <v>170</v>
      </c>
      <c r="AU432" s="261" t="s">
        <v>82</v>
      </c>
      <c r="AV432" s="13" t="s">
        <v>82</v>
      </c>
      <c r="AW432" s="13" t="s">
        <v>30</v>
      </c>
      <c r="AX432" s="13" t="s">
        <v>73</v>
      </c>
      <c r="AY432" s="261" t="s">
        <v>163</v>
      </c>
    </row>
    <row r="433" spans="1:51" s="14" customFormat="1" ht="12">
      <c r="A433" s="14"/>
      <c r="B433" s="262"/>
      <c r="C433" s="263"/>
      <c r="D433" s="252" t="s">
        <v>170</v>
      </c>
      <c r="E433" s="264" t="s">
        <v>1</v>
      </c>
      <c r="F433" s="265" t="s">
        <v>172</v>
      </c>
      <c r="G433" s="263"/>
      <c r="H433" s="266">
        <v>1</v>
      </c>
      <c r="I433" s="267"/>
      <c r="J433" s="263"/>
      <c r="K433" s="263"/>
      <c r="L433" s="268"/>
      <c r="M433" s="269"/>
      <c r="N433" s="270"/>
      <c r="O433" s="270"/>
      <c r="P433" s="270"/>
      <c r="Q433" s="270"/>
      <c r="R433" s="270"/>
      <c r="S433" s="270"/>
      <c r="T433" s="27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2" t="s">
        <v>170</v>
      </c>
      <c r="AU433" s="272" t="s">
        <v>82</v>
      </c>
      <c r="AV433" s="14" t="s">
        <v>88</v>
      </c>
      <c r="AW433" s="14" t="s">
        <v>30</v>
      </c>
      <c r="AX433" s="14" t="s">
        <v>80</v>
      </c>
      <c r="AY433" s="272" t="s">
        <v>163</v>
      </c>
    </row>
    <row r="434" spans="1:65" s="2" customFormat="1" ht="21.75" customHeight="1">
      <c r="A434" s="38"/>
      <c r="B434" s="39"/>
      <c r="C434" s="236" t="s">
        <v>576</v>
      </c>
      <c r="D434" s="236" t="s">
        <v>165</v>
      </c>
      <c r="E434" s="237" t="s">
        <v>577</v>
      </c>
      <c r="F434" s="238" t="s">
        <v>578</v>
      </c>
      <c r="G434" s="239" t="s">
        <v>579</v>
      </c>
      <c r="H434" s="240">
        <v>1</v>
      </c>
      <c r="I434" s="241"/>
      <c r="J434" s="242">
        <f>ROUND(I434*H434,2)</f>
        <v>0</v>
      </c>
      <c r="K434" s="243"/>
      <c r="L434" s="44"/>
      <c r="M434" s="244" t="s">
        <v>1</v>
      </c>
      <c r="N434" s="245" t="s">
        <v>38</v>
      </c>
      <c r="O434" s="91"/>
      <c r="P434" s="246">
        <f>O434*H434</f>
        <v>0</v>
      </c>
      <c r="Q434" s="246">
        <v>0</v>
      </c>
      <c r="R434" s="246">
        <f>Q434*H434</f>
        <v>0</v>
      </c>
      <c r="S434" s="246">
        <v>0</v>
      </c>
      <c r="T434" s="24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8" t="s">
        <v>88</v>
      </c>
      <c r="AT434" s="248" t="s">
        <v>165</v>
      </c>
      <c r="AU434" s="248" t="s">
        <v>82</v>
      </c>
      <c r="AY434" s="17" t="s">
        <v>163</v>
      </c>
      <c r="BE434" s="249">
        <f>IF(N434="základní",J434,0)</f>
        <v>0</v>
      </c>
      <c r="BF434" s="249">
        <f>IF(N434="snížená",J434,0)</f>
        <v>0</v>
      </c>
      <c r="BG434" s="249">
        <f>IF(N434="zákl. přenesená",J434,0)</f>
        <v>0</v>
      </c>
      <c r="BH434" s="249">
        <f>IF(N434="sníž. přenesená",J434,0)</f>
        <v>0</v>
      </c>
      <c r="BI434" s="249">
        <f>IF(N434="nulová",J434,0)</f>
        <v>0</v>
      </c>
      <c r="BJ434" s="17" t="s">
        <v>80</v>
      </c>
      <c r="BK434" s="249">
        <f>ROUND(I434*H434,2)</f>
        <v>0</v>
      </c>
      <c r="BL434" s="17" t="s">
        <v>88</v>
      </c>
      <c r="BM434" s="248" t="s">
        <v>580</v>
      </c>
    </row>
    <row r="435" spans="1:65" s="2" customFormat="1" ht="16.5" customHeight="1">
      <c r="A435" s="38"/>
      <c r="B435" s="39"/>
      <c r="C435" s="236" t="s">
        <v>581</v>
      </c>
      <c r="D435" s="236" t="s">
        <v>165</v>
      </c>
      <c r="E435" s="237" t="s">
        <v>582</v>
      </c>
      <c r="F435" s="238" t="s">
        <v>583</v>
      </c>
      <c r="G435" s="239" t="s">
        <v>584</v>
      </c>
      <c r="H435" s="240">
        <v>1</v>
      </c>
      <c r="I435" s="241"/>
      <c r="J435" s="242">
        <f>ROUND(I435*H435,2)</f>
        <v>0</v>
      </c>
      <c r="K435" s="243"/>
      <c r="L435" s="44"/>
      <c r="M435" s="244" t="s">
        <v>1</v>
      </c>
      <c r="N435" s="245" t="s">
        <v>38</v>
      </c>
      <c r="O435" s="91"/>
      <c r="P435" s="246">
        <f>O435*H435</f>
        <v>0</v>
      </c>
      <c r="Q435" s="246">
        <v>0</v>
      </c>
      <c r="R435" s="246">
        <f>Q435*H435</f>
        <v>0</v>
      </c>
      <c r="S435" s="246">
        <v>0</v>
      </c>
      <c r="T435" s="247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8" t="s">
        <v>88</v>
      </c>
      <c r="AT435" s="248" t="s">
        <v>165</v>
      </c>
      <c r="AU435" s="248" t="s">
        <v>82</v>
      </c>
      <c r="AY435" s="17" t="s">
        <v>163</v>
      </c>
      <c r="BE435" s="249">
        <f>IF(N435="základní",J435,0)</f>
        <v>0</v>
      </c>
      <c r="BF435" s="249">
        <f>IF(N435="snížená",J435,0)</f>
        <v>0</v>
      </c>
      <c r="BG435" s="249">
        <f>IF(N435="zákl. přenesená",J435,0)</f>
        <v>0</v>
      </c>
      <c r="BH435" s="249">
        <f>IF(N435="sníž. přenesená",J435,0)</f>
        <v>0</v>
      </c>
      <c r="BI435" s="249">
        <f>IF(N435="nulová",J435,0)</f>
        <v>0</v>
      </c>
      <c r="BJ435" s="17" t="s">
        <v>80</v>
      </c>
      <c r="BK435" s="249">
        <f>ROUND(I435*H435,2)</f>
        <v>0</v>
      </c>
      <c r="BL435" s="17" t="s">
        <v>88</v>
      </c>
      <c r="BM435" s="248" t="s">
        <v>585</v>
      </c>
    </row>
    <row r="436" spans="1:63" s="12" customFormat="1" ht="22.8" customHeight="1">
      <c r="A436" s="12"/>
      <c r="B436" s="220"/>
      <c r="C436" s="221"/>
      <c r="D436" s="222" t="s">
        <v>72</v>
      </c>
      <c r="E436" s="234" t="s">
        <v>586</v>
      </c>
      <c r="F436" s="234" t="s">
        <v>587</v>
      </c>
      <c r="G436" s="221"/>
      <c r="H436" s="221"/>
      <c r="I436" s="224"/>
      <c r="J436" s="235">
        <f>BK436</f>
        <v>0</v>
      </c>
      <c r="K436" s="221"/>
      <c r="L436" s="226"/>
      <c r="M436" s="227"/>
      <c r="N436" s="228"/>
      <c r="O436" s="228"/>
      <c r="P436" s="229">
        <f>SUM(P437:P471)</f>
        <v>0</v>
      </c>
      <c r="Q436" s="228"/>
      <c r="R436" s="229">
        <f>SUM(R437:R471)</f>
        <v>0</v>
      </c>
      <c r="S436" s="228"/>
      <c r="T436" s="230">
        <f>SUM(T437:T471)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31" t="s">
        <v>80</v>
      </c>
      <c r="AT436" s="232" t="s">
        <v>72</v>
      </c>
      <c r="AU436" s="232" t="s">
        <v>80</v>
      </c>
      <c r="AY436" s="231" t="s">
        <v>163</v>
      </c>
      <c r="BK436" s="233">
        <f>SUM(BK437:BK471)</f>
        <v>0</v>
      </c>
    </row>
    <row r="437" spans="1:65" s="2" customFormat="1" ht="33" customHeight="1">
      <c r="A437" s="38"/>
      <c r="B437" s="39"/>
      <c r="C437" s="236" t="s">
        <v>588</v>
      </c>
      <c r="D437" s="236" t="s">
        <v>165</v>
      </c>
      <c r="E437" s="237" t="s">
        <v>589</v>
      </c>
      <c r="F437" s="238" t="s">
        <v>590</v>
      </c>
      <c r="G437" s="239" t="s">
        <v>591</v>
      </c>
      <c r="H437" s="240">
        <v>1199.141</v>
      </c>
      <c r="I437" s="241"/>
      <c r="J437" s="242">
        <f>ROUND(I437*H437,2)</f>
        <v>0</v>
      </c>
      <c r="K437" s="243"/>
      <c r="L437" s="44"/>
      <c r="M437" s="244" t="s">
        <v>1</v>
      </c>
      <c r="N437" s="245" t="s">
        <v>38</v>
      </c>
      <c r="O437" s="91"/>
      <c r="P437" s="246">
        <f>O437*H437</f>
        <v>0</v>
      </c>
      <c r="Q437" s="246">
        <v>0</v>
      </c>
      <c r="R437" s="246">
        <f>Q437*H437</f>
        <v>0</v>
      </c>
      <c r="S437" s="246">
        <v>0</v>
      </c>
      <c r="T437" s="247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8" t="s">
        <v>88</v>
      </c>
      <c r="AT437" s="248" t="s">
        <v>165</v>
      </c>
      <c r="AU437" s="248" t="s">
        <v>82</v>
      </c>
      <c r="AY437" s="17" t="s">
        <v>163</v>
      </c>
      <c r="BE437" s="249">
        <f>IF(N437="základní",J437,0)</f>
        <v>0</v>
      </c>
      <c r="BF437" s="249">
        <f>IF(N437="snížená",J437,0)</f>
        <v>0</v>
      </c>
      <c r="BG437" s="249">
        <f>IF(N437="zákl. přenesená",J437,0)</f>
        <v>0</v>
      </c>
      <c r="BH437" s="249">
        <f>IF(N437="sníž. přenesená",J437,0)</f>
        <v>0</v>
      </c>
      <c r="BI437" s="249">
        <f>IF(N437="nulová",J437,0)</f>
        <v>0</v>
      </c>
      <c r="BJ437" s="17" t="s">
        <v>80</v>
      </c>
      <c r="BK437" s="249">
        <f>ROUND(I437*H437,2)</f>
        <v>0</v>
      </c>
      <c r="BL437" s="17" t="s">
        <v>88</v>
      </c>
      <c r="BM437" s="248" t="s">
        <v>592</v>
      </c>
    </row>
    <row r="438" spans="1:65" s="2" customFormat="1" ht="21.75" customHeight="1">
      <c r="A438" s="38"/>
      <c r="B438" s="39"/>
      <c r="C438" s="236" t="s">
        <v>593</v>
      </c>
      <c r="D438" s="236" t="s">
        <v>165</v>
      </c>
      <c r="E438" s="237" t="s">
        <v>594</v>
      </c>
      <c r="F438" s="238" t="s">
        <v>595</v>
      </c>
      <c r="G438" s="239" t="s">
        <v>212</v>
      </c>
      <c r="H438" s="240">
        <v>22</v>
      </c>
      <c r="I438" s="241"/>
      <c r="J438" s="242">
        <f>ROUND(I438*H438,2)</f>
        <v>0</v>
      </c>
      <c r="K438" s="243"/>
      <c r="L438" s="44"/>
      <c r="M438" s="244" t="s">
        <v>1</v>
      </c>
      <c r="N438" s="245" t="s">
        <v>38</v>
      </c>
      <c r="O438" s="91"/>
      <c r="P438" s="246">
        <f>O438*H438</f>
        <v>0</v>
      </c>
      <c r="Q438" s="246">
        <v>0</v>
      </c>
      <c r="R438" s="246">
        <f>Q438*H438</f>
        <v>0</v>
      </c>
      <c r="S438" s="246">
        <v>0</v>
      </c>
      <c r="T438" s="247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8" t="s">
        <v>88</v>
      </c>
      <c r="AT438" s="248" t="s">
        <v>165</v>
      </c>
      <c r="AU438" s="248" t="s">
        <v>82</v>
      </c>
      <c r="AY438" s="17" t="s">
        <v>163</v>
      </c>
      <c r="BE438" s="249">
        <f>IF(N438="základní",J438,0)</f>
        <v>0</v>
      </c>
      <c r="BF438" s="249">
        <f>IF(N438="snížená",J438,0)</f>
        <v>0</v>
      </c>
      <c r="BG438" s="249">
        <f>IF(N438="zákl. přenesená",J438,0)</f>
        <v>0</v>
      </c>
      <c r="BH438" s="249">
        <f>IF(N438="sníž. přenesená",J438,0)</f>
        <v>0</v>
      </c>
      <c r="BI438" s="249">
        <f>IF(N438="nulová",J438,0)</f>
        <v>0</v>
      </c>
      <c r="BJ438" s="17" t="s">
        <v>80</v>
      </c>
      <c r="BK438" s="249">
        <f>ROUND(I438*H438,2)</f>
        <v>0</v>
      </c>
      <c r="BL438" s="17" t="s">
        <v>88</v>
      </c>
      <c r="BM438" s="248" t="s">
        <v>596</v>
      </c>
    </row>
    <row r="439" spans="1:51" s="13" customFormat="1" ht="12">
      <c r="A439" s="13"/>
      <c r="B439" s="250"/>
      <c r="C439" s="251"/>
      <c r="D439" s="252" t="s">
        <v>170</v>
      </c>
      <c r="E439" s="253" t="s">
        <v>1</v>
      </c>
      <c r="F439" s="254" t="s">
        <v>279</v>
      </c>
      <c r="G439" s="251"/>
      <c r="H439" s="255">
        <v>22</v>
      </c>
      <c r="I439" s="256"/>
      <c r="J439" s="251"/>
      <c r="K439" s="251"/>
      <c r="L439" s="257"/>
      <c r="M439" s="258"/>
      <c r="N439" s="259"/>
      <c r="O439" s="259"/>
      <c r="P439" s="259"/>
      <c r="Q439" s="259"/>
      <c r="R439" s="259"/>
      <c r="S439" s="259"/>
      <c r="T439" s="26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1" t="s">
        <v>170</v>
      </c>
      <c r="AU439" s="261" t="s">
        <v>82</v>
      </c>
      <c r="AV439" s="13" t="s">
        <v>82</v>
      </c>
      <c r="AW439" s="13" t="s">
        <v>30</v>
      </c>
      <c r="AX439" s="13" t="s">
        <v>73</v>
      </c>
      <c r="AY439" s="261" t="s">
        <v>163</v>
      </c>
    </row>
    <row r="440" spans="1:51" s="14" customFormat="1" ht="12">
      <c r="A440" s="14"/>
      <c r="B440" s="262"/>
      <c r="C440" s="263"/>
      <c r="D440" s="252" t="s">
        <v>170</v>
      </c>
      <c r="E440" s="264" t="s">
        <v>1</v>
      </c>
      <c r="F440" s="265" t="s">
        <v>172</v>
      </c>
      <c r="G440" s="263"/>
      <c r="H440" s="266">
        <v>22</v>
      </c>
      <c r="I440" s="267"/>
      <c r="J440" s="263"/>
      <c r="K440" s="263"/>
      <c r="L440" s="268"/>
      <c r="M440" s="269"/>
      <c r="N440" s="270"/>
      <c r="O440" s="270"/>
      <c r="P440" s="270"/>
      <c r="Q440" s="270"/>
      <c r="R440" s="270"/>
      <c r="S440" s="270"/>
      <c r="T440" s="27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2" t="s">
        <v>170</v>
      </c>
      <c r="AU440" s="272" t="s">
        <v>82</v>
      </c>
      <c r="AV440" s="14" t="s">
        <v>88</v>
      </c>
      <c r="AW440" s="14" t="s">
        <v>30</v>
      </c>
      <c r="AX440" s="14" t="s">
        <v>80</v>
      </c>
      <c r="AY440" s="272" t="s">
        <v>163</v>
      </c>
    </row>
    <row r="441" spans="1:65" s="2" customFormat="1" ht="21.75" customHeight="1">
      <c r="A441" s="38"/>
      <c r="B441" s="39"/>
      <c r="C441" s="236" t="s">
        <v>597</v>
      </c>
      <c r="D441" s="236" t="s">
        <v>165</v>
      </c>
      <c r="E441" s="237" t="s">
        <v>598</v>
      </c>
      <c r="F441" s="238" t="s">
        <v>599</v>
      </c>
      <c r="G441" s="239" t="s">
        <v>212</v>
      </c>
      <c r="H441" s="240">
        <v>990</v>
      </c>
      <c r="I441" s="241"/>
      <c r="J441" s="242">
        <f>ROUND(I441*H441,2)</f>
        <v>0</v>
      </c>
      <c r="K441" s="243"/>
      <c r="L441" s="44"/>
      <c r="M441" s="244" t="s">
        <v>1</v>
      </c>
      <c r="N441" s="245" t="s">
        <v>38</v>
      </c>
      <c r="O441" s="91"/>
      <c r="P441" s="246">
        <f>O441*H441</f>
        <v>0</v>
      </c>
      <c r="Q441" s="246">
        <v>0</v>
      </c>
      <c r="R441" s="246">
        <f>Q441*H441</f>
        <v>0</v>
      </c>
      <c r="S441" s="246">
        <v>0</v>
      </c>
      <c r="T441" s="247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8" t="s">
        <v>88</v>
      </c>
      <c r="AT441" s="248" t="s">
        <v>165</v>
      </c>
      <c r="AU441" s="248" t="s">
        <v>82</v>
      </c>
      <c r="AY441" s="17" t="s">
        <v>163</v>
      </c>
      <c r="BE441" s="249">
        <f>IF(N441="základní",J441,0)</f>
        <v>0</v>
      </c>
      <c r="BF441" s="249">
        <f>IF(N441="snížená",J441,0)</f>
        <v>0</v>
      </c>
      <c r="BG441" s="249">
        <f>IF(N441="zákl. přenesená",J441,0)</f>
        <v>0</v>
      </c>
      <c r="BH441" s="249">
        <f>IF(N441="sníž. přenesená",J441,0)</f>
        <v>0</v>
      </c>
      <c r="BI441" s="249">
        <f>IF(N441="nulová",J441,0)</f>
        <v>0</v>
      </c>
      <c r="BJ441" s="17" t="s">
        <v>80</v>
      </c>
      <c r="BK441" s="249">
        <f>ROUND(I441*H441,2)</f>
        <v>0</v>
      </c>
      <c r="BL441" s="17" t="s">
        <v>88</v>
      </c>
      <c r="BM441" s="248" t="s">
        <v>600</v>
      </c>
    </row>
    <row r="442" spans="1:51" s="13" customFormat="1" ht="12">
      <c r="A442" s="13"/>
      <c r="B442" s="250"/>
      <c r="C442" s="251"/>
      <c r="D442" s="252" t="s">
        <v>170</v>
      </c>
      <c r="E442" s="253" t="s">
        <v>1</v>
      </c>
      <c r="F442" s="254" t="s">
        <v>601</v>
      </c>
      <c r="G442" s="251"/>
      <c r="H442" s="255">
        <v>990</v>
      </c>
      <c r="I442" s="256"/>
      <c r="J442" s="251"/>
      <c r="K442" s="251"/>
      <c r="L442" s="257"/>
      <c r="M442" s="258"/>
      <c r="N442" s="259"/>
      <c r="O442" s="259"/>
      <c r="P442" s="259"/>
      <c r="Q442" s="259"/>
      <c r="R442" s="259"/>
      <c r="S442" s="259"/>
      <c r="T442" s="26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1" t="s">
        <v>170</v>
      </c>
      <c r="AU442" s="261" t="s">
        <v>82</v>
      </c>
      <c r="AV442" s="13" t="s">
        <v>82</v>
      </c>
      <c r="AW442" s="13" t="s">
        <v>30</v>
      </c>
      <c r="AX442" s="13" t="s">
        <v>73</v>
      </c>
      <c r="AY442" s="261" t="s">
        <v>163</v>
      </c>
    </row>
    <row r="443" spans="1:51" s="14" customFormat="1" ht="12">
      <c r="A443" s="14"/>
      <c r="B443" s="262"/>
      <c r="C443" s="263"/>
      <c r="D443" s="252" t="s">
        <v>170</v>
      </c>
      <c r="E443" s="264" t="s">
        <v>1</v>
      </c>
      <c r="F443" s="265" t="s">
        <v>172</v>
      </c>
      <c r="G443" s="263"/>
      <c r="H443" s="266">
        <v>990</v>
      </c>
      <c r="I443" s="267"/>
      <c r="J443" s="263"/>
      <c r="K443" s="263"/>
      <c r="L443" s="268"/>
      <c r="M443" s="269"/>
      <c r="N443" s="270"/>
      <c r="O443" s="270"/>
      <c r="P443" s="270"/>
      <c r="Q443" s="270"/>
      <c r="R443" s="270"/>
      <c r="S443" s="270"/>
      <c r="T443" s="27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2" t="s">
        <v>170</v>
      </c>
      <c r="AU443" s="272" t="s">
        <v>82</v>
      </c>
      <c r="AV443" s="14" t="s">
        <v>88</v>
      </c>
      <c r="AW443" s="14" t="s">
        <v>30</v>
      </c>
      <c r="AX443" s="14" t="s">
        <v>80</v>
      </c>
      <c r="AY443" s="272" t="s">
        <v>163</v>
      </c>
    </row>
    <row r="444" spans="1:65" s="2" customFormat="1" ht="21.75" customHeight="1">
      <c r="A444" s="38"/>
      <c r="B444" s="39"/>
      <c r="C444" s="236" t="s">
        <v>602</v>
      </c>
      <c r="D444" s="236" t="s">
        <v>165</v>
      </c>
      <c r="E444" s="237" t="s">
        <v>603</v>
      </c>
      <c r="F444" s="238" t="s">
        <v>604</v>
      </c>
      <c r="G444" s="239" t="s">
        <v>591</v>
      </c>
      <c r="H444" s="240">
        <v>1199.141</v>
      </c>
      <c r="I444" s="241"/>
      <c r="J444" s="242">
        <f>ROUND(I444*H444,2)</f>
        <v>0</v>
      </c>
      <c r="K444" s="243"/>
      <c r="L444" s="44"/>
      <c r="M444" s="244" t="s">
        <v>1</v>
      </c>
      <c r="N444" s="245" t="s">
        <v>38</v>
      </c>
      <c r="O444" s="91"/>
      <c r="P444" s="246">
        <f>O444*H444</f>
        <v>0</v>
      </c>
      <c r="Q444" s="246">
        <v>0</v>
      </c>
      <c r="R444" s="246">
        <f>Q444*H444</f>
        <v>0</v>
      </c>
      <c r="S444" s="246">
        <v>0</v>
      </c>
      <c r="T444" s="24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8" t="s">
        <v>88</v>
      </c>
      <c r="AT444" s="248" t="s">
        <v>165</v>
      </c>
      <c r="AU444" s="248" t="s">
        <v>82</v>
      </c>
      <c r="AY444" s="17" t="s">
        <v>163</v>
      </c>
      <c r="BE444" s="249">
        <f>IF(N444="základní",J444,0)</f>
        <v>0</v>
      </c>
      <c r="BF444" s="249">
        <f>IF(N444="snížená",J444,0)</f>
        <v>0</v>
      </c>
      <c r="BG444" s="249">
        <f>IF(N444="zákl. přenesená",J444,0)</f>
        <v>0</v>
      </c>
      <c r="BH444" s="249">
        <f>IF(N444="sníž. přenesená",J444,0)</f>
        <v>0</v>
      </c>
      <c r="BI444" s="249">
        <f>IF(N444="nulová",J444,0)</f>
        <v>0</v>
      </c>
      <c r="BJ444" s="17" t="s">
        <v>80</v>
      </c>
      <c r="BK444" s="249">
        <f>ROUND(I444*H444,2)</f>
        <v>0</v>
      </c>
      <c r="BL444" s="17" t="s">
        <v>88</v>
      </c>
      <c r="BM444" s="248" t="s">
        <v>605</v>
      </c>
    </row>
    <row r="445" spans="1:65" s="2" customFormat="1" ht="33" customHeight="1">
      <c r="A445" s="38"/>
      <c r="B445" s="39"/>
      <c r="C445" s="236" t="s">
        <v>606</v>
      </c>
      <c r="D445" s="236" t="s">
        <v>165</v>
      </c>
      <c r="E445" s="237" t="s">
        <v>607</v>
      </c>
      <c r="F445" s="238" t="s">
        <v>608</v>
      </c>
      <c r="G445" s="239" t="s">
        <v>591</v>
      </c>
      <c r="H445" s="240">
        <v>13190.551</v>
      </c>
      <c r="I445" s="241"/>
      <c r="J445" s="242">
        <f>ROUND(I445*H445,2)</f>
        <v>0</v>
      </c>
      <c r="K445" s="243"/>
      <c r="L445" s="44"/>
      <c r="M445" s="244" t="s">
        <v>1</v>
      </c>
      <c r="N445" s="245" t="s">
        <v>38</v>
      </c>
      <c r="O445" s="91"/>
      <c r="P445" s="246">
        <f>O445*H445</f>
        <v>0</v>
      </c>
      <c r="Q445" s="246">
        <v>0</v>
      </c>
      <c r="R445" s="246">
        <f>Q445*H445</f>
        <v>0</v>
      </c>
      <c r="S445" s="246">
        <v>0</v>
      </c>
      <c r="T445" s="247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8" t="s">
        <v>88</v>
      </c>
      <c r="AT445" s="248" t="s">
        <v>165</v>
      </c>
      <c r="AU445" s="248" t="s">
        <v>82</v>
      </c>
      <c r="AY445" s="17" t="s">
        <v>163</v>
      </c>
      <c r="BE445" s="249">
        <f>IF(N445="základní",J445,0)</f>
        <v>0</v>
      </c>
      <c r="BF445" s="249">
        <f>IF(N445="snížená",J445,0)</f>
        <v>0</v>
      </c>
      <c r="BG445" s="249">
        <f>IF(N445="zákl. přenesená",J445,0)</f>
        <v>0</v>
      </c>
      <c r="BH445" s="249">
        <f>IF(N445="sníž. přenesená",J445,0)</f>
        <v>0</v>
      </c>
      <c r="BI445" s="249">
        <f>IF(N445="nulová",J445,0)</f>
        <v>0</v>
      </c>
      <c r="BJ445" s="17" t="s">
        <v>80</v>
      </c>
      <c r="BK445" s="249">
        <f>ROUND(I445*H445,2)</f>
        <v>0</v>
      </c>
      <c r="BL445" s="17" t="s">
        <v>88</v>
      </c>
      <c r="BM445" s="248" t="s">
        <v>609</v>
      </c>
    </row>
    <row r="446" spans="1:51" s="13" customFormat="1" ht="12">
      <c r="A446" s="13"/>
      <c r="B446" s="250"/>
      <c r="C446" s="251"/>
      <c r="D446" s="252" t="s">
        <v>170</v>
      </c>
      <c r="E446" s="253" t="s">
        <v>1</v>
      </c>
      <c r="F446" s="254" t="s">
        <v>610</v>
      </c>
      <c r="G446" s="251"/>
      <c r="H446" s="255">
        <v>13190.551</v>
      </c>
      <c r="I446" s="256"/>
      <c r="J446" s="251"/>
      <c r="K446" s="251"/>
      <c r="L446" s="257"/>
      <c r="M446" s="258"/>
      <c r="N446" s="259"/>
      <c r="O446" s="259"/>
      <c r="P446" s="259"/>
      <c r="Q446" s="259"/>
      <c r="R446" s="259"/>
      <c r="S446" s="259"/>
      <c r="T446" s="26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1" t="s">
        <v>170</v>
      </c>
      <c r="AU446" s="261" t="s">
        <v>82</v>
      </c>
      <c r="AV446" s="13" t="s">
        <v>82</v>
      </c>
      <c r="AW446" s="13" t="s">
        <v>30</v>
      </c>
      <c r="AX446" s="13" t="s">
        <v>73</v>
      </c>
      <c r="AY446" s="261" t="s">
        <v>163</v>
      </c>
    </row>
    <row r="447" spans="1:51" s="14" customFormat="1" ht="12">
      <c r="A447" s="14"/>
      <c r="B447" s="262"/>
      <c r="C447" s="263"/>
      <c r="D447" s="252" t="s">
        <v>170</v>
      </c>
      <c r="E447" s="264" t="s">
        <v>1</v>
      </c>
      <c r="F447" s="265" t="s">
        <v>172</v>
      </c>
      <c r="G447" s="263"/>
      <c r="H447" s="266">
        <v>13190.551</v>
      </c>
      <c r="I447" s="267"/>
      <c r="J447" s="263"/>
      <c r="K447" s="263"/>
      <c r="L447" s="268"/>
      <c r="M447" s="269"/>
      <c r="N447" s="270"/>
      <c r="O447" s="270"/>
      <c r="P447" s="270"/>
      <c r="Q447" s="270"/>
      <c r="R447" s="270"/>
      <c r="S447" s="270"/>
      <c r="T447" s="27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2" t="s">
        <v>170</v>
      </c>
      <c r="AU447" s="272" t="s">
        <v>82</v>
      </c>
      <c r="AV447" s="14" t="s">
        <v>88</v>
      </c>
      <c r="AW447" s="14" t="s">
        <v>30</v>
      </c>
      <c r="AX447" s="14" t="s">
        <v>80</v>
      </c>
      <c r="AY447" s="272" t="s">
        <v>163</v>
      </c>
    </row>
    <row r="448" spans="1:65" s="2" customFormat="1" ht="33" customHeight="1">
      <c r="A448" s="38"/>
      <c r="B448" s="39"/>
      <c r="C448" s="236" t="s">
        <v>611</v>
      </c>
      <c r="D448" s="236" t="s">
        <v>165</v>
      </c>
      <c r="E448" s="237" t="s">
        <v>612</v>
      </c>
      <c r="F448" s="238" t="s">
        <v>613</v>
      </c>
      <c r="G448" s="239" t="s">
        <v>591</v>
      </c>
      <c r="H448" s="240">
        <v>1199.141</v>
      </c>
      <c r="I448" s="241"/>
      <c r="J448" s="242">
        <f>ROUND(I448*H448,2)</f>
        <v>0</v>
      </c>
      <c r="K448" s="243"/>
      <c r="L448" s="44"/>
      <c r="M448" s="244" t="s">
        <v>1</v>
      </c>
      <c r="N448" s="245" t="s">
        <v>38</v>
      </c>
      <c r="O448" s="91"/>
      <c r="P448" s="246">
        <f>O448*H448</f>
        <v>0</v>
      </c>
      <c r="Q448" s="246">
        <v>0</v>
      </c>
      <c r="R448" s="246">
        <f>Q448*H448</f>
        <v>0</v>
      </c>
      <c r="S448" s="246">
        <v>0</v>
      </c>
      <c r="T448" s="247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48" t="s">
        <v>88</v>
      </c>
      <c r="AT448" s="248" t="s">
        <v>165</v>
      </c>
      <c r="AU448" s="248" t="s">
        <v>82</v>
      </c>
      <c r="AY448" s="17" t="s">
        <v>163</v>
      </c>
      <c r="BE448" s="249">
        <f>IF(N448="základní",J448,0)</f>
        <v>0</v>
      </c>
      <c r="BF448" s="249">
        <f>IF(N448="snížená",J448,0)</f>
        <v>0</v>
      </c>
      <c r="BG448" s="249">
        <f>IF(N448="zákl. přenesená",J448,0)</f>
        <v>0</v>
      </c>
      <c r="BH448" s="249">
        <f>IF(N448="sníž. přenesená",J448,0)</f>
        <v>0</v>
      </c>
      <c r="BI448" s="249">
        <f>IF(N448="nulová",J448,0)</f>
        <v>0</v>
      </c>
      <c r="BJ448" s="17" t="s">
        <v>80</v>
      </c>
      <c r="BK448" s="249">
        <f>ROUND(I448*H448,2)</f>
        <v>0</v>
      </c>
      <c r="BL448" s="17" t="s">
        <v>88</v>
      </c>
      <c r="BM448" s="248" t="s">
        <v>614</v>
      </c>
    </row>
    <row r="449" spans="1:65" s="2" customFormat="1" ht="21.75" customHeight="1">
      <c r="A449" s="38"/>
      <c r="B449" s="39"/>
      <c r="C449" s="236" t="s">
        <v>615</v>
      </c>
      <c r="D449" s="236" t="s">
        <v>165</v>
      </c>
      <c r="E449" s="237" t="s">
        <v>616</v>
      </c>
      <c r="F449" s="238" t="s">
        <v>617</v>
      </c>
      <c r="G449" s="239" t="s">
        <v>591</v>
      </c>
      <c r="H449" s="240">
        <v>199.944</v>
      </c>
      <c r="I449" s="241"/>
      <c r="J449" s="242">
        <f>ROUND(I449*H449,2)</f>
        <v>0</v>
      </c>
      <c r="K449" s="243"/>
      <c r="L449" s="44"/>
      <c r="M449" s="244" t="s">
        <v>1</v>
      </c>
      <c r="N449" s="245" t="s">
        <v>38</v>
      </c>
      <c r="O449" s="91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8" t="s">
        <v>88</v>
      </c>
      <c r="AT449" s="248" t="s">
        <v>165</v>
      </c>
      <c r="AU449" s="248" t="s">
        <v>82</v>
      </c>
      <c r="AY449" s="17" t="s">
        <v>163</v>
      </c>
      <c r="BE449" s="249">
        <f>IF(N449="základní",J449,0)</f>
        <v>0</v>
      </c>
      <c r="BF449" s="249">
        <f>IF(N449="snížená",J449,0)</f>
        <v>0</v>
      </c>
      <c r="BG449" s="249">
        <f>IF(N449="zákl. přenesená",J449,0)</f>
        <v>0</v>
      </c>
      <c r="BH449" s="249">
        <f>IF(N449="sníž. přenesená",J449,0)</f>
        <v>0</v>
      </c>
      <c r="BI449" s="249">
        <f>IF(N449="nulová",J449,0)</f>
        <v>0</v>
      </c>
      <c r="BJ449" s="17" t="s">
        <v>80</v>
      </c>
      <c r="BK449" s="249">
        <f>ROUND(I449*H449,2)</f>
        <v>0</v>
      </c>
      <c r="BL449" s="17" t="s">
        <v>88</v>
      </c>
      <c r="BM449" s="248" t="s">
        <v>618</v>
      </c>
    </row>
    <row r="450" spans="1:51" s="13" customFormat="1" ht="12">
      <c r="A450" s="13"/>
      <c r="B450" s="250"/>
      <c r="C450" s="251"/>
      <c r="D450" s="252" t="s">
        <v>170</v>
      </c>
      <c r="E450" s="253" t="s">
        <v>1</v>
      </c>
      <c r="F450" s="254" t="s">
        <v>619</v>
      </c>
      <c r="G450" s="251"/>
      <c r="H450" s="255">
        <v>53.3</v>
      </c>
      <c r="I450" s="256"/>
      <c r="J450" s="251"/>
      <c r="K450" s="251"/>
      <c r="L450" s="257"/>
      <c r="M450" s="258"/>
      <c r="N450" s="259"/>
      <c r="O450" s="259"/>
      <c r="P450" s="259"/>
      <c r="Q450" s="259"/>
      <c r="R450" s="259"/>
      <c r="S450" s="259"/>
      <c r="T450" s="26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1" t="s">
        <v>170</v>
      </c>
      <c r="AU450" s="261" t="s">
        <v>82</v>
      </c>
      <c r="AV450" s="13" t="s">
        <v>82</v>
      </c>
      <c r="AW450" s="13" t="s">
        <v>30</v>
      </c>
      <c r="AX450" s="13" t="s">
        <v>73</v>
      </c>
      <c r="AY450" s="261" t="s">
        <v>163</v>
      </c>
    </row>
    <row r="451" spans="1:51" s="13" customFormat="1" ht="12">
      <c r="A451" s="13"/>
      <c r="B451" s="250"/>
      <c r="C451" s="251"/>
      <c r="D451" s="252" t="s">
        <v>170</v>
      </c>
      <c r="E451" s="253" t="s">
        <v>1</v>
      </c>
      <c r="F451" s="254" t="s">
        <v>620</v>
      </c>
      <c r="G451" s="251"/>
      <c r="H451" s="255">
        <v>146.644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1" t="s">
        <v>170</v>
      </c>
      <c r="AU451" s="261" t="s">
        <v>82</v>
      </c>
      <c r="AV451" s="13" t="s">
        <v>82</v>
      </c>
      <c r="AW451" s="13" t="s">
        <v>30</v>
      </c>
      <c r="AX451" s="13" t="s">
        <v>73</v>
      </c>
      <c r="AY451" s="261" t="s">
        <v>163</v>
      </c>
    </row>
    <row r="452" spans="1:51" s="14" customFormat="1" ht="12">
      <c r="A452" s="14"/>
      <c r="B452" s="262"/>
      <c r="C452" s="263"/>
      <c r="D452" s="252" t="s">
        <v>170</v>
      </c>
      <c r="E452" s="264" t="s">
        <v>1</v>
      </c>
      <c r="F452" s="265" t="s">
        <v>172</v>
      </c>
      <c r="G452" s="263"/>
      <c r="H452" s="266">
        <v>199.94400000000002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2" t="s">
        <v>170</v>
      </c>
      <c r="AU452" s="272" t="s">
        <v>82</v>
      </c>
      <c r="AV452" s="14" t="s">
        <v>88</v>
      </c>
      <c r="AW452" s="14" t="s">
        <v>30</v>
      </c>
      <c r="AX452" s="14" t="s">
        <v>80</v>
      </c>
      <c r="AY452" s="272" t="s">
        <v>163</v>
      </c>
    </row>
    <row r="453" spans="1:65" s="2" customFormat="1" ht="21.75" customHeight="1">
      <c r="A453" s="38"/>
      <c r="B453" s="39"/>
      <c r="C453" s="236" t="s">
        <v>621</v>
      </c>
      <c r="D453" s="236" t="s">
        <v>165</v>
      </c>
      <c r="E453" s="237" t="s">
        <v>622</v>
      </c>
      <c r="F453" s="238" t="s">
        <v>623</v>
      </c>
      <c r="G453" s="239" t="s">
        <v>591</v>
      </c>
      <c r="H453" s="240">
        <v>668.077</v>
      </c>
      <c r="I453" s="241"/>
      <c r="J453" s="242">
        <f>ROUND(I453*H453,2)</f>
        <v>0</v>
      </c>
      <c r="K453" s="243"/>
      <c r="L453" s="44"/>
      <c r="M453" s="244" t="s">
        <v>1</v>
      </c>
      <c r="N453" s="245" t="s">
        <v>38</v>
      </c>
      <c r="O453" s="91"/>
      <c r="P453" s="246">
        <f>O453*H453</f>
        <v>0</v>
      </c>
      <c r="Q453" s="246">
        <v>0</v>
      </c>
      <c r="R453" s="246">
        <f>Q453*H453</f>
        <v>0</v>
      </c>
      <c r="S453" s="246">
        <v>0</v>
      </c>
      <c r="T453" s="247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8" t="s">
        <v>88</v>
      </c>
      <c r="AT453" s="248" t="s">
        <v>165</v>
      </c>
      <c r="AU453" s="248" t="s">
        <v>82</v>
      </c>
      <c r="AY453" s="17" t="s">
        <v>163</v>
      </c>
      <c r="BE453" s="249">
        <f>IF(N453="základní",J453,0)</f>
        <v>0</v>
      </c>
      <c r="BF453" s="249">
        <f>IF(N453="snížená",J453,0)</f>
        <v>0</v>
      </c>
      <c r="BG453" s="249">
        <f>IF(N453="zákl. přenesená",J453,0)</f>
        <v>0</v>
      </c>
      <c r="BH453" s="249">
        <f>IF(N453="sníž. přenesená",J453,0)</f>
        <v>0</v>
      </c>
      <c r="BI453" s="249">
        <f>IF(N453="nulová",J453,0)</f>
        <v>0</v>
      </c>
      <c r="BJ453" s="17" t="s">
        <v>80</v>
      </c>
      <c r="BK453" s="249">
        <f>ROUND(I453*H453,2)</f>
        <v>0</v>
      </c>
      <c r="BL453" s="17" t="s">
        <v>88</v>
      </c>
      <c r="BM453" s="248" t="s">
        <v>624</v>
      </c>
    </row>
    <row r="454" spans="1:51" s="13" customFormat="1" ht="12">
      <c r="A454" s="13"/>
      <c r="B454" s="250"/>
      <c r="C454" s="251"/>
      <c r="D454" s="252" t="s">
        <v>170</v>
      </c>
      <c r="E454" s="253" t="s">
        <v>1</v>
      </c>
      <c r="F454" s="254" t="s">
        <v>625</v>
      </c>
      <c r="G454" s="251"/>
      <c r="H454" s="255">
        <v>668.077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170</v>
      </c>
      <c r="AU454" s="261" t="s">
        <v>82</v>
      </c>
      <c r="AV454" s="13" t="s">
        <v>82</v>
      </c>
      <c r="AW454" s="13" t="s">
        <v>30</v>
      </c>
      <c r="AX454" s="13" t="s">
        <v>73</v>
      </c>
      <c r="AY454" s="261" t="s">
        <v>163</v>
      </c>
    </row>
    <row r="455" spans="1:51" s="14" customFormat="1" ht="12">
      <c r="A455" s="14"/>
      <c r="B455" s="262"/>
      <c r="C455" s="263"/>
      <c r="D455" s="252" t="s">
        <v>170</v>
      </c>
      <c r="E455" s="264" t="s">
        <v>1</v>
      </c>
      <c r="F455" s="265" t="s">
        <v>172</v>
      </c>
      <c r="G455" s="263"/>
      <c r="H455" s="266">
        <v>668.077</v>
      </c>
      <c r="I455" s="267"/>
      <c r="J455" s="263"/>
      <c r="K455" s="263"/>
      <c r="L455" s="268"/>
      <c r="M455" s="269"/>
      <c r="N455" s="270"/>
      <c r="O455" s="270"/>
      <c r="P455" s="270"/>
      <c r="Q455" s="270"/>
      <c r="R455" s="270"/>
      <c r="S455" s="270"/>
      <c r="T455" s="27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2" t="s">
        <v>170</v>
      </c>
      <c r="AU455" s="272" t="s">
        <v>82</v>
      </c>
      <c r="AV455" s="14" t="s">
        <v>88</v>
      </c>
      <c r="AW455" s="14" t="s">
        <v>30</v>
      </c>
      <c r="AX455" s="14" t="s">
        <v>80</v>
      </c>
      <c r="AY455" s="272" t="s">
        <v>163</v>
      </c>
    </row>
    <row r="456" spans="1:65" s="2" customFormat="1" ht="21.75" customHeight="1">
      <c r="A456" s="38"/>
      <c r="B456" s="39"/>
      <c r="C456" s="236" t="s">
        <v>626</v>
      </c>
      <c r="D456" s="236" t="s">
        <v>165</v>
      </c>
      <c r="E456" s="237" t="s">
        <v>627</v>
      </c>
      <c r="F456" s="238" t="s">
        <v>628</v>
      </c>
      <c r="G456" s="239" t="s">
        <v>591</v>
      </c>
      <c r="H456" s="240">
        <v>102.381</v>
      </c>
      <c r="I456" s="241"/>
      <c r="J456" s="242">
        <f>ROUND(I456*H456,2)</f>
        <v>0</v>
      </c>
      <c r="K456" s="243"/>
      <c r="L456" s="44"/>
      <c r="M456" s="244" t="s">
        <v>1</v>
      </c>
      <c r="N456" s="245" t="s">
        <v>38</v>
      </c>
      <c r="O456" s="91"/>
      <c r="P456" s="246">
        <f>O456*H456</f>
        <v>0</v>
      </c>
      <c r="Q456" s="246">
        <v>0</v>
      </c>
      <c r="R456" s="246">
        <f>Q456*H456</f>
        <v>0</v>
      </c>
      <c r="S456" s="246">
        <v>0</v>
      </c>
      <c r="T456" s="24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8" t="s">
        <v>88</v>
      </c>
      <c r="AT456" s="248" t="s">
        <v>165</v>
      </c>
      <c r="AU456" s="248" t="s">
        <v>82</v>
      </c>
      <c r="AY456" s="17" t="s">
        <v>163</v>
      </c>
      <c r="BE456" s="249">
        <f>IF(N456="základní",J456,0)</f>
        <v>0</v>
      </c>
      <c r="BF456" s="249">
        <f>IF(N456="snížená",J456,0)</f>
        <v>0</v>
      </c>
      <c r="BG456" s="249">
        <f>IF(N456="zákl. přenesená",J456,0)</f>
        <v>0</v>
      </c>
      <c r="BH456" s="249">
        <f>IF(N456="sníž. přenesená",J456,0)</f>
        <v>0</v>
      </c>
      <c r="BI456" s="249">
        <f>IF(N456="nulová",J456,0)</f>
        <v>0</v>
      </c>
      <c r="BJ456" s="17" t="s">
        <v>80</v>
      </c>
      <c r="BK456" s="249">
        <f>ROUND(I456*H456,2)</f>
        <v>0</v>
      </c>
      <c r="BL456" s="17" t="s">
        <v>88</v>
      </c>
      <c r="BM456" s="248" t="s">
        <v>629</v>
      </c>
    </row>
    <row r="457" spans="1:51" s="13" customFormat="1" ht="12">
      <c r="A457" s="13"/>
      <c r="B457" s="250"/>
      <c r="C457" s="251"/>
      <c r="D457" s="252" t="s">
        <v>170</v>
      </c>
      <c r="E457" s="253" t="s">
        <v>1</v>
      </c>
      <c r="F457" s="254" t="s">
        <v>630</v>
      </c>
      <c r="G457" s="251"/>
      <c r="H457" s="255">
        <v>102.381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170</v>
      </c>
      <c r="AU457" s="261" t="s">
        <v>82</v>
      </c>
      <c r="AV457" s="13" t="s">
        <v>82</v>
      </c>
      <c r="AW457" s="13" t="s">
        <v>30</v>
      </c>
      <c r="AX457" s="13" t="s">
        <v>73</v>
      </c>
      <c r="AY457" s="261" t="s">
        <v>163</v>
      </c>
    </row>
    <row r="458" spans="1:51" s="14" customFormat="1" ht="12">
      <c r="A458" s="14"/>
      <c r="B458" s="262"/>
      <c r="C458" s="263"/>
      <c r="D458" s="252" t="s">
        <v>170</v>
      </c>
      <c r="E458" s="264" t="s">
        <v>1</v>
      </c>
      <c r="F458" s="265" t="s">
        <v>172</v>
      </c>
      <c r="G458" s="263"/>
      <c r="H458" s="266">
        <v>102.381</v>
      </c>
      <c r="I458" s="267"/>
      <c r="J458" s="263"/>
      <c r="K458" s="263"/>
      <c r="L458" s="268"/>
      <c r="M458" s="269"/>
      <c r="N458" s="270"/>
      <c r="O458" s="270"/>
      <c r="P458" s="270"/>
      <c r="Q458" s="270"/>
      <c r="R458" s="270"/>
      <c r="S458" s="270"/>
      <c r="T458" s="27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2" t="s">
        <v>170</v>
      </c>
      <c r="AU458" s="272" t="s">
        <v>82</v>
      </c>
      <c r="AV458" s="14" t="s">
        <v>88</v>
      </c>
      <c r="AW458" s="14" t="s">
        <v>30</v>
      </c>
      <c r="AX458" s="14" t="s">
        <v>80</v>
      </c>
      <c r="AY458" s="272" t="s">
        <v>163</v>
      </c>
    </row>
    <row r="459" spans="1:65" s="2" customFormat="1" ht="21.75" customHeight="1">
      <c r="A459" s="38"/>
      <c r="B459" s="39"/>
      <c r="C459" s="236" t="s">
        <v>631</v>
      </c>
      <c r="D459" s="236" t="s">
        <v>165</v>
      </c>
      <c r="E459" s="237" t="s">
        <v>632</v>
      </c>
      <c r="F459" s="238" t="s">
        <v>633</v>
      </c>
      <c r="G459" s="239" t="s">
        <v>591</v>
      </c>
      <c r="H459" s="240">
        <v>39.36</v>
      </c>
      <c r="I459" s="241"/>
      <c r="J459" s="242">
        <f>ROUND(I459*H459,2)</f>
        <v>0</v>
      </c>
      <c r="K459" s="243"/>
      <c r="L459" s="44"/>
      <c r="M459" s="244" t="s">
        <v>1</v>
      </c>
      <c r="N459" s="245" t="s">
        <v>38</v>
      </c>
      <c r="O459" s="91"/>
      <c r="P459" s="246">
        <f>O459*H459</f>
        <v>0</v>
      </c>
      <c r="Q459" s="246">
        <v>0</v>
      </c>
      <c r="R459" s="246">
        <f>Q459*H459</f>
        <v>0</v>
      </c>
      <c r="S459" s="246">
        <v>0</v>
      </c>
      <c r="T459" s="247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8" t="s">
        <v>88</v>
      </c>
      <c r="AT459" s="248" t="s">
        <v>165</v>
      </c>
      <c r="AU459" s="248" t="s">
        <v>82</v>
      </c>
      <c r="AY459" s="17" t="s">
        <v>163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17" t="s">
        <v>80</v>
      </c>
      <c r="BK459" s="249">
        <f>ROUND(I459*H459,2)</f>
        <v>0</v>
      </c>
      <c r="BL459" s="17" t="s">
        <v>88</v>
      </c>
      <c r="BM459" s="248" t="s">
        <v>634</v>
      </c>
    </row>
    <row r="460" spans="1:51" s="13" customFormat="1" ht="12">
      <c r="A460" s="13"/>
      <c r="B460" s="250"/>
      <c r="C460" s="251"/>
      <c r="D460" s="252" t="s">
        <v>170</v>
      </c>
      <c r="E460" s="253" t="s">
        <v>1</v>
      </c>
      <c r="F460" s="254" t="s">
        <v>635</v>
      </c>
      <c r="G460" s="251"/>
      <c r="H460" s="255">
        <v>39.36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170</v>
      </c>
      <c r="AU460" s="261" t="s">
        <v>82</v>
      </c>
      <c r="AV460" s="13" t="s">
        <v>82</v>
      </c>
      <c r="AW460" s="13" t="s">
        <v>30</v>
      </c>
      <c r="AX460" s="13" t="s">
        <v>73</v>
      </c>
      <c r="AY460" s="261" t="s">
        <v>163</v>
      </c>
    </row>
    <row r="461" spans="1:51" s="14" customFormat="1" ht="12">
      <c r="A461" s="14"/>
      <c r="B461" s="262"/>
      <c r="C461" s="263"/>
      <c r="D461" s="252" t="s">
        <v>170</v>
      </c>
      <c r="E461" s="264" t="s">
        <v>1</v>
      </c>
      <c r="F461" s="265" t="s">
        <v>172</v>
      </c>
      <c r="G461" s="263"/>
      <c r="H461" s="266">
        <v>39.36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2" t="s">
        <v>170</v>
      </c>
      <c r="AU461" s="272" t="s">
        <v>82</v>
      </c>
      <c r="AV461" s="14" t="s">
        <v>88</v>
      </c>
      <c r="AW461" s="14" t="s">
        <v>30</v>
      </c>
      <c r="AX461" s="14" t="s">
        <v>80</v>
      </c>
      <c r="AY461" s="272" t="s">
        <v>163</v>
      </c>
    </row>
    <row r="462" spans="1:65" s="2" customFormat="1" ht="21.75" customHeight="1">
      <c r="A462" s="38"/>
      <c r="B462" s="39"/>
      <c r="C462" s="236" t="s">
        <v>636</v>
      </c>
      <c r="D462" s="236" t="s">
        <v>165</v>
      </c>
      <c r="E462" s="237" t="s">
        <v>637</v>
      </c>
      <c r="F462" s="238" t="s">
        <v>638</v>
      </c>
      <c r="G462" s="239" t="s">
        <v>591</v>
      </c>
      <c r="H462" s="240">
        <v>14.56</v>
      </c>
      <c r="I462" s="241"/>
      <c r="J462" s="242">
        <f>ROUND(I462*H462,2)</f>
        <v>0</v>
      </c>
      <c r="K462" s="243"/>
      <c r="L462" s="44"/>
      <c r="M462" s="244" t="s">
        <v>1</v>
      </c>
      <c r="N462" s="245" t="s">
        <v>38</v>
      </c>
      <c r="O462" s="91"/>
      <c r="P462" s="246">
        <f>O462*H462</f>
        <v>0</v>
      </c>
      <c r="Q462" s="246">
        <v>0</v>
      </c>
      <c r="R462" s="246">
        <f>Q462*H462</f>
        <v>0</v>
      </c>
      <c r="S462" s="246">
        <v>0</v>
      </c>
      <c r="T462" s="247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8" t="s">
        <v>88</v>
      </c>
      <c r="AT462" s="248" t="s">
        <v>165</v>
      </c>
      <c r="AU462" s="248" t="s">
        <v>82</v>
      </c>
      <c r="AY462" s="17" t="s">
        <v>163</v>
      </c>
      <c r="BE462" s="249">
        <f>IF(N462="základní",J462,0)</f>
        <v>0</v>
      </c>
      <c r="BF462" s="249">
        <f>IF(N462="snížená",J462,0)</f>
        <v>0</v>
      </c>
      <c r="BG462" s="249">
        <f>IF(N462="zákl. přenesená",J462,0)</f>
        <v>0</v>
      </c>
      <c r="BH462" s="249">
        <f>IF(N462="sníž. přenesená",J462,0)</f>
        <v>0</v>
      </c>
      <c r="BI462" s="249">
        <f>IF(N462="nulová",J462,0)</f>
        <v>0</v>
      </c>
      <c r="BJ462" s="17" t="s">
        <v>80</v>
      </c>
      <c r="BK462" s="249">
        <f>ROUND(I462*H462,2)</f>
        <v>0</v>
      </c>
      <c r="BL462" s="17" t="s">
        <v>88</v>
      </c>
      <c r="BM462" s="248" t="s">
        <v>639</v>
      </c>
    </row>
    <row r="463" spans="1:51" s="13" customFormat="1" ht="12">
      <c r="A463" s="13"/>
      <c r="B463" s="250"/>
      <c r="C463" s="251"/>
      <c r="D463" s="252" t="s">
        <v>170</v>
      </c>
      <c r="E463" s="253" t="s">
        <v>1</v>
      </c>
      <c r="F463" s="254" t="s">
        <v>640</v>
      </c>
      <c r="G463" s="251"/>
      <c r="H463" s="255">
        <v>14.56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1" t="s">
        <v>170</v>
      </c>
      <c r="AU463" s="261" t="s">
        <v>82</v>
      </c>
      <c r="AV463" s="13" t="s">
        <v>82</v>
      </c>
      <c r="AW463" s="13" t="s">
        <v>30</v>
      </c>
      <c r="AX463" s="13" t="s">
        <v>73</v>
      </c>
      <c r="AY463" s="261" t="s">
        <v>163</v>
      </c>
    </row>
    <row r="464" spans="1:51" s="14" customFormat="1" ht="12">
      <c r="A464" s="14"/>
      <c r="B464" s="262"/>
      <c r="C464" s="263"/>
      <c r="D464" s="252" t="s">
        <v>170</v>
      </c>
      <c r="E464" s="264" t="s">
        <v>1</v>
      </c>
      <c r="F464" s="265" t="s">
        <v>172</v>
      </c>
      <c r="G464" s="263"/>
      <c r="H464" s="266">
        <v>14.56</v>
      </c>
      <c r="I464" s="267"/>
      <c r="J464" s="263"/>
      <c r="K464" s="263"/>
      <c r="L464" s="268"/>
      <c r="M464" s="269"/>
      <c r="N464" s="270"/>
      <c r="O464" s="270"/>
      <c r="P464" s="270"/>
      <c r="Q464" s="270"/>
      <c r="R464" s="270"/>
      <c r="S464" s="270"/>
      <c r="T464" s="27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2" t="s">
        <v>170</v>
      </c>
      <c r="AU464" s="272" t="s">
        <v>82</v>
      </c>
      <c r="AV464" s="14" t="s">
        <v>88</v>
      </c>
      <c r="AW464" s="14" t="s">
        <v>30</v>
      </c>
      <c r="AX464" s="14" t="s">
        <v>80</v>
      </c>
      <c r="AY464" s="272" t="s">
        <v>163</v>
      </c>
    </row>
    <row r="465" spans="1:65" s="2" customFormat="1" ht="21.75" customHeight="1">
      <c r="A465" s="38"/>
      <c r="B465" s="39"/>
      <c r="C465" s="236" t="s">
        <v>641</v>
      </c>
      <c r="D465" s="236" t="s">
        <v>165</v>
      </c>
      <c r="E465" s="237" t="s">
        <v>642</v>
      </c>
      <c r="F465" s="238" t="s">
        <v>643</v>
      </c>
      <c r="G465" s="239" t="s">
        <v>591</v>
      </c>
      <c r="H465" s="240">
        <v>1.493</v>
      </c>
      <c r="I465" s="241"/>
      <c r="J465" s="242">
        <f>ROUND(I465*H465,2)</f>
        <v>0</v>
      </c>
      <c r="K465" s="243"/>
      <c r="L465" s="44"/>
      <c r="M465" s="244" t="s">
        <v>1</v>
      </c>
      <c r="N465" s="245" t="s">
        <v>38</v>
      </c>
      <c r="O465" s="91"/>
      <c r="P465" s="246">
        <f>O465*H465</f>
        <v>0</v>
      </c>
      <c r="Q465" s="246">
        <v>0</v>
      </c>
      <c r="R465" s="246">
        <f>Q465*H465</f>
        <v>0</v>
      </c>
      <c r="S465" s="246">
        <v>0</v>
      </c>
      <c r="T465" s="247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48" t="s">
        <v>88</v>
      </c>
      <c r="AT465" s="248" t="s">
        <v>165</v>
      </c>
      <c r="AU465" s="248" t="s">
        <v>82</v>
      </c>
      <c r="AY465" s="17" t="s">
        <v>163</v>
      </c>
      <c r="BE465" s="249">
        <f>IF(N465="základní",J465,0)</f>
        <v>0</v>
      </c>
      <c r="BF465" s="249">
        <f>IF(N465="snížená",J465,0)</f>
        <v>0</v>
      </c>
      <c r="BG465" s="249">
        <f>IF(N465="zákl. přenesená",J465,0)</f>
        <v>0</v>
      </c>
      <c r="BH465" s="249">
        <f>IF(N465="sníž. přenesená",J465,0)</f>
        <v>0</v>
      </c>
      <c r="BI465" s="249">
        <f>IF(N465="nulová",J465,0)</f>
        <v>0</v>
      </c>
      <c r="BJ465" s="17" t="s">
        <v>80</v>
      </c>
      <c r="BK465" s="249">
        <f>ROUND(I465*H465,2)</f>
        <v>0</v>
      </c>
      <c r="BL465" s="17" t="s">
        <v>88</v>
      </c>
      <c r="BM465" s="248" t="s">
        <v>644</v>
      </c>
    </row>
    <row r="466" spans="1:51" s="13" customFormat="1" ht="12">
      <c r="A466" s="13"/>
      <c r="B466" s="250"/>
      <c r="C466" s="251"/>
      <c r="D466" s="252" t="s">
        <v>170</v>
      </c>
      <c r="E466" s="253" t="s">
        <v>1</v>
      </c>
      <c r="F466" s="254" t="s">
        <v>645</v>
      </c>
      <c r="G466" s="251"/>
      <c r="H466" s="255">
        <v>1.493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1" t="s">
        <v>170</v>
      </c>
      <c r="AU466" s="261" t="s">
        <v>82</v>
      </c>
      <c r="AV466" s="13" t="s">
        <v>82</v>
      </c>
      <c r="AW466" s="13" t="s">
        <v>30</v>
      </c>
      <c r="AX466" s="13" t="s">
        <v>73</v>
      </c>
      <c r="AY466" s="261" t="s">
        <v>163</v>
      </c>
    </row>
    <row r="467" spans="1:51" s="14" customFormat="1" ht="12">
      <c r="A467" s="14"/>
      <c r="B467" s="262"/>
      <c r="C467" s="263"/>
      <c r="D467" s="252" t="s">
        <v>170</v>
      </c>
      <c r="E467" s="264" t="s">
        <v>1</v>
      </c>
      <c r="F467" s="265" t="s">
        <v>172</v>
      </c>
      <c r="G467" s="263"/>
      <c r="H467" s="266">
        <v>1.493</v>
      </c>
      <c r="I467" s="267"/>
      <c r="J467" s="263"/>
      <c r="K467" s="263"/>
      <c r="L467" s="268"/>
      <c r="M467" s="269"/>
      <c r="N467" s="270"/>
      <c r="O467" s="270"/>
      <c r="P467" s="270"/>
      <c r="Q467" s="270"/>
      <c r="R467" s="270"/>
      <c r="S467" s="270"/>
      <c r="T467" s="27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2" t="s">
        <v>170</v>
      </c>
      <c r="AU467" s="272" t="s">
        <v>82</v>
      </c>
      <c r="AV467" s="14" t="s">
        <v>88</v>
      </c>
      <c r="AW467" s="14" t="s">
        <v>30</v>
      </c>
      <c r="AX467" s="14" t="s">
        <v>80</v>
      </c>
      <c r="AY467" s="272" t="s">
        <v>163</v>
      </c>
    </row>
    <row r="468" spans="1:65" s="2" customFormat="1" ht="21.75" customHeight="1">
      <c r="A468" s="38"/>
      <c r="B468" s="39"/>
      <c r="C468" s="236" t="s">
        <v>646</v>
      </c>
      <c r="D468" s="236" t="s">
        <v>165</v>
      </c>
      <c r="E468" s="237" t="s">
        <v>647</v>
      </c>
      <c r="F468" s="238" t="s">
        <v>648</v>
      </c>
      <c r="G468" s="239" t="s">
        <v>591</v>
      </c>
      <c r="H468" s="240">
        <v>2.2</v>
      </c>
      <c r="I468" s="241"/>
      <c r="J468" s="242">
        <f>ROUND(I468*H468,2)</f>
        <v>0</v>
      </c>
      <c r="K468" s="243"/>
      <c r="L468" s="44"/>
      <c r="M468" s="244" t="s">
        <v>1</v>
      </c>
      <c r="N468" s="245" t="s">
        <v>38</v>
      </c>
      <c r="O468" s="91"/>
      <c r="P468" s="246">
        <f>O468*H468</f>
        <v>0</v>
      </c>
      <c r="Q468" s="246">
        <v>0</v>
      </c>
      <c r="R468" s="246">
        <f>Q468*H468</f>
        <v>0</v>
      </c>
      <c r="S468" s="246">
        <v>0</v>
      </c>
      <c r="T468" s="247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8" t="s">
        <v>88</v>
      </c>
      <c r="AT468" s="248" t="s">
        <v>165</v>
      </c>
      <c r="AU468" s="248" t="s">
        <v>82</v>
      </c>
      <c r="AY468" s="17" t="s">
        <v>163</v>
      </c>
      <c r="BE468" s="249">
        <f>IF(N468="základní",J468,0)</f>
        <v>0</v>
      </c>
      <c r="BF468" s="249">
        <f>IF(N468="snížená",J468,0)</f>
        <v>0</v>
      </c>
      <c r="BG468" s="249">
        <f>IF(N468="zákl. přenesená",J468,0)</f>
        <v>0</v>
      </c>
      <c r="BH468" s="249">
        <f>IF(N468="sníž. přenesená",J468,0)</f>
        <v>0</v>
      </c>
      <c r="BI468" s="249">
        <f>IF(N468="nulová",J468,0)</f>
        <v>0</v>
      </c>
      <c r="BJ468" s="17" t="s">
        <v>80</v>
      </c>
      <c r="BK468" s="249">
        <f>ROUND(I468*H468,2)</f>
        <v>0</v>
      </c>
      <c r="BL468" s="17" t="s">
        <v>88</v>
      </c>
      <c r="BM468" s="248" t="s">
        <v>649</v>
      </c>
    </row>
    <row r="469" spans="1:65" s="2" customFormat="1" ht="21.75" customHeight="1">
      <c r="A469" s="38"/>
      <c r="B469" s="39"/>
      <c r="C469" s="236" t="s">
        <v>650</v>
      </c>
      <c r="D469" s="236" t="s">
        <v>165</v>
      </c>
      <c r="E469" s="237" t="s">
        <v>651</v>
      </c>
      <c r="F469" s="238" t="s">
        <v>652</v>
      </c>
      <c r="G469" s="239" t="s">
        <v>591</v>
      </c>
      <c r="H469" s="240">
        <v>66.402</v>
      </c>
      <c r="I469" s="241"/>
      <c r="J469" s="242">
        <f>ROUND(I469*H469,2)</f>
        <v>0</v>
      </c>
      <c r="K469" s="243"/>
      <c r="L469" s="44"/>
      <c r="M469" s="244" t="s">
        <v>1</v>
      </c>
      <c r="N469" s="245" t="s">
        <v>38</v>
      </c>
      <c r="O469" s="91"/>
      <c r="P469" s="246">
        <f>O469*H469</f>
        <v>0</v>
      </c>
      <c r="Q469" s="246">
        <v>0</v>
      </c>
      <c r="R469" s="246">
        <f>Q469*H469</f>
        <v>0</v>
      </c>
      <c r="S469" s="246">
        <v>0</v>
      </c>
      <c r="T469" s="24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8" t="s">
        <v>88</v>
      </c>
      <c r="AT469" s="248" t="s">
        <v>165</v>
      </c>
      <c r="AU469" s="248" t="s">
        <v>82</v>
      </c>
      <c r="AY469" s="17" t="s">
        <v>163</v>
      </c>
      <c r="BE469" s="249">
        <f>IF(N469="základní",J469,0)</f>
        <v>0</v>
      </c>
      <c r="BF469" s="249">
        <f>IF(N469="snížená",J469,0)</f>
        <v>0</v>
      </c>
      <c r="BG469" s="249">
        <f>IF(N469="zákl. přenesená",J469,0)</f>
        <v>0</v>
      </c>
      <c r="BH469" s="249">
        <f>IF(N469="sníž. přenesená",J469,0)</f>
        <v>0</v>
      </c>
      <c r="BI469" s="249">
        <f>IF(N469="nulová",J469,0)</f>
        <v>0</v>
      </c>
      <c r="BJ469" s="17" t="s">
        <v>80</v>
      </c>
      <c r="BK469" s="249">
        <f>ROUND(I469*H469,2)</f>
        <v>0</v>
      </c>
      <c r="BL469" s="17" t="s">
        <v>88</v>
      </c>
      <c r="BM469" s="248" t="s">
        <v>653</v>
      </c>
    </row>
    <row r="470" spans="1:51" s="13" customFormat="1" ht="12">
      <c r="A470" s="13"/>
      <c r="B470" s="250"/>
      <c r="C470" s="251"/>
      <c r="D470" s="252" t="s">
        <v>170</v>
      </c>
      <c r="E470" s="253" t="s">
        <v>1</v>
      </c>
      <c r="F470" s="254" t="s">
        <v>654</v>
      </c>
      <c r="G470" s="251"/>
      <c r="H470" s="255">
        <v>66.402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1" t="s">
        <v>170</v>
      </c>
      <c r="AU470" s="261" t="s">
        <v>82</v>
      </c>
      <c r="AV470" s="13" t="s">
        <v>82</v>
      </c>
      <c r="AW470" s="13" t="s">
        <v>30</v>
      </c>
      <c r="AX470" s="13" t="s">
        <v>73</v>
      </c>
      <c r="AY470" s="261" t="s">
        <v>163</v>
      </c>
    </row>
    <row r="471" spans="1:51" s="14" customFormat="1" ht="12">
      <c r="A471" s="14"/>
      <c r="B471" s="262"/>
      <c r="C471" s="263"/>
      <c r="D471" s="252" t="s">
        <v>170</v>
      </c>
      <c r="E471" s="264" t="s">
        <v>1</v>
      </c>
      <c r="F471" s="265" t="s">
        <v>172</v>
      </c>
      <c r="G471" s="263"/>
      <c r="H471" s="266">
        <v>66.402</v>
      </c>
      <c r="I471" s="267"/>
      <c r="J471" s="263"/>
      <c r="K471" s="263"/>
      <c r="L471" s="268"/>
      <c r="M471" s="269"/>
      <c r="N471" s="270"/>
      <c r="O471" s="270"/>
      <c r="P471" s="270"/>
      <c r="Q471" s="270"/>
      <c r="R471" s="270"/>
      <c r="S471" s="270"/>
      <c r="T471" s="27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2" t="s">
        <v>170</v>
      </c>
      <c r="AU471" s="272" t="s">
        <v>82</v>
      </c>
      <c r="AV471" s="14" t="s">
        <v>88</v>
      </c>
      <c r="AW471" s="14" t="s">
        <v>30</v>
      </c>
      <c r="AX471" s="14" t="s">
        <v>80</v>
      </c>
      <c r="AY471" s="272" t="s">
        <v>163</v>
      </c>
    </row>
    <row r="472" spans="1:63" s="12" customFormat="1" ht="22.8" customHeight="1">
      <c r="A472" s="12"/>
      <c r="B472" s="220"/>
      <c r="C472" s="221"/>
      <c r="D472" s="222" t="s">
        <v>72</v>
      </c>
      <c r="E472" s="234" t="s">
        <v>655</v>
      </c>
      <c r="F472" s="234" t="s">
        <v>656</v>
      </c>
      <c r="G472" s="221"/>
      <c r="H472" s="221"/>
      <c r="I472" s="224"/>
      <c r="J472" s="235">
        <f>BK472</f>
        <v>0</v>
      </c>
      <c r="K472" s="221"/>
      <c r="L472" s="226"/>
      <c r="M472" s="227"/>
      <c r="N472" s="228"/>
      <c r="O472" s="228"/>
      <c r="P472" s="229">
        <f>P473</f>
        <v>0</v>
      </c>
      <c r="Q472" s="228"/>
      <c r="R472" s="229">
        <f>R473</f>
        <v>0</v>
      </c>
      <c r="S472" s="228"/>
      <c r="T472" s="230">
        <f>T473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31" t="s">
        <v>80</v>
      </c>
      <c r="AT472" s="232" t="s">
        <v>72</v>
      </c>
      <c r="AU472" s="232" t="s">
        <v>80</v>
      </c>
      <c r="AY472" s="231" t="s">
        <v>163</v>
      </c>
      <c r="BK472" s="233">
        <f>BK473</f>
        <v>0</v>
      </c>
    </row>
    <row r="473" spans="1:65" s="2" customFormat="1" ht="66.75" customHeight="1">
      <c r="A473" s="38"/>
      <c r="B473" s="39"/>
      <c r="C473" s="236" t="s">
        <v>657</v>
      </c>
      <c r="D473" s="236" t="s">
        <v>165</v>
      </c>
      <c r="E473" s="237" t="s">
        <v>658</v>
      </c>
      <c r="F473" s="238" t="s">
        <v>659</v>
      </c>
      <c r="G473" s="239" t="s">
        <v>591</v>
      </c>
      <c r="H473" s="240">
        <v>31.128</v>
      </c>
      <c r="I473" s="241"/>
      <c r="J473" s="242">
        <f>ROUND(I473*H473,2)</f>
        <v>0</v>
      </c>
      <c r="K473" s="243"/>
      <c r="L473" s="44"/>
      <c r="M473" s="244" t="s">
        <v>1</v>
      </c>
      <c r="N473" s="245" t="s">
        <v>38</v>
      </c>
      <c r="O473" s="91"/>
      <c r="P473" s="246">
        <f>O473*H473</f>
        <v>0</v>
      </c>
      <c r="Q473" s="246">
        <v>0</v>
      </c>
      <c r="R473" s="246">
        <f>Q473*H473</f>
        <v>0</v>
      </c>
      <c r="S473" s="246">
        <v>0</v>
      </c>
      <c r="T473" s="247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48" t="s">
        <v>88</v>
      </c>
      <c r="AT473" s="248" t="s">
        <v>165</v>
      </c>
      <c r="AU473" s="248" t="s">
        <v>82</v>
      </c>
      <c r="AY473" s="17" t="s">
        <v>163</v>
      </c>
      <c r="BE473" s="249">
        <f>IF(N473="základní",J473,0)</f>
        <v>0</v>
      </c>
      <c r="BF473" s="249">
        <f>IF(N473="snížená",J473,0)</f>
        <v>0</v>
      </c>
      <c r="BG473" s="249">
        <f>IF(N473="zákl. přenesená",J473,0)</f>
        <v>0</v>
      </c>
      <c r="BH473" s="249">
        <f>IF(N473="sníž. přenesená",J473,0)</f>
        <v>0</v>
      </c>
      <c r="BI473" s="249">
        <f>IF(N473="nulová",J473,0)</f>
        <v>0</v>
      </c>
      <c r="BJ473" s="17" t="s">
        <v>80</v>
      </c>
      <c r="BK473" s="249">
        <f>ROUND(I473*H473,2)</f>
        <v>0</v>
      </c>
      <c r="BL473" s="17" t="s">
        <v>88</v>
      </c>
      <c r="BM473" s="248" t="s">
        <v>660</v>
      </c>
    </row>
    <row r="474" spans="1:63" s="12" customFormat="1" ht="25.9" customHeight="1">
      <c r="A474" s="12"/>
      <c r="B474" s="220"/>
      <c r="C474" s="221"/>
      <c r="D474" s="222" t="s">
        <v>72</v>
      </c>
      <c r="E474" s="223" t="s">
        <v>661</v>
      </c>
      <c r="F474" s="223" t="s">
        <v>662</v>
      </c>
      <c r="G474" s="221"/>
      <c r="H474" s="221"/>
      <c r="I474" s="224"/>
      <c r="J474" s="225">
        <f>BK474</f>
        <v>0</v>
      </c>
      <c r="K474" s="221"/>
      <c r="L474" s="226"/>
      <c r="M474" s="227"/>
      <c r="N474" s="228"/>
      <c r="O474" s="228"/>
      <c r="P474" s="229">
        <f>P475+P479+P484+P492+P495+P502+P542+P546+P580+P631+P667+P689+P697+P717+P725+P739</f>
        <v>0</v>
      </c>
      <c r="Q474" s="228"/>
      <c r="R474" s="229">
        <f>R475+R479+R484+R492+R495+R502+R542+R546+R580+R631+R667+R689+R697+R717+R725+R739</f>
        <v>0</v>
      </c>
      <c r="S474" s="228"/>
      <c r="T474" s="230">
        <f>T475+T479+T484+T492+T495+T502+T542+T546+T580+T631+T667+T689+T697+T717+T725+T739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31" t="s">
        <v>82</v>
      </c>
      <c r="AT474" s="232" t="s">
        <v>72</v>
      </c>
      <c r="AU474" s="232" t="s">
        <v>73</v>
      </c>
      <c r="AY474" s="231" t="s">
        <v>163</v>
      </c>
      <c r="BK474" s="233">
        <f>BK475+BK479+BK484+BK492+BK495+BK502+BK542+BK546+BK580+BK631+BK667+BK689+BK697+BK717+BK725+BK739</f>
        <v>0</v>
      </c>
    </row>
    <row r="475" spans="1:63" s="12" customFormat="1" ht="22.8" customHeight="1">
      <c r="A475" s="12"/>
      <c r="B475" s="220"/>
      <c r="C475" s="221"/>
      <c r="D475" s="222" t="s">
        <v>72</v>
      </c>
      <c r="E475" s="234" t="s">
        <v>663</v>
      </c>
      <c r="F475" s="234" t="s">
        <v>664</v>
      </c>
      <c r="G475" s="221"/>
      <c r="H475" s="221"/>
      <c r="I475" s="224"/>
      <c r="J475" s="235">
        <f>BK475</f>
        <v>0</v>
      </c>
      <c r="K475" s="221"/>
      <c r="L475" s="226"/>
      <c r="M475" s="227"/>
      <c r="N475" s="228"/>
      <c r="O475" s="228"/>
      <c r="P475" s="229">
        <f>SUM(P476:P478)</f>
        <v>0</v>
      </c>
      <c r="Q475" s="228"/>
      <c r="R475" s="229">
        <f>SUM(R476:R478)</f>
        <v>0</v>
      </c>
      <c r="S475" s="228"/>
      <c r="T475" s="230">
        <f>SUM(T476:T478)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31" t="s">
        <v>82</v>
      </c>
      <c r="AT475" s="232" t="s">
        <v>72</v>
      </c>
      <c r="AU475" s="232" t="s">
        <v>80</v>
      </c>
      <c r="AY475" s="231" t="s">
        <v>163</v>
      </c>
      <c r="BK475" s="233">
        <f>SUM(BK476:BK478)</f>
        <v>0</v>
      </c>
    </row>
    <row r="476" spans="1:65" s="2" customFormat="1" ht="21.75" customHeight="1">
      <c r="A476" s="38"/>
      <c r="B476" s="39"/>
      <c r="C476" s="236" t="s">
        <v>665</v>
      </c>
      <c r="D476" s="236" t="s">
        <v>165</v>
      </c>
      <c r="E476" s="237" t="s">
        <v>666</v>
      </c>
      <c r="F476" s="238" t="s">
        <v>667</v>
      </c>
      <c r="G476" s="239" t="s">
        <v>168</v>
      </c>
      <c r="H476" s="240">
        <v>214.76</v>
      </c>
      <c r="I476" s="241"/>
      <c r="J476" s="242">
        <f>ROUND(I476*H476,2)</f>
        <v>0</v>
      </c>
      <c r="K476" s="243"/>
      <c r="L476" s="44"/>
      <c r="M476" s="244" t="s">
        <v>1</v>
      </c>
      <c r="N476" s="245" t="s">
        <v>38</v>
      </c>
      <c r="O476" s="91"/>
      <c r="P476" s="246">
        <f>O476*H476</f>
        <v>0</v>
      </c>
      <c r="Q476" s="246">
        <v>0</v>
      </c>
      <c r="R476" s="246">
        <f>Q476*H476</f>
        <v>0</v>
      </c>
      <c r="S476" s="246">
        <v>0</v>
      </c>
      <c r="T476" s="24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8" t="s">
        <v>254</v>
      </c>
      <c r="AT476" s="248" t="s">
        <v>165</v>
      </c>
      <c r="AU476" s="248" t="s">
        <v>82</v>
      </c>
      <c r="AY476" s="17" t="s">
        <v>163</v>
      </c>
      <c r="BE476" s="249">
        <f>IF(N476="základní",J476,0)</f>
        <v>0</v>
      </c>
      <c r="BF476" s="249">
        <f>IF(N476="snížená",J476,0)</f>
        <v>0</v>
      </c>
      <c r="BG476" s="249">
        <f>IF(N476="zákl. přenesená",J476,0)</f>
        <v>0</v>
      </c>
      <c r="BH476" s="249">
        <f>IF(N476="sníž. přenesená",J476,0)</f>
        <v>0</v>
      </c>
      <c r="BI476" s="249">
        <f>IF(N476="nulová",J476,0)</f>
        <v>0</v>
      </c>
      <c r="BJ476" s="17" t="s">
        <v>80</v>
      </c>
      <c r="BK476" s="249">
        <f>ROUND(I476*H476,2)</f>
        <v>0</v>
      </c>
      <c r="BL476" s="17" t="s">
        <v>254</v>
      </c>
      <c r="BM476" s="248" t="s">
        <v>668</v>
      </c>
    </row>
    <row r="477" spans="1:51" s="13" customFormat="1" ht="12">
      <c r="A477" s="13"/>
      <c r="B477" s="250"/>
      <c r="C477" s="251"/>
      <c r="D477" s="252" t="s">
        <v>170</v>
      </c>
      <c r="E477" s="253" t="s">
        <v>1</v>
      </c>
      <c r="F477" s="254" t="s">
        <v>442</v>
      </c>
      <c r="G477" s="251"/>
      <c r="H477" s="255">
        <v>214.76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1" t="s">
        <v>170</v>
      </c>
      <c r="AU477" s="261" t="s">
        <v>82</v>
      </c>
      <c r="AV477" s="13" t="s">
        <v>82</v>
      </c>
      <c r="AW477" s="13" t="s">
        <v>30</v>
      </c>
      <c r="AX477" s="13" t="s">
        <v>73</v>
      </c>
      <c r="AY477" s="261" t="s">
        <v>163</v>
      </c>
    </row>
    <row r="478" spans="1:51" s="14" customFormat="1" ht="12">
      <c r="A478" s="14"/>
      <c r="B478" s="262"/>
      <c r="C478" s="263"/>
      <c r="D478" s="252" t="s">
        <v>170</v>
      </c>
      <c r="E478" s="264" t="s">
        <v>1</v>
      </c>
      <c r="F478" s="265" t="s">
        <v>172</v>
      </c>
      <c r="G478" s="263"/>
      <c r="H478" s="266">
        <v>214.76</v>
      </c>
      <c r="I478" s="267"/>
      <c r="J478" s="263"/>
      <c r="K478" s="263"/>
      <c r="L478" s="268"/>
      <c r="M478" s="269"/>
      <c r="N478" s="270"/>
      <c r="O478" s="270"/>
      <c r="P478" s="270"/>
      <c r="Q478" s="270"/>
      <c r="R478" s="270"/>
      <c r="S478" s="270"/>
      <c r="T478" s="27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2" t="s">
        <v>170</v>
      </c>
      <c r="AU478" s="272" t="s">
        <v>82</v>
      </c>
      <c r="AV478" s="14" t="s">
        <v>88</v>
      </c>
      <c r="AW478" s="14" t="s">
        <v>30</v>
      </c>
      <c r="AX478" s="14" t="s">
        <v>80</v>
      </c>
      <c r="AY478" s="272" t="s">
        <v>163</v>
      </c>
    </row>
    <row r="479" spans="1:63" s="12" customFormat="1" ht="22.8" customHeight="1">
      <c r="A479" s="12"/>
      <c r="B479" s="220"/>
      <c r="C479" s="221"/>
      <c r="D479" s="222" t="s">
        <v>72</v>
      </c>
      <c r="E479" s="234" t="s">
        <v>669</v>
      </c>
      <c r="F479" s="234" t="s">
        <v>670</v>
      </c>
      <c r="G479" s="221"/>
      <c r="H479" s="221"/>
      <c r="I479" s="224"/>
      <c r="J479" s="235">
        <f>BK479</f>
        <v>0</v>
      </c>
      <c r="K479" s="221"/>
      <c r="L479" s="226"/>
      <c r="M479" s="227"/>
      <c r="N479" s="228"/>
      <c r="O479" s="228"/>
      <c r="P479" s="229">
        <f>SUM(P480:P483)</f>
        <v>0</v>
      </c>
      <c r="Q479" s="228"/>
      <c r="R479" s="229">
        <f>SUM(R480:R483)</f>
        <v>0</v>
      </c>
      <c r="S479" s="228"/>
      <c r="T479" s="230">
        <f>SUM(T480:T483)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31" t="s">
        <v>82</v>
      </c>
      <c r="AT479" s="232" t="s">
        <v>72</v>
      </c>
      <c r="AU479" s="232" t="s">
        <v>80</v>
      </c>
      <c r="AY479" s="231" t="s">
        <v>163</v>
      </c>
      <c r="BK479" s="233">
        <f>SUM(BK480:BK483)</f>
        <v>0</v>
      </c>
    </row>
    <row r="480" spans="1:65" s="2" customFormat="1" ht="21.75" customHeight="1">
      <c r="A480" s="38"/>
      <c r="B480" s="39"/>
      <c r="C480" s="236" t="s">
        <v>671</v>
      </c>
      <c r="D480" s="236" t="s">
        <v>165</v>
      </c>
      <c r="E480" s="237" t="s">
        <v>672</v>
      </c>
      <c r="F480" s="238" t="s">
        <v>673</v>
      </c>
      <c r="G480" s="239" t="s">
        <v>168</v>
      </c>
      <c r="H480" s="240">
        <v>956.17</v>
      </c>
      <c r="I480" s="241"/>
      <c r="J480" s="242">
        <f>ROUND(I480*H480,2)</f>
        <v>0</v>
      </c>
      <c r="K480" s="243"/>
      <c r="L480" s="44"/>
      <c r="M480" s="244" t="s">
        <v>1</v>
      </c>
      <c r="N480" s="245" t="s">
        <v>38</v>
      </c>
      <c r="O480" s="91"/>
      <c r="P480" s="246">
        <f>O480*H480</f>
        <v>0</v>
      </c>
      <c r="Q480" s="246">
        <v>0</v>
      </c>
      <c r="R480" s="246">
        <f>Q480*H480</f>
        <v>0</v>
      </c>
      <c r="S480" s="246">
        <v>0</v>
      </c>
      <c r="T480" s="247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48" t="s">
        <v>254</v>
      </c>
      <c r="AT480" s="248" t="s">
        <v>165</v>
      </c>
      <c r="AU480" s="248" t="s">
        <v>82</v>
      </c>
      <c r="AY480" s="17" t="s">
        <v>163</v>
      </c>
      <c r="BE480" s="249">
        <f>IF(N480="základní",J480,0)</f>
        <v>0</v>
      </c>
      <c r="BF480" s="249">
        <f>IF(N480="snížená",J480,0)</f>
        <v>0</v>
      </c>
      <c r="BG480" s="249">
        <f>IF(N480="zákl. přenesená",J480,0)</f>
        <v>0</v>
      </c>
      <c r="BH480" s="249">
        <f>IF(N480="sníž. přenesená",J480,0)</f>
        <v>0</v>
      </c>
      <c r="BI480" s="249">
        <f>IF(N480="nulová",J480,0)</f>
        <v>0</v>
      </c>
      <c r="BJ480" s="17" t="s">
        <v>80</v>
      </c>
      <c r="BK480" s="249">
        <f>ROUND(I480*H480,2)</f>
        <v>0</v>
      </c>
      <c r="BL480" s="17" t="s">
        <v>254</v>
      </c>
      <c r="BM480" s="248" t="s">
        <v>674</v>
      </c>
    </row>
    <row r="481" spans="1:51" s="13" customFormat="1" ht="12">
      <c r="A481" s="13"/>
      <c r="B481" s="250"/>
      <c r="C481" s="251"/>
      <c r="D481" s="252" t="s">
        <v>170</v>
      </c>
      <c r="E481" s="253" t="s">
        <v>1</v>
      </c>
      <c r="F481" s="254" t="s">
        <v>675</v>
      </c>
      <c r="G481" s="251"/>
      <c r="H481" s="255">
        <v>907.18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1" t="s">
        <v>170</v>
      </c>
      <c r="AU481" s="261" t="s">
        <v>82</v>
      </c>
      <c r="AV481" s="13" t="s">
        <v>82</v>
      </c>
      <c r="AW481" s="13" t="s">
        <v>30</v>
      </c>
      <c r="AX481" s="13" t="s">
        <v>73</v>
      </c>
      <c r="AY481" s="261" t="s">
        <v>163</v>
      </c>
    </row>
    <row r="482" spans="1:51" s="13" customFormat="1" ht="12">
      <c r="A482" s="13"/>
      <c r="B482" s="250"/>
      <c r="C482" s="251"/>
      <c r="D482" s="252" t="s">
        <v>170</v>
      </c>
      <c r="E482" s="253" t="s">
        <v>1</v>
      </c>
      <c r="F482" s="254" t="s">
        <v>676</v>
      </c>
      <c r="G482" s="251"/>
      <c r="H482" s="255">
        <v>48.99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1" t="s">
        <v>170</v>
      </c>
      <c r="AU482" s="261" t="s">
        <v>82</v>
      </c>
      <c r="AV482" s="13" t="s">
        <v>82</v>
      </c>
      <c r="AW482" s="13" t="s">
        <v>30</v>
      </c>
      <c r="AX482" s="13" t="s">
        <v>73</v>
      </c>
      <c r="AY482" s="261" t="s">
        <v>163</v>
      </c>
    </row>
    <row r="483" spans="1:51" s="14" customFormat="1" ht="12">
      <c r="A483" s="14"/>
      <c r="B483" s="262"/>
      <c r="C483" s="263"/>
      <c r="D483" s="252" t="s">
        <v>170</v>
      </c>
      <c r="E483" s="264" t="s">
        <v>1</v>
      </c>
      <c r="F483" s="265" t="s">
        <v>172</v>
      </c>
      <c r="G483" s="263"/>
      <c r="H483" s="266">
        <v>956.17</v>
      </c>
      <c r="I483" s="267"/>
      <c r="J483" s="263"/>
      <c r="K483" s="263"/>
      <c r="L483" s="268"/>
      <c r="M483" s="269"/>
      <c r="N483" s="270"/>
      <c r="O483" s="270"/>
      <c r="P483" s="270"/>
      <c r="Q483" s="270"/>
      <c r="R483" s="270"/>
      <c r="S483" s="270"/>
      <c r="T483" s="27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2" t="s">
        <v>170</v>
      </c>
      <c r="AU483" s="272" t="s">
        <v>82</v>
      </c>
      <c r="AV483" s="14" t="s">
        <v>88</v>
      </c>
      <c r="AW483" s="14" t="s">
        <v>30</v>
      </c>
      <c r="AX483" s="14" t="s">
        <v>80</v>
      </c>
      <c r="AY483" s="272" t="s">
        <v>163</v>
      </c>
    </row>
    <row r="484" spans="1:63" s="12" customFormat="1" ht="22.8" customHeight="1">
      <c r="A484" s="12"/>
      <c r="B484" s="220"/>
      <c r="C484" s="221"/>
      <c r="D484" s="222" t="s">
        <v>72</v>
      </c>
      <c r="E484" s="234" t="s">
        <v>677</v>
      </c>
      <c r="F484" s="234" t="s">
        <v>678</v>
      </c>
      <c r="G484" s="221"/>
      <c r="H484" s="221"/>
      <c r="I484" s="224"/>
      <c r="J484" s="235">
        <f>BK484</f>
        <v>0</v>
      </c>
      <c r="K484" s="221"/>
      <c r="L484" s="226"/>
      <c r="M484" s="227"/>
      <c r="N484" s="228"/>
      <c r="O484" s="228"/>
      <c r="P484" s="229">
        <f>SUM(P485:P491)</f>
        <v>0</v>
      </c>
      <c r="Q484" s="228"/>
      <c r="R484" s="229">
        <f>SUM(R485:R491)</f>
        <v>0</v>
      </c>
      <c r="S484" s="228"/>
      <c r="T484" s="230">
        <f>SUM(T485:T491)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31" t="s">
        <v>82</v>
      </c>
      <c r="AT484" s="232" t="s">
        <v>72</v>
      </c>
      <c r="AU484" s="232" t="s">
        <v>80</v>
      </c>
      <c r="AY484" s="231" t="s">
        <v>163</v>
      </c>
      <c r="BK484" s="233">
        <f>SUM(BK485:BK491)</f>
        <v>0</v>
      </c>
    </row>
    <row r="485" spans="1:65" s="2" customFormat="1" ht="21.75" customHeight="1">
      <c r="A485" s="38"/>
      <c r="B485" s="39"/>
      <c r="C485" s="236" t="s">
        <v>679</v>
      </c>
      <c r="D485" s="236" t="s">
        <v>165</v>
      </c>
      <c r="E485" s="237" t="s">
        <v>680</v>
      </c>
      <c r="F485" s="238" t="s">
        <v>681</v>
      </c>
      <c r="G485" s="239" t="s">
        <v>212</v>
      </c>
      <c r="H485" s="240">
        <v>2</v>
      </c>
      <c r="I485" s="241"/>
      <c r="J485" s="242">
        <f>ROUND(I485*H485,2)</f>
        <v>0</v>
      </c>
      <c r="K485" s="243"/>
      <c r="L485" s="44"/>
      <c r="M485" s="244" t="s">
        <v>1</v>
      </c>
      <c r="N485" s="245" t="s">
        <v>38</v>
      </c>
      <c r="O485" s="91"/>
      <c r="P485" s="246">
        <f>O485*H485</f>
        <v>0</v>
      </c>
      <c r="Q485" s="246">
        <v>0</v>
      </c>
      <c r="R485" s="246">
        <f>Q485*H485</f>
        <v>0</v>
      </c>
      <c r="S485" s="246">
        <v>0</v>
      </c>
      <c r="T485" s="24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8" t="s">
        <v>254</v>
      </c>
      <c r="AT485" s="248" t="s">
        <v>165</v>
      </c>
      <c r="AU485" s="248" t="s">
        <v>82</v>
      </c>
      <c r="AY485" s="17" t="s">
        <v>163</v>
      </c>
      <c r="BE485" s="249">
        <f>IF(N485="základní",J485,0)</f>
        <v>0</v>
      </c>
      <c r="BF485" s="249">
        <f>IF(N485="snížená",J485,0)</f>
        <v>0</v>
      </c>
      <c r="BG485" s="249">
        <f>IF(N485="zákl. přenesená",J485,0)</f>
        <v>0</v>
      </c>
      <c r="BH485" s="249">
        <f>IF(N485="sníž. přenesená",J485,0)</f>
        <v>0</v>
      </c>
      <c r="BI485" s="249">
        <f>IF(N485="nulová",J485,0)</f>
        <v>0</v>
      </c>
      <c r="BJ485" s="17" t="s">
        <v>80</v>
      </c>
      <c r="BK485" s="249">
        <f>ROUND(I485*H485,2)</f>
        <v>0</v>
      </c>
      <c r="BL485" s="17" t="s">
        <v>254</v>
      </c>
      <c r="BM485" s="248" t="s">
        <v>682</v>
      </c>
    </row>
    <row r="486" spans="1:51" s="13" customFormat="1" ht="12">
      <c r="A486" s="13"/>
      <c r="B486" s="250"/>
      <c r="C486" s="251"/>
      <c r="D486" s="252" t="s">
        <v>170</v>
      </c>
      <c r="E486" s="253" t="s">
        <v>1</v>
      </c>
      <c r="F486" s="254" t="s">
        <v>683</v>
      </c>
      <c r="G486" s="251"/>
      <c r="H486" s="255">
        <v>2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1" t="s">
        <v>170</v>
      </c>
      <c r="AU486" s="261" t="s">
        <v>82</v>
      </c>
      <c r="AV486" s="13" t="s">
        <v>82</v>
      </c>
      <c r="AW486" s="13" t="s">
        <v>30</v>
      </c>
      <c r="AX486" s="13" t="s">
        <v>73</v>
      </c>
      <c r="AY486" s="261" t="s">
        <v>163</v>
      </c>
    </row>
    <row r="487" spans="1:51" s="14" customFormat="1" ht="12">
      <c r="A487" s="14"/>
      <c r="B487" s="262"/>
      <c r="C487" s="263"/>
      <c r="D487" s="252" t="s">
        <v>170</v>
      </c>
      <c r="E487" s="264" t="s">
        <v>1</v>
      </c>
      <c r="F487" s="265" t="s">
        <v>172</v>
      </c>
      <c r="G487" s="263"/>
      <c r="H487" s="266">
        <v>2</v>
      </c>
      <c r="I487" s="267"/>
      <c r="J487" s="263"/>
      <c r="K487" s="263"/>
      <c r="L487" s="268"/>
      <c r="M487" s="269"/>
      <c r="N487" s="270"/>
      <c r="O487" s="270"/>
      <c r="P487" s="270"/>
      <c r="Q487" s="270"/>
      <c r="R487" s="270"/>
      <c r="S487" s="270"/>
      <c r="T487" s="27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2" t="s">
        <v>170</v>
      </c>
      <c r="AU487" s="272" t="s">
        <v>82</v>
      </c>
      <c r="AV487" s="14" t="s">
        <v>88</v>
      </c>
      <c r="AW487" s="14" t="s">
        <v>30</v>
      </c>
      <c r="AX487" s="14" t="s">
        <v>80</v>
      </c>
      <c r="AY487" s="272" t="s">
        <v>163</v>
      </c>
    </row>
    <row r="488" spans="1:65" s="2" customFormat="1" ht="21.75" customHeight="1">
      <c r="A488" s="38"/>
      <c r="B488" s="39"/>
      <c r="C488" s="236" t="s">
        <v>684</v>
      </c>
      <c r="D488" s="236" t="s">
        <v>165</v>
      </c>
      <c r="E488" s="237" t="s">
        <v>685</v>
      </c>
      <c r="F488" s="238" t="s">
        <v>686</v>
      </c>
      <c r="G488" s="239" t="s">
        <v>212</v>
      </c>
      <c r="H488" s="240">
        <v>7</v>
      </c>
      <c r="I488" s="241"/>
      <c r="J488" s="242">
        <f>ROUND(I488*H488,2)</f>
        <v>0</v>
      </c>
      <c r="K488" s="243"/>
      <c r="L488" s="44"/>
      <c r="M488" s="244" t="s">
        <v>1</v>
      </c>
      <c r="N488" s="245" t="s">
        <v>38</v>
      </c>
      <c r="O488" s="91"/>
      <c r="P488" s="246">
        <f>O488*H488</f>
        <v>0</v>
      </c>
      <c r="Q488" s="246">
        <v>0</v>
      </c>
      <c r="R488" s="246">
        <f>Q488*H488</f>
        <v>0</v>
      </c>
      <c r="S488" s="246">
        <v>0</v>
      </c>
      <c r="T488" s="24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48" t="s">
        <v>254</v>
      </c>
      <c r="AT488" s="248" t="s">
        <v>165</v>
      </c>
      <c r="AU488" s="248" t="s">
        <v>82</v>
      </c>
      <c r="AY488" s="17" t="s">
        <v>163</v>
      </c>
      <c r="BE488" s="249">
        <f>IF(N488="základní",J488,0)</f>
        <v>0</v>
      </c>
      <c r="BF488" s="249">
        <f>IF(N488="snížená",J488,0)</f>
        <v>0</v>
      </c>
      <c r="BG488" s="249">
        <f>IF(N488="zákl. přenesená",J488,0)</f>
        <v>0</v>
      </c>
      <c r="BH488" s="249">
        <f>IF(N488="sníž. přenesená",J488,0)</f>
        <v>0</v>
      </c>
      <c r="BI488" s="249">
        <f>IF(N488="nulová",J488,0)</f>
        <v>0</v>
      </c>
      <c r="BJ488" s="17" t="s">
        <v>80</v>
      </c>
      <c r="BK488" s="249">
        <f>ROUND(I488*H488,2)</f>
        <v>0</v>
      </c>
      <c r="BL488" s="17" t="s">
        <v>254</v>
      </c>
      <c r="BM488" s="248" t="s">
        <v>687</v>
      </c>
    </row>
    <row r="489" spans="1:51" s="13" customFormat="1" ht="12">
      <c r="A489" s="13"/>
      <c r="B489" s="250"/>
      <c r="C489" s="251"/>
      <c r="D489" s="252" t="s">
        <v>170</v>
      </c>
      <c r="E489" s="253" t="s">
        <v>1</v>
      </c>
      <c r="F489" s="254" t="s">
        <v>688</v>
      </c>
      <c r="G489" s="251"/>
      <c r="H489" s="255">
        <v>7</v>
      </c>
      <c r="I489" s="256"/>
      <c r="J489" s="251"/>
      <c r="K489" s="251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170</v>
      </c>
      <c r="AU489" s="261" t="s">
        <v>82</v>
      </c>
      <c r="AV489" s="13" t="s">
        <v>82</v>
      </c>
      <c r="AW489" s="13" t="s">
        <v>30</v>
      </c>
      <c r="AX489" s="13" t="s">
        <v>73</v>
      </c>
      <c r="AY489" s="261" t="s">
        <v>163</v>
      </c>
    </row>
    <row r="490" spans="1:51" s="14" customFormat="1" ht="12">
      <c r="A490" s="14"/>
      <c r="B490" s="262"/>
      <c r="C490" s="263"/>
      <c r="D490" s="252" t="s">
        <v>170</v>
      </c>
      <c r="E490" s="264" t="s">
        <v>1</v>
      </c>
      <c r="F490" s="265" t="s">
        <v>172</v>
      </c>
      <c r="G490" s="263"/>
      <c r="H490" s="266">
        <v>7</v>
      </c>
      <c r="I490" s="267"/>
      <c r="J490" s="263"/>
      <c r="K490" s="263"/>
      <c r="L490" s="268"/>
      <c r="M490" s="269"/>
      <c r="N490" s="270"/>
      <c r="O490" s="270"/>
      <c r="P490" s="270"/>
      <c r="Q490" s="270"/>
      <c r="R490" s="270"/>
      <c r="S490" s="270"/>
      <c r="T490" s="27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2" t="s">
        <v>170</v>
      </c>
      <c r="AU490" s="272" t="s">
        <v>82</v>
      </c>
      <c r="AV490" s="14" t="s">
        <v>88</v>
      </c>
      <c r="AW490" s="14" t="s">
        <v>30</v>
      </c>
      <c r="AX490" s="14" t="s">
        <v>80</v>
      </c>
      <c r="AY490" s="272" t="s">
        <v>163</v>
      </c>
    </row>
    <row r="491" spans="1:65" s="2" customFormat="1" ht="16.5" customHeight="1">
      <c r="A491" s="38"/>
      <c r="B491" s="39"/>
      <c r="C491" s="236" t="s">
        <v>689</v>
      </c>
      <c r="D491" s="236" t="s">
        <v>165</v>
      </c>
      <c r="E491" s="237" t="s">
        <v>690</v>
      </c>
      <c r="F491" s="238" t="s">
        <v>691</v>
      </c>
      <c r="G491" s="239" t="s">
        <v>212</v>
      </c>
      <c r="H491" s="240">
        <v>1500</v>
      </c>
      <c r="I491" s="241"/>
      <c r="J491" s="242">
        <f>ROUND(I491*H491,2)</f>
        <v>0</v>
      </c>
      <c r="K491" s="243"/>
      <c r="L491" s="44"/>
      <c r="M491" s="244" t="s">
        <v>1</v>
      </c>
      <c r="N491" s="245" t="s">
        <v>38</v>
      </c>
      <c r="O491" s="91"/>
      <c r="P491" s="246">
        <f>O491*H491</f>
        <v>0</v>
      </c>
      <c r="Q491" s="246">
        <v>0</v>
      </c>
      <c r="R491" s="246">
        <f>Q491*H491</f>
        <v>0</v>
      </c>
      <c r="S491" s="246">
        <v>0</v>
      </c>
      <c r="T491" s="247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48" t="s">
        <v>254</v>
      </c>
      <c r="AT491" s="248" t="s">
        <v>165</v>
      </c>
      <c r="AU491" s="248" t="s">
        <v>82</v>
      </c>
      <c r="AY491" s="17" t="s">
        <v>163</v>
      </c>
      <c r="BE491" s="249">
        <f>IF(N491="základní",J491,0)</f>
        <v>0</v>
      </c>
      <c r="BF491" s="249">
        <f>IF(N491="snížená",J491,0)</f>
        <v>0</v>
      </c>
      <c r="BG491" s="249">
        <f>IF(N491="zákl. přenesená",J491,0)</f>
        <v>0</v>
      </c>
      <c r="BH491" s="249">
        <f>IF(N491="sníž. přenesená",J491,0)</f>
        <v>0</v>
      </c>
      <c r="BI491" s="249">
        <f>IF(N491="nulová",J491,0)</f>
        <v>0</v>
      </c>
      <c r="BJ491" s="17" t="s">
        <v>80</v>
      </c>
      <c r="BK491" s="249">
        <f>ROUND(I491*H491,2)</f>
        <v>0</v>
      </c>
      <c r="BL491" s="17" t="s">
        <v>254</v>
      </c>
      <c r="BM491" s="248" t="s">
        <v>692</v>
      </c>
    </row>
    <row r="492" spans="1:63" s="12" customFormat="1" ht="22.8" customHeight="1">
      <c r="A492" s="12"/>
      <c r="B492" s="220"/>
      <c r="C492" s="221"/>
      <c r="D492" s="222" t="s">
        <v>72</v>
      </c>
      <c r="E492" s="234" t="s">
        <v>693</v>
      </c>
      <c r="F492" s="234" t="s">
        <v>694</v>
      </c>
      <c r="G492" s="221"/>
      <c r="H492" s="221"/>
      <c r="I492" s="224"/>
      <c r="J492" s="235">
        <f>BK492</f>
        <v>0</v>
      </c>
      <c r="K492" s="221"/>
      <c r="L492" s="226"/>
      <c r="M492" s="227"/>
      <c r="N492" s="228"/>
      <c r="O492" s="228"/>
      <c r="P492" s="229">
        <f>SUM(P493:P494)</f>
        <v>0</v>
      </c>
      <c r="Q492" s="228"/>
      <c r="R492" s="229">
        <f>SUM(R493:R494)</f>
        <v>0</v>
      </c>
      <c r="S492" s="228"/>
      <c r="T492" s="230">
        <f>SUM(T493:T494)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31" t="s">
        <v>82</v>
      </c>
      <c r="AT492" s="232" t="s">
        <v>72</v>
      </c>
      <c r="AU492" s="232" t="s">
        <v>80</v>
      </c>
      <c r="AY492" s="231" t="s">
        <v>163</v>
      </c>
      <c r="BK492" s="233">
        <f>SUM(BK493:BK494)</f>
        <v>0</v>
      </c>
    </row>
    <row r="493" spans="1:65" s="2" customFormat="1" ht="16.5" customHeight="1">
      <c r="A493" s="38"/>
      <c r="B493" s="39"/>
      <c r="C493" s="236" t="s">
        <v>695</v>
      </c>
      <c r="D493" s="236" t="s">
        <v>165</v>
      </c>
      <c r="E493" s="237" t="s">
        <v>696</v>
      </c>
      <c r="F493" s="238" t="s">
        <v>697</v>
      </c>
      <c r="G493" s="239" t="s">
        <v>212</v>
      </c>
      <c r="H493" s="240">
        <v>2300</v>
      </c>
      <c r="I493" s="241"/>
      <c r="J493" s="242">
        <f>ROUND(I493*H493,2)</f>
        <v>0</v>
      </c>
      <c r="K493" s="243"/>
      <c r="L493" s="44"/>
      <c r="M493" s="244" t="s">
        <v>1</v>
      </c>
      <c r="N493" s="245" t="s">
        <v>38</v>
      </c>
      <c r="O493" s="91"/>
      <c r="P493" s="246">
        <f>O493*H493</f>
        <v>0</v>
      </c>
      <c r="Q493" s="246">
        <v>0</v>
      </c>
      <c r="R493" s="246">
        <f>Q493*H493</f>
        <v>0</v>
      </c>
      <c r="S493" s="246">
        <v>0</v>
      </c>
      <c r="T493" s="247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8" t="s">
        <v>254</v>
      </c>
      <c r="AT493" s="248" t="s">
        <v>165</v>
      </c>
      <c r="AU493" s="248" t="s">
        <v>82</v>
      </c>
      <c r="AY493" s="17" t="s">
        <v>163</v>
      </c>
      <c r="BE493" s="249">
        <f>IF(N493="základní",J493,0)</f>
        <v>0</v>
      </c>
      <c r="BF493" s="249">
        <f>IF(N493="snížená",J493,0)</f>
        <v>0</v>
      </c>
      <c r="BG493" s="249">
        <f>IF(N493="zákl. přenesená",J493,0)</f>
        <v>0</v>
      </c>
      <c r="BH493" s="249">
        <f>IF(N493="sníž. přenesená",J493,0)</f>
        <v>0</v>
      </c>
      <c r="BI493" s="249">
        <f>IF(N493="nulová",J493,0)</f>
        <v>0</v>
      </c>
      <c r="BJ493" s="17" t="s">
        <v>80</v>
      </c>
      <c r="BK493" s="249">
        <f>ROUND(I493*H493,2)</f>
        <v>0</v>
      </c>
      <c r="BL493" s="17" t="s">
        <v>254</v>
      </c>
      <c r="BM493" s="248" t="s">
        <v>698</v>
      </c>
    </row>
    <row r="494" spans="1:65" s="2" customFormat="1" ht="16.5" customHeight="1">
      <c r="A494" s="38"/>
      <c r="B494" s="39"/>
      <c r="C494" s="236" t="s">
        <v>699</v>
      </c>
      <c r="D494" s="236" t="s">
        <v>165</v>
      </c>
      <c r="E494" s="237" t="s">
        <v>700</v>
      </c>
      <c r="F494" s="238" t="s">
        <v>701</v>
      </c>
      <c r="G494" s="239" t="s">
        <v>212</v>
      </c>
      <c r="H494" s="240">
        <v>450</v>
      </c>
      <c r="I494" s="241"/>
      <c r="J494" s="242">
        <f>ROUND(I494*H494,2)</f>
        <v>0</v>
      </c>
      <c r="K494" s="243"/>
      <c r="L494" s="44"/>
      <c r="M494" s="244" t="s">
        <v>1</v>
      </c>
      <c r="N494" s="245" t="s">
        <v>38</v>
      </c>
      <c r="O494" s="91"/>
      <c r="P494" s="246">
        <f>O494*H494</f>
        <v>0</v>
      </c>
      <c r="Q494" s="246">
        <v>0</v>
      </c>
      <c r="R494" s="246">
        <f>Q494*H494</f>
        <v>0</v>
      </c>
      <c r="S494" s="246">
        <v>0</v>
      </c>
      <c r="T494" s="247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48" t="s">
        <v>254</v>
      </c>
      <c r="AT494" s="248" t="s">
        <v>165</v>
      </c>
      <c r="AU494" s="248" t="s">
        <v>82</v>
      </c>
      <c r="AY494" s="17" t="s">
        <v>163</v>
      </c>
      <c r="BE494" s="249">
        <f>IF(N494="základní",J494,0)</f>
        <v>0</v>
      </c>
      <c r="BF494" s="249">
        <f>IF(N494="snížená",J494,0)</f>
        <v>0</v>
      </c>
      <c r="BG494" s="249">
        <f>IF(N494="zákl. přenesená",J494,0)</f>
        <v>0</v>
      </c>
      <c r="BH494" s="249">
        <f>IF(N494="sníž. přenesená",J494,0)</f>
        <v>0</v>
      </c>
      <c r="BI494" s="249">
        <f>IF(N494="nulová",J494,0)</f>
        <v>0</v>
      </c>
      <c r="BJ494" s="17" t="s">
        <v>80</v>
      </c>
      <c r="BK494" s="249">
        <f>ROUND(I494*H494,2)</f>
        <v>0</v>
      </c>
      <c r="BL494" s="17" t="s">
        <v>254</v>
      </c>
      <c r="BM494" s="248" t="s">
        <v>702</v>
      </c>
    </row>
    <row r="495" spans="1:63" s="12" customFormat="1" ht="22.8" customHeight="1">
      <c r="A495" s="12"/>
      <c r="B495" s="220"/>
      <c r="C495" s="221"/>
      <c r="D495" s="222" t="s">
        <v>72</v>
      </c>
      <c r="E495" s="234" t="s">
        <v>703</v>
      </c>
      <c r="F495" s="234" t="s">
        <v>704</v>
      </c>
      <c r="G495" s="221"/>
      <c r="H495" s="221"/>
      <c r="I495" s="224"/>
      <c r="J495" s="235">
        <f>BK495</f>
        <v>0</v>
      </c>
      <c r="K495" s="221"/>
      <c r="L495" s="226"/>
      <c r="M495" s="227"/>
      <c r="N495" s="228"/>
      <c r="O495" s="228"/>
      <c r="P495" s="229">
        <f>SUM(P496:P501)</f>
        <v>0</v>
      </c>
      <c r="Q495" s="228"/>
      <c r="R495" s="229">
        <f>SUM(R496:R501)</f>
        <v>0</v>
      </c>
      <c r="S495" s="228"/>
      <c r="T495" s="230">
        <f>SUM(T496:T501)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31" t="s">
        <v>82</v>
      </c>
      <c r="AT495" s="232" t="s">
        <v>72</v>
      </c>
      <c r="AU495" s="232" t="s">
        <v>80</v>
      </c>
      <c r="AY495" s="231" t="s">
        <v>163</v>
      </c>
      <c r="BK495" s="233">
        <f>SUM(BK496:BK501)</f>
        <v>0</v>
      </c>
    </row>
    <row r="496" spans="1:65" s="2" customFormat="1" ht="21.75" customHeight="1">
      <c r="A496" s="38"/>
      <c r="B496" s="39"/>
      <c r="C496" s="236" t="s">
        <v>705</v>
      </c>
      <c r="D496" s="236" t="s">
        <v>165</v>
      </c>
      <c r="E496" s="237" t="s">
        <v>706</v>
      </c>
      <c r="F496" s="238" t="s">
        <v>707</v>
      </c>
      <c r="G496" s="239" t="s">
        <v>212</v>
      </c>
      <c r="H496" s="240">
        <v>20</v>
      </c>
      <c r="I496" s="241"/>
      <c r="J496" s="242">
        <f>ROUND(I496*H496,2)</f>
        <v>0</v>
      </c>
      <c r="K496" s="243"/>
      <c r="L496" s="44"/>
      <c r="M496" s="244" t="s">
        <v>1</v>
      </c>
      <c r="N496" s="245" t="s">
        <v>38</v>
      </c>
      <c r="O496" s="91"/>
      <c r="P496" s="246">
        <f>O496*H496</f>
        <v>0</v>
      </c>
      <c r="Q496" s="246">
        <v>0</v>
      </c>
      <c r="R496" s="246">
        <f>Q496*H496</f>
        <v>0</v>
      </c>
      <c r="S496" s="246">
        <v>0</v>
      </c>
      <c r="T496" s="247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48" t="s">
        <v>254</v>
      </c>
      <c r="AT496" s="248" t="s">
        <v>165</v>
      </c>
      <c r="AU496" s="248" t="s">
        <v>82</v>
      </c>
      <c r="AY496" s="17" t="s">
        <v>163</v>
      </c>
      <c r="BE496" s="249">
        <f>IF(N496="základní",J496,0)</f>
        <v>0</v>
      </c>
      <c r="BF496" s="249">
        <f>IF(N496="snížená",J496,0)</f>
        <v>0</v>
      </c>
      <c r="BG496" s="249">
        <f>IF(N496="zákl. přenesená",J496,0)</f>
        <v>0</v>
      </c>
      <c r="BH496" s="249">
        <f>IF(N496="sníž. přenesená",J496,0)</f>
        <v>0</v>
      </c>
      <c r="BI496" s="249">
        <f>IF(N496="nulová",J496,0)</f>
        <v>0</v>
      </c>
      <c r="BJ496" s="17" t="s">
        <v>80</v>
      </c>
      <c r="BK496" s="249">
        <f>ROUND(I496*H496,2)</f>
        <v>0</v>
      </c>
      <c r="BL496" s="17" t="s">
        <v>254</v>
      </c>
      <c r="BM496" s="248" t="s">
        <v>708</v>
      </c>
    </row>
    <row r="497" spans="1:51" s="13" customFormat="1" ht="12">
      <c r="A497" s="13"/>
      <c r="B497" s="250"/>
      <c r="C497" s="251"/>
      <c r="D497" s="252" t="s">
        <v>170</v>
      </c>
      <c r="E497" s="253" t="s">
        <v>1</v>
      </c>
      <c r="F497" s="254" t="s">
        <v>709</v>
      </c>
      <c r="G497" s="251"/>
      <c r="H497" s="255">
        <v>20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170</v>
      </c>
      <c r="AU497" s="261" t="s">
        <v>82</v>
      </c>
      <c r="AV497" s="13" t="s">
        <v>82</v>
      </c>
      <c r="AW497" s="13" t="s">
        <v>30</v>
      </c>
      <c r="AX497" s="13" t="s">
        <v>73</v>
      </c>
      <c r="AY497" s="261" t="s">
        <v>163</v>
      </c>
    </row>
    <row r="498" spans="1:51" s="14" customFormat="1" ht="12">
      <c r="A498" s="14"/>
      <c r="B498" s="262"/>
      <c r="C498" s="263"/>
      <c r="D498" s="252" t="s">
        <v>170</v>
      </c>
      <c r="E498" s="264" t="s">
        <v>1</v>
      </c>
      <c r="F498" s="265" t="s">
        <v>172</v>
      </c>
      <c r="G498" s="263"/>
      <c r="H498" s="266">
        <v>20</v>
      </c>
      <c r="I498" s="267"/>
      <c r="J498" s="263"/>
      <c r="K498" s="263"/>
      <c r="L498" s="268"/>
      <c r="M498" s="269"/>
      <c r="N498" s="270"/>
      <c r="O498" s="270"/>
      <c r="P498" s="270"/>
      <c r="Q498" s="270"/>
      <c r="R498" s="270"/>
      <c r="S498" s="270"/>
      <c r="T498" s="27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2" t="s">
        <v>170</v>
      </c>
      <c r="AU498" s="272" t="s">
        <v>82</v>
      </c>
      <c r="AV498" s="14" t="s">
        <v>88</v>
      </c>
      <c r="AW498" s="14" t="s">
        <v>30</v>
      </c>
      <c r="AX498" s="14" t="s">
        <v>80</v>
      </c>
      <c r="AY498" s="272" t="s">
        <v>163</v>
      </c>
    </row>
    <row r="499" spans="1:65" s="2" customFormat="1" ht="21.75" customHeight="1">
      <c r="A499" s="38"/>
      <c r="B499" s="39"/>
      <c r="C499" s="236" t="s">
        <v>710</v>
      </c>
      <c r="D499" s="236" t="s">
        <v>165</v>
      </c>
      <c r="E499" s="237" t="s">
        <v>711</v>
      </c>
      <c r="F499" s="238" t="s">
        <v>712</v>
      </c>
      <c r="G499" s="239" t="s">
        <v>212</v>
      </c>
      <c r="H499" s="240">
        <v>70</v>
      </c>
      <c r="I499" s="241"/>
      <c r="J499" s="242">
        <f>ROUND(I499*H499,2)</f>
        <v>0</v>
      </c>
      <c r="K499" s="243"/>
      <c r="L499" s="44"/>
      <c r="M499" s="244" t="s">
        <v>1</v>
      </c>
      <c r="N499" s="245" t="s">
        <v>38</v>
      </c>
      <c r="O499" s="91"/>
      <c r="P499" s="246">
        <f>O499*H499</f>
        <v>0</v>
      </c>
      <c r="Q499" s="246">
        <v>0</v>
      </c>
      <c r="R499" s="246">
        <f>Q499*H499</f>
        <v>0</v>
      </c>
      <c r="S499" s="246">
        <v>0</v>
      </c>
      <c r="T499" s="247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8" t="s">
        <v>254</v>
      </c>
      <c r="AT499" s="248" t="s">
        <v>165</v>
      </c>
      <c r="AU499" s="248" t="s">
        <v>82</v>
      </c>
      <c r="AY499" s="17" t="s">
        <v>163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17" t="s">
        <v>80</v>
      </c>
      <c r="BK499" s="249">
        <f>ROUND(I499*H499,2)</f>
        <v>0</v>
      </c>
      <c r="BL499" s="17" t="s">
        <v>254</v>
      </c>
      <c r="BM499" s="248" t="s">
        <v>713</v>
      </c>
    </row>
    <row r="500" spans="1:51" s="13" customFormat="1" ht="12">
      <c r="A500" s="13"/>
      <c r="B500" s="250"/>
      <c r="C500" s="251"/>
      <c r="D500" s="252" t="s">
        <v>170</v>
      </c>
      <c r="E500" s="253" t="s">
        <v>1</v>
      </c>
      <c r="F500" s="254" t="s">
        <v>714</v>
      </c>
      <c r="G500" s="251"/>
      <c r="H500" s="255">
        <v>70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1" t="s">
        <v>170</v>
      </c>
      <c r="AU500" s="261" t="s">
        <v>82</v>
      </c>
      <c r="AV500" s="13" t="s">
        <v>82</v>
      </c>
      <c r="AW500" s="13" t="s">
        <v>30</v>
      </c>
      <c r="AX500" s="13" t="s">
        <v>73</v>
      </c>
      <c r="AY500" s="261" t="s">
        <v>163</v>
      </c>
    </row>
    <row r="501" spans="1:51" s="14" customFormat="1" ht="12">
      <c r="A501" s="14"/>
      <c r="B501" s="262"/>
      <c r="C501" s="263"/>
      <c r="D501" s="252" t="s">
        <v>170</v>
      </c>
      <c r="E501" s="264" t="s">
        <v>1</v>
      </c>
      <c r="F501" s="265" t="s">
        <v>172</v>
      </c>
      <c r="G501" s="263"/>
      <c r="H501" s="266">
        <v>70</v>
      </c>
      <c r="I501" s="267"/>
      <c r="J501" s="263"/>
      <c r="K501" s="263"/>
      <c r="L501" s="268"/>
      <c r="M501" s="269"/>
      <c r="N501" s="270"/>
      <c r="O501" s="270"/>
      <c r="P501" s="270"/>
      <c r="Q501" s="270"/>
      <c r="R501" s="270"/>
      <c r="S501" s="270"/>
      <c r="T501" s="27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2" t="s">
        <v>170</v>
      </c>
      <c r="AU501" s="272" t="s">
        <v>82</v>
      </c>
      <c r="AV501" s="14" t="s">
        <v>88</v>
      </c>
      <c r="AW501" s="14" t="s">
        <v>30</v>
      </c>
      <c r="AX501" s="14" t="s">
        <v>80</v>
      </c>
      <c r="AY501" s="272" t="s">
        <v>163</v>
      </c>
    </row>
    <row r="502" spans="1:63" s="12" customFormat="1" ht="22.8" customHeight="1">
      <c r="A502" s="12"/>
      <c r="B502" s="220"/>
      <c r="C502" s="221"/>
      <c r="D502" s="222" t="s">
        <v>72</v>
      </c>
      <c r="E502" s="234" t="s">
        <v>715</v>
      </c>
      <c r="F502" s="234" t="s">
        <v>716</v>
      </c>
      <c r="G502" s="221"/>
      <c r="H502" s="221"/>
      <c r="I502" s="224"/>
      <c r="J502" s="235">
        <f>BK502</f>
        <v>0</v>
      </c>
      <c r="K502" s="221"/>
      <c r="L502" s="226"/>
      <c r="M502" s="227"/>
      <c r="N502" s="228"/>
      <c r="O502" s="228"/>
      <c r="P502" s="229">
        <f>SUM(P503:P541)</f>
        <v>0</v>
      </c>
      <c r="Q502" s="228"/>
      <c r="R502" s="229">
        <f>SUM(R503:R541)</f>
        <v>0</v>
      </c>
      <c r="S502" s="228"/>
      <c r="T502" s="230">
        <f>SUM(T503:T541)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31" t="s">
        <v>82</v>
      </c>
      <c r="AT502" s="232" t="s">
        <v>72</v>
      </c>
      <c r="AU502" s="232" t="s">
        <v>80</v>
      </c>
      <c r="AY502" s="231" t="s">
        <v>163</v>
      </c>
      <c r="BK502" s="233">
        <f>SUM(BK503:BK541)</f>
        <v>0</v>
      </c>
    </row>
    <row r="503" spans="1:65" s="2" customFormat="1" ht="21.75" customHeight="1">
      <c r="A503" s="38"/>
      <c r="B503" s="39"/>
      <c r="C503" s="236" t="s">
        <v>717</v>
      </c>
      <c r="D503" s="236" t="s">
        <v>165</v>
      </c>
      <c r="E503" s="237" t="s">
        <v>718</v>
      </c>
      <c r="F503" s="238" t="s">
        <v>719</v>
      </c>
      <c r="G503" s="239" t="s">
        <v>720</v>
      </c>
      <c r="H503" s="240">
        <v>98</v>
      </c>
      <c r="I503" s="241"/>
      <c r="J503" s="242">
        <f>ROUND(I503*H503,2)</f>
        <v>0</v>
      </c>
      <c r="K503" s="243"/>
      <c r="L503" s="44"/>
      <c r="M503" s="244" t="s">
        <v>1</v>
      </c>
      <c r="N503" s="245" t="s">
        <v>38</v>
      </c>
      <c r="O503" s="91"/>
      <c r="P503" s="246">
        <f>O503*H503</f>
        <v>0</v>
      </c>
      <c r="Q503" s="246">
        <v>0</v>
      </c>
      <c r="R503" s="246">
        <f>Q503*H503</f>
        <v>0</v>
      </c>
      <c r="S503" s="246">
        <v>0</v>
      </c>
      <c r="T503" s="247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8" t="s">
        <v>254</v>
      </c>
      <c r="AT503" s="248" t="s">
        <v>165</v>
      </c>
      <c r="AU503" s="248" t="s">
        <v>82</v>
      </c>
      <c r="AY503" s="17" t="s">
        <v>163</v>
      </c>
      <c r="BE503" s="249">
        <f>IF(N503="základní",J503,0)</f>
        <v>0</v>
      </c>
      <c r="BF503" s="249">
        <f>IF(N503="snížená",J503,0)</f>
        <v>0</v>
      </c>
      <c r="BG503" s="249">
        <f>IF(N503="zákl. přenesená",J503,0)</f>
        <v>0</v>
      </c>
      <c r="BH503" s="249">
        <f>IF(N503="sníž. přenesená",J503,0)</f>
        <v>0</v>
      </c>
      <c r="BI503" s="249">
        <f>IF(N503="nulová",J503,0)</f>
        <v>0</v>
      </c>
      <c r="BJ503" s="17" t="s">
        <v>80</v>
      </c>
      <c r="BK503" s="249">
        <f>ROUND(I503*H503,2)</f>
        <v>0</v>
      </c>
      <c r="BL503" s="17" t="s">
        <v>254</v>
      </c>
      <c r="BM503" s="248" t="s">
        <v>721</v>
      </c>
    </row>
    <row r="504" spans="1:51" s="13" customFormat="1" ht="12">
      <c r="A504" s="13"/>
      <c r="B504" s="250"/>
      <c r="C504" s="251"/>
      <c r="D504" s="252" t="s">
        <v>170</v>
      </c>
      <c r="E504" s="253" t="s">
        <v>1</v>
      </c>
      <c r="F504" s="254" t="s">
        <v>722</v>
      </c>
      <c r="G504" s="251"/>
      <c r="H504" s="255">
        <v>7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170</v>
      </c>
      <c r="AU504" s="261" t="s">
        <v>82</v>
      </c>
      <c r="AV504" s="13" t="s">
        <v>82</v>
      </c>
      <c r="AW504" s="13" t="s">
        <v>30</v>
      </c>
      <c r="AX504" s="13" t="s">
        <v>73</v>
      </c>
      <c r="AY504" s="261" t="s">
        <v>163</v>
      </c>
    </row>
    <row r="505" spans="1:51" s="13" customFormat="1" ht="12">
      <c r="A505" s="13"/>
      <c r="B505" s="250"/>
      <c r="C505" s="251"/>
      <c r="D505" s="252" t="s">
        <v>170</v>
      </c>
      <c r="E505" s="253" t="s">
        <v>1</v>
      </c>
      <c r="F505" s="254" t="s">
        <v>723</v>
      </c>
      <c r="G505" s="251"/>
      <c r="H505" s="255">
        <v>91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1" t="s">
        <v>170</v>
      </c>
      <c r="AU505" s="261" t="s">
        <v>82</v>
      </c>
      <c r="AV505" s="13" t="s">
        <v>82</v>
      </c>
      <c r="AW505" s="13" t="s">
        <v>30</v>
      </c>
      <c r="AX505" s="13" t="s">
        <v>73</v>
      </c>
      <c r="AY505" s="261" t="s">
        <v>163</v>
      </c>
    </row>
    <row r="506" spans="1:51" s="14" customFormat="1" ht="12">
      <c r="A506" s="14"/>
      <c r="B506" s="262"/>
      <c r="C506" s="263"/>
      <c r="D506" s="252" t="s">
        <v>170</v>
      </c>
      <c r="E506" s="264" t="s">
        <v>1</v>
      </c>
      <c r="F506" s="265" t="s">
        <v>172</v>
      </c>
      <c r="G506" s="263"/>
      <c r="H506" s="266">
        <v>98</v>
      </c>
      <c r="I506" s="267"/>
      <c r="J506" s="263"/>
      <c r="K506" s="263"/>
      <c r="L506" s="268"/>
      <c r="M506" s="269"/>
      <c r="N506" s="270"/>
      <c r="O506" s="270"/>
      <c r="P506" s="270"/>
      <c r="Q506" s="270"/>
      <c r="R506" s="270"/>
      <c r="S506" s="270"/>
      <c r="T506" s="27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2" t="s">
        <v>170</v>
      </c>
      <c r="AU506" s="272" t="s">
        <v>82</v>
      </c>
      <c r="AV506" s="14" t="s">
        <v>88</v>
      </c>
      <c r="AW506" s="14" t="s">
        <v>30</v>
      </c>
      <c r="AX506" s="14" t="s">
        <v>80</v>
      </c>
      <c r="AY506" s="272" t="s">
        <v>163</v>
      </c>
    </row>
    <row r="507" spans="1:65" s="2" customFormat="1" ht="16.5" customHeight="1">
      <c r="A507" s="38"/>
      <c r="B507" s="39"/>
      <c r="C507" s="236" t="s">
        <v>724</v>
      </c>
      <c r="D507" s="236" t="s">
        <v>165</v>
      </c>
      <c r="E507" s="237" t="s">
        <v>725</v>
      </c>
      <c r="F507" s="238" t="s">
        <v>726</v>
      </c>
      <c r="G507" s="239" t="s">
        <v>720</v>
      </c>
      <c r="H507" s="240">
        <v>121</v>
      </c>
      <c r="I507" s="241"/>
      <c r="J507" s="242">
        <f>ROUND(I507*H507,2)</f>
        <v>0</v>
      </c>
      <c r="K507" s="243"/>
      <c r="L507" s="44"/>
      <c r="M507" s="244" t="s">
        <v>1</v>
      </c>
      <c r="N507" s="245" t="s">
        <v>38</v>
      </c>
      <c r="O507" s="91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8" t="s">
        <v>254</v>
      </c>
      <c r="AT507" s="248" t="s">
        <v>165</v>
      </c>
      <c r="AU507" s="248" t="s">
        <v>82</v>
      </c>
      <c r="AY507" s="17" t="s">
        <v>163</v>
      </c>
      <c r="BE507" s="249">
        <f>IF(N507="základní",J507,0)</f>
        <v>0</v>
      </c>
      <c r="BF507" s="249">
        <f>IF(N507="snížená",J507,0)</f>
        <v>0</v>
      </c>
      <c r="BG507" s="249">
        <f>IF(N507="zákl. přenesená",J507,0)</f>
        <v>0</v>
      </c>
      <c r="BH507" s="249">
        <f>IF(N507="sníž. přenesená",J507,0)</f>
        <v>0</v>
      </c>
      <c r="BI507" s="249">
        <f>IF(N507="nulová",J507,0)</f>
        <v>0</v>
      </c>
      <c r="BJ507" s="17" t="s">
        <v>80</v>
      </c>
      <c r="BK507" s="249">
        <f>ROUND(I507*H507,2)</f>
        <v>0</v>
      </c>
      <c r="BL507" s="17" t="s">
        <v>254</v>
      </c>
      <c r="BM507" s="248" t="s">
        <v>727</v>
      </c>
    </row>
    <row r="508" spans="1:51" s="13" customFormat="1" ht="12">
      <c r="A508" s="13"/>
      <c r="B508" s="250"/>
      <c r="C508" s="251"/>
      <c r="D508" s="252" t="s">
        <v>170</v>
      </c>
      <c r="E508" s="253" t="s">
        <v>1</v>
      </c>
      <c r="F508" s="254" t="s">
        <v>728</v>
      </c>
      <c r="G508" s="251"/>
      <c r="H508" s="255">
        <v>9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1" t="s">
        <v>170</v>
      </c>
      <c r="AU508" s="261" t="s">
        <v>82</v>
      </c>
      <c r="AV508" s="13" t="s">
        <v>82</v>
      </c>
      <c r="AW508" s="13" t="s">
        <v>30</v>
      </c>
      <c r="AX508" s="13" t="s">
        <v>73</v>
      </c>
      <c r="AY508" s="261" t="s">
        <v>163</v>
      </c>
    </row>
    <row r="509" spans="1:51" s="13" customFormat="1" ht="12">
      <c r="A509" s="13"/>
      <c r="B509" s="250"/>
      <c r="C509" s="251"/>
      <c r="D509" s="252" t="s">
        <v>170</v>
      </c>
      <c r="E509" s="253" t="s">
        <v>1</v>
      </c>
      <c r="F509" s="254" t="s">
        <v>729</v>
      </c>
      <c r="G509" s="251"/>
      <c r="H509" s="255">
        <v>112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1" t="s">
        <v>170</v>
      </c>
      <c r="AU509" s="261" t="s">
        <v>82</v>
      </c>
      <c r="AV509" s="13" t="s">
        <v>82</v>
      </c>
      <c r="AW509" s="13" t="s">
        <v>30</v>
      </c>
      <c r="AX509" s="13" t="s">
        <v>73</v>
      </c>
      <c r="AY509" s="261" t="s">
        <v>163</v>
      </c>
    </row>
    <row r="510" spans="1:51" s="14" customFormat="1" ht="12">
      <c r="A510" s="14"/>
      <c r="B510" s="262"/>
      <c r="C510" s="263"/>
      <c r="D510" s="252" t="s">
        <v>170</v>
      </c>
      <c r="E510" s="264" t="s">
        <v>1</v>
      </c>
      <c r="F510" s="265" t="s">
        <v>172</v>
      </c>
      <c r="G510" s="263"/>
      <c r="H510" s="266">
        <v>121</v>
      </c>
      <c r="I510" s="267"/>
      <c r="J510" s="263"/>
      <c r="K510" s="263"/>
      <c r="L510" s="268"/>
      <c r="M510" s="269"/>
      <c r="N510" s="270"/>
      <c r="O510" s="270"/>
      <c r="P510" s="270"/>
      <c r="Q510" s="270"/>
      <c r="R510" s="270"/>
      <c r="S510" s="270"/>
      <c r="T510" s="27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2" t="s">
        <v>170</v>
      </c>
      <c r="AU510" s="272" t="s">
        <v>82</v>
      </c>
      <c r="AV510" s="14" t="s">
        <v>88</v>
      </c>
      <c r="AW510" s="14" t="s">
        <v>30</v>
      </c>
      <c r="AX510" s="14" t="s">
        <v>80</v>
      </c>
      <c r="AY510" s="272" t="s">
        <v>163</v>
      </c>
    </row>
    <row r="511" spans="1:65" s="2" customFormat="1" ht="16.5" customHeight="1">
      <c r="A511" s="38"/>
      <c r="B511" s="39"/>
      <c r="C511" s="236" t="s">
        <v>730</v>
      </c>
      <c r="D511" s="236" t="s">
        <v>165</v>
      </c>
      <c r="E511" s="237" t="s">
        <v>731</v>
      </c>
      <c r="F511" s="238" t="s">
        <v>732</v>
      </c>
      <c r="G511" s="239" t="s">
        <v>720</v>
      </c>
      <c r="H511" s="240">
        <v>2</v>
      </c>
      <c r="I511" s="241"/>
      <c r="J511" s="242">
        <f>ROUND(I511*H511,2)</f>
        <v>0</v>
      </c>
      <c r="K511" s="243"/>
      <c r="L511" s="44"/>
      <c r="M511" s="244" t="s">
        <v>1</v>
      </c>
      <c r="N511" s="245" t="s">
        <v>38</v>
      </c>
      <c r="O511" s="91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48" t="s">
        <v>254</v>
      </c>
      <c r="AT511" s="248" t="s">
        <v>165</v>
      </c>
      <c r="AU511" s="248" t="s">
        <v>82</v>
      </c>
      <c r="AY511" s="17" t="s">
        <v>163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17" t="s">
        <v>80</v>
      </c>
      <c r="BK511" s="249">
        <f>ROUND(I511*H511,2)</f>
        <v>0</v>
      </c>
      <c r="BL511" s="17" t="s">
        <v>254</v>
      </c>
      <c r="BM511" s="248" t="s">
        <v>733</v>
      </c>
    </row>
    <row r="512" spans="1:51" s="13" customFormat="1" ht="12">
      <c r="A512" s="13"/>
      <c r="B512" s="250"/>
      <c r="C512" s="251"/>
      <c r="D512" s="252" t="s">
        <v>170</v>
      </c>
      <c r="E512" s="253" t="s">
        <v>1</v>
      </c>
      <c r="F512" s="254" t="s">
        <v>734</v>
      </c>
      <c r="G512" s="251"/>
      <c r="H512" s="255">
        <v>2</v>
      </c>
      <c r="I512" s="256"/>
      <c r="J512" s="251"/>
      <c r="K512" s="251"/>
      <c r="L512" s="257"/>
      <c r="M512" s="258"/>
      <c r="N512" s="259"/>
      <c r="O512" s="259"/>
      <c r="P512" s="259"/>
      <c r="Q512" s="259"/>
      <c r="R512" s="259"/>
      <c r="S512" s="259"/>
      <c r="T512" s="26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1" t="s">
        <v>170</v>
      </c>
      <c r="AU512" s="261" t="s">
        <v>82</v>
      </c>
      <c r="AV512" s="13" t="s">
        <v>82</v>
      </c>
      <c r="AW512" s="13" t="s">
        <v>30</v>
      </c>
      <c r="AX512" s="13" t="s">
        <v>73</v>
      </c>
      <c r="AY512" s="261" t="s">
        <v>163</v>
      </c>
    </row>
    <row r="513" spans="1:51" s="14" customFormat="1" ht="12">
      <c r="A513" s="14"/>
      <c r="B513" s="262"/>
      <c r="C513" s="263"/>
      <c r="D513" s="252" t="s">
        <v>170</v>
      </c>
      <c r="E513" s="264" t="s">
        <v>1</v>
      </c>
      <c r="F513" s="265" t="s">
        <v>172</v>
      </c>
      <c r="G513" s="263"/>
      <c r="H513" s="266">
        <v>2</v>
      </c>
      <c r="I513" s="267"/>
      <c r="J513" s="263"/>
      <c r="K513" s="263"/>
      <c r="L513" s="268"/>
      <c r="M513" s="269"/>
      <c r="N513" s="270"/>
      <c r="O513" s="270"/>
      <c r="P513" s="270"/>
      <c r="Q513" s="270"/>
      <c r="R513" s="270"/>
      <c r="S513" s="270"/>
      <c r="T513" s="27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2" t="s">
        <v>170</v>
      </c>
      <c r="AU513" s="272" t="s">
        <v>82</v>
      </c>
      <c r="AV513" s="14" t="s">
        <v>88</v>
      </c>
      <c r="AW513" s="14" t="s">
        <v>30</v>
      </c>
      <c r="AX513" s="14" t="s">
        <v>80</v>
      </c>
      <c r="AY513" s="272" t="s">
        <v>163</v>
      </c>
    </row>
    <row r="514" spans="1:65" s="2" customFormat="1" ht="21.75" customHeight="1">
      <c r="A514" s="38"/>
      <c r="B514" s="39"/>
      <c r="C514" s="236" t="s">
        <v>735</v>
      </c>
      <c r="D514" s="236" t="s">
        <v>165</v>
      </c>
      <c r="E514" s="237" t="s">
        <v>736</v>
      </c>
      <c r="F514" s="238" t="s">
        <v>737</v>
      </c>
      <c r="G514" s="239" t="s">
        <v>720</v>
      </c>
      <c r="H514" s="240">
        <v>16</v>
      </c>
      <c r="I514" s="241"/>
      <c r="J514" s="242">
        <f>ROUND(I514*H514,2)</f>
        <v>0</v>
      </c>
      <c r="K514" s="243"/>
      <c r="L514" s="44"/>
      <c r="M514" s="244" t="s">
        <v>1</v>
      </c>
      <c r="N514" s="245" t="s">
        <v>38</v>
      </c>
      <c r="O514" s="91"/>
      <c r="P514" s="246">
        <f>O514*H514</f>
        <v>0</v>
      </c>
      <c r="Q514" s="246">
        <v>0</v>
      </c>
      <c r="R514" s="246">
        <f>Q514*H514</f>
        <v>0</v>
      </c>
      <c r="S514" s="246">
        <v>0</v>
      </c>
      <c r="T514" s="247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48" t="s">
        <v>254</v>
      </c>
      <c r="AT514" s="248" t="s">
        <v>165</v>
      </c>
      <c r="AU514" s="248" t="s">
        <v>82</v>
      </c>
      <c r="AY514" s="17" t="s">
        <v>163</v>
      </c>
      <c r="BE514" s="249">
        <f>IF(N514="základní",J514,0)</f>
        <v>0</v>
      </c>
      <c r="BF514" s="249">
        <f>IF(N514="snížená",J514,0)</f>
        <v>0</v>
      </c>
      <c r="BG514" s="249">
        <f>IF(N514="zákl. přenesená",J514,0)</f>
        <v>0</v>
      </c>
      <c r="BH514" s="249">
        <f>IF(N514="sníž. přenesená",J514,0)</f>
        <v>0</v>
      </c>
      <c r="BI514" s="249">
        <f>IF(N514="nulová",J514,0)</f>
        <v>0</v>
      </c>
      <c r="BJ514" s="17" t="s">
        <v>80</v>
      </c>
      <c r="BK514" s="249">
        <f>ROUND(I514*H514,2)</f>
        <v>0</v>
      </c>
      <c r="BL514" s="17" t="s">
        <v>254</v>
      </c>
      <c r="BM514" s="248" t="s">
        <v>738</v>
      </c>
    </row>
    <row r="515" spans="1:51" s="13" customFormat="1" ht="12">
      <c r="A515" s="13"/>
      <c r="B515" s="250"/>
      <c r="C515" s="251"/>
      <c r="D515" s="252" t="s">
        <v>170</v>
      </c>
      <c r="E515" s="253" t="s">
        <v>1</v>
      </c>
      <c r="F515" s="254" t="s">
        <v>739</v>
      </c>
      <c r="G515" s="251"/>
      <c r="H515" s="255">
        <v>2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1" t="s">
        <v>170</v>
      </c>
      <c r="AU515" s="261" t="s">
        <v>82</v>
      </c>
      <c r="AV515" s="13" t="s">
        <v>82</v>
      </c>
      <c r="AW515" s="13" t="s">
        <v>30</v>
      </c>
      <c r="AX515" s="13" t="s">
        <v>73</v>
      </c>
      <c r="AY515" s="261" t="s">
        <v>163</v>
      </c>
    </row>
    <row r="516" spans="1:51" s="13" customFormat="1" ht="12">
      <c r="A516" s="13"/>
      <c r="B516" s="250"/>
      <c r="C516" s="251"/>
      <c r="D516" s="252" t="s">
        <v>170</v>
      </c>
      <c r="E516" s="253" t="s">
        <v>1</v>
      </c>
      <c r="F516" s="254" t="s">
        <v>740</v>
      </c>
      <c r="G516" s="251"/>
      <c r="H516" s="255">
        <v>14</v>
      </c>
      <c r="I516" s="256"/>
      <c r="J516" s="251"/>
      <c r="K516" s="251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170</v>
      </c>
      <c r="AU516" s="261" t="s">
        <v>82</v>
      </c>
      <c r="AV516" s="13" t="s">
        <v>82</v>
      </c>
      <c r="AW516" s="13" t="s">
        <v>30</v>
      </c>
      <c r="AX516" s="13" t="s">
        <v>73</v>
      </c>
      <c r="AY516" s="261" t="s">
        <v>163</v>
      </c>
    </row>
    <row r="517" spans="1:51" s="14" customFormat="1" ht="12">
      <c r="A517" s="14"/>
      <c r="B517" s="262"/>
      <c r="C517" s="263"/>
      <c r="D517" s="252" t="s">
        <v>170</v>
      </c>
      <c r="E517" s="264" t="s">
        <v>1</v>
      </c>
      <c r="F517" s="265" t="s">
        <v>172</v>
      </c>
      <c r="G517" s="263"/>
      <c r="H517" s="266">
        <v>16</v>
      </c>
      <c r="I517" s="267"/>
      <c r="J517" s="263"/>
      <c r="K517" s="263"/>
      <c r="L517" s="268"/>
      <c r="M517" s="269"/>
      <c r="N517" s="270"/>
      <c r="O517" s="270"/>
      <c r="P517" s="270"/>
      <c r="Q517" s="270"/>
      <c r="R517" s="270"/>
      <c r="S517" s="270"/>
      <c r="T517" s="27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2" t="s">
        <v>170</v>
      </c>
      <c r="AU517" s="272" t="s">
        <v>82</v>
      </c>
      <c r="AV517" s="14" t="s">
        <v>88</v>
      </c>
      <c r="AW517" s="14" t="s">
        <v>30</v>
      </c>
      <c r="AX517" s="14" t="s">
        <v>80</v>
      </c>
      <c r="AY517" s="272" t="s">
        <v>163</v>
      </c>
    </row>
    <row r="518" spans="1:65" s="2" customFormat="1" ht="21.75" customHeight="1">
      <c r="A518" s="38"/>
      <c r="B518" s="39"/>
      <c r="C518" s="236" t="s">
        <v>741</v>
      </c>
      <c r="D518" s="236" t="s">
        <v>165</v>
      </c>
      <c r="E518" s="237" t="s">
        <v>742</v>
      </c>
      <c r="F518" s="238" t="s">
        <v>743</v>
      </c>
      <c r="G518" s="239" t="s">
        <v>720</v>
      </c>
      <c r="H518" s="240">
        <v>7</v>
      </c>
      <c r="I518" s="241"/>
      <c r="J518" s="242">
        <f>ROUND(I518*H518,2)</f>
        <v>0</v>
      </c>
      <c r="K518" s="243"/>
      <c r="L518" s="44"/>
      <c r="M518" s="244" t="s">
        <v>1</v>
      </c>
      <c r="N518" s="245" t="s">
        <v>38</v>
      </c>
      <c r="O518" s="91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8" t="s">
        <v>254</v>
      </c>
      <c r="AT518" s="248" t="s">
        <v>165</v>
      </c>
      <c r="AU518" s="248" t="s">
        <v>82</v>
      </c>
      <c r="AY518" s="17" t="s">
        <v>163</v>
      </c>
      <c r="BE518" s="249">
        <f>IF(N518="základní",J518,0)</f>
        <v>0</v>
      </c>
      <c r="BF518" s="249">
        <f>IF(N518="snížená",J518,0)</f>
        <v>0</v>
      </c>
      <c r="BG518" s="249">
        <f>IF(N518="zákl. přenesená",J518,0)</f>
        <v>0</v>
      </c>
      <c r="BH518" s="249">
        <f>IF(N518="sníž. přenesená",J518,0)</f>
        <v>0</v>
      </c>
      <c r="BI518" s="249">
        <f>IF(N518="nulová",J518,0)</f>
        <v>0</v>
      </c>
      <c r="BJ518" s="17" t="s">
        <v>80</v>
      </c>
      <c r="BK518" s="249">
        <f>ROUND(I518*H518,2)</f>
        <v>0</v>
      </c>
      <c r="BL518" s="17" t="s">
        <v>254</v>
      </c>
      <c r="BM518" s="248" t="s">
        <v>744</v>
      </c>
    </row>
    <row r="519" spans="1:51" s="13" customFormat="1" ht="12">
      <c r="A519" s="13"/>
      <c r="B519" s="250"/>
      <c r="C519" s="251"/>
      <c r="D519" s="252" t="s">
        <v>170</v>
      </c>
      <c r="E519" s="253" t="s">
        <v>1</v>
      </c>
      <c r="F519" s="254" t="s">
        <v>745</v>
      </c>
      <c r="G519" s="251"/>
      <c r="H519" s="255">
        <v>7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1" t="s">
        <v>170</v>
      </c>
      <c r="AU519" s="261" t="s">
        <v>82</v>
      </c>
      <c r="AV519" s="13" t="s">
        <v>82</v>
      </c>
      <c r="AW519" s="13" t="s">
        <v>30</v>
      </c>
      <c r="AX519" s="13" t="s">
        <v>73</v>
      </c>
      <c r="AY519" s="261" t="s">
        <v>163</v>
      </c>
    </row>
    <row r="520" spans="1:51" s="14" customFormat="1" ht="12">
      <c r="A520" s="14"/>
      <c r="B520" s="262"/>
      <c r="C520" s="263"/>
      <c r="D520" s="252" t="s">
        <v>170</v>
      </c>
      <c r="E520" s="264" t="s">
        <v>1</v>
      </c>
      <c r="F520" s="265" t="s">
        <v>172</v>
      </c>
      <c r="G520" s="263"/>
      <c r="H520" s="266">
        <v>7</v>
      </c>
      <c r="I520" s="267"/>
      <c r="J520" s="263"/>
      <c r="K520" s="263"/>
      <c r="L520" s="268"/>
      <c r="M520" s="269"/>
      <c r="N520" s="270"/>
      <c r="O520" s="270"/>
      <c r="P520" s="270"/>
      <c r="Q520" s="270"/>
      <c r="R520" s="270"/>
      <c r="S520" s="270"/>
      <c r="T520" s="27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2" t="s">
        <v>170</v>
      </c>
      <c r="AU520" s="272" t="s">
        <v>82</v>
      </c>
      <c r="AV520" s="14" t="s">
        <v>88</v>
      </c>
      <c r="AW520" s="14" t="s">
        <v>30</v>
      </c>
      <c r="AX520" s="14" t="s">
        <v>80</v>
      </c>
      <c r="AY520" s="272" t="s">
        <v>163</v>
      </c>
    </row>
    <row r="521" spans="1:65" s="2" customFormat="1" ht="21.75" customHeight="1">
      <c r="A521" s="38"/>
      <c r="B521" s="39"/>
      <c r="C521" s="236" t="s">
        <v>746</v>
      </c>
      <c r="D521" s="236" t="s">
        <v>165</v>
      </c>
      <c r="E521" s="237" t="s">
        <v>747</v>
      </c>
      <c r="F521" s="238" t="s">
        <v>748</v>
      </c>
      <c r="G521" s="239" t="s">
        <v>720</v>
      </c>
      <c r="H521" s="240">
        <v>16</v>
      </c>
      <c r="I521" s="241"/>
      <c r="J521" s="242">
        <f>ROUND(I521*H521,2)</f>
        <v>0</v>
      </c>
      <c r="K521" s="243"/>
      <c r="L521" s="44"/>
      <c r="M521" s="244" t="s">
        <v>1</v>
      </c>
      <c r="N521" s="245" t="s">
        <v>38</v>
      </c>
      <c r="O521" s="91"/>
      <c r="P521" s="246">
        <f>O521*H521</f>
        <v>0</v>
      </c>
      <c r="Q521" s="246">
        <v>0</v>
      </c>
      <c r="R521" s="246">
        <f>Q521*H521</f>
        <v>0</v>
      </c>
      <c r="S521" s="246">
        <v>0</v>
      </c>
      <c r="T521" s="24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8" t="s">
        <v>254</v>
      </c>
      <c r="AT521" s="248" t="s">
        <v>165</v>
      </c>
      <c r="AU521" s="248" t="s">
        <v>82</v>
      </c>
      <c r="AY521" s="17" t="s">
        <v>163</v>
      </c>
      <c r="BE521" s="249">
        <f>IF(N521="základní",J521,0)</f>
        <v>0</v>
      </c>
      <c r="BF521" s="249">
        <f>IF(N521="snížená",J521,0)</f>
        <v>0</v>
      </c>
      <c r="BG521" s="249">
        <f>IF(N521="zákl. přenesená",J521,0)</f>
        <v>0</v>
      </c>
      <c r="BH521" s="249">
        <f>IF(N521="sníž. přenesená",J521,0)</f>
        <v>0</v>
      </c>
      <c r="BI521" s="249">
        <f>IF(N521="nulová",J521,0)</f>
        <v>0</v>
      </c>
      <c r="BJ521" s="17" t="s">
        <v>80</v>
      </c>
      <c r="BK521" s="249">
        <f>ROUND(I521*H521,2)</f>
        <v>0</v>
      </c>
      <c r="BL521" s="17" t="s">
        <v>254</v>
      </c>
      <c r="BM521" s="248" t="s">
        <v>749</v>
      </c>
    </row>
    <row r="522" spans="1:51" s="13" customFormat="1" ht="12">
      <c r="A522" s="13"/>
      <c r="B522" s="250"/>
      <c r="C522" s="251"/>
      <c r="D522" s="252" t="s">
        <v>170</v>
      </c>
      <c r="E522" s="253" t="s">
        <v>1</v>
      </c>
      <c r="F522" s="254" t="s">
        <v>739</v>
      </c>
      <c r="G522" s="251"/>
      <c r="H522" s="255">
        <v>2</v>
      </c>
      <c r="I522" s="256"/>
      <c r="J522" s="251"/>
      <c r="K522" s="251"/>
      <c r="L522" s="257"/>
      <c r="M522" s="258"/>
      <c r="N522" s="259"/>
      <c r="O522" s="259"/>
      <c r="P522" s="259"/>
      <c r="Q522" s="259"/>
      <c r="R522" s="259"/>
      <c r="S522" s="259"/>
      <c r="T522" s="26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1" t="s">
        <v>170</v>
      </c>
      <c r="AU522" s="261" t="s">
        <v>82</v>
      </c>
      <c r="AV522" s="13" t="s">
        <v>82</v>
      </c>
      <c r="AW522" s="13" t="s">
        <v>30</v>
      </c>
      <c r="AX522" s="13" t="s">
        <v>73</v>
      </c>
      <c r="AY522" s="261" t="s">
        <v>163</v>
      </c>
    </row>
    <row r="523" spans="1:51" s="13" customFormat="1" ht="12">
      <c r="A523" s="13"/>
      <c r="B523" s="250"/>
      <c r="C523" s="251"/>
      <c r="D523" s="252" t="s">
        <v>170</v>
      </c>
      <c r="E523" s="253" t="s">
        <v>1</v>
      </c>
      <c r="F523" s="254" t="s">
        <v>740</v>
      </c>
      <c r="G523" s="251"/>
      <c r="H523" s="255">
        <v>14</v>
      </c>
      <c r="I523" s="256"/>
      <c r="J523" s="251"/>
      <c r="K523" s="251"/>
      <c r="L523" s="257"/>
      <c r="M523" s="258"/>
      <c r="N523" s="259"/>
      <c r="O523" s="259"/>
      <c r="P523" s="259"/>
      <c r="Q523" s="259"/>
      <c r="R523" s="259"/>
      <c r="S523" s="259"/>
      <c r="T523" s="26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1" t="s">
        <v>170</v>
      </c>
      <c r="AU523" s="261" t="s">
        <v>82</v>
      </c>
      <c r="AV523" s="13" t="s">
        <v>82</v>
      </c>
      <c r="AW523" s="13" t="s">
        <v>30</v>
      </c>
      <c r="AX523" s="13" t="s">
        <v>73</v>
      </c>
      <c r="AY523" s="261" t="s">
        <v>163</v>
      </c>
    </row>
    <row r="524" spans="1:51" s="14" customFormat="1" ht="12">
      <c r="A524" s="14"/>
      <c r="B524" s="262"/>
      <c r="C524" s="263"/>
      <c r="D524" s="252" t="s">
        <v>170</v>
      </c>
      <c r="E524" s="264" t="s">
        <v>1</v>
      </c>
      <c r="F524" s="265" t="s">
        <v>172</v>
      </c>
      <c r="G524" s="263"/>
      <c r="H524" s="266">
        <v>16</v>
      </c>
      <c r="I524" s="267"/>
      <c r="J524" s="263"/>
      <c r="K524" s="263"/>
      <c r="L524" s="268"/>
      <c r="M524" s="269"/>
      <c r="N524" s="270"/>
      <c r="O524" s="270"/>
      <c r="P524" s="270"/>
      <c r="Q524" s="270"/>
      <c r="R524" s="270"/>
      <c r="S524" s="270"/>
      <c r="T524" s="27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2" t="s">
        <v>170</v>
      </c>
      <c r="AU524" s="272" t="s">
        <v>82</v>
      </c>
      <c r="AV524" s="14" t="s">
        <v>88</v>
      </c>
      <c r="AW524" s="14" t="s">
        <v>30</v>
      </c>
      <c r="AX524" s="14" t="s">
        <v>80</v>
      </c>
      <c r="AY524" s="272" t="s">
        <v>163</v>
      </c>
    </row>
    <row r="525" spans="1:65" s="2" customFormat="1" ht="16.5" customHeight="1">
      <c r="A525" s="38"/>
      <c r="B525" s="39"/>
      <c r="C525" s="236" t="s">
        <v>750</v>
      </c>
      <c r="D525" s="236" t="s">
        <v>165</v>
      </c>
      <c r="E525" s="237" t="s">
        <v>751</v>
      </c>
      <c r="F525" s="238" t="s">
        <v>752</v>
      </c>
      <c r="G525" s="239" t="s">
        <v>192</v>
      </c>
      <c r="H525" s="240">
        <v>19</v>
      </c>
      <c r="I525" s="241"/>
      <c r="J525" s="242">
        <f>ROUND(I525*H525,2)</f>
        <v>0</v>
      </c>
      <c r="K525" s="243"/>
      <c r="L525" s="44"/>
      <c r="M525" s="244" t="s">
        <v>1</v>
      </c>
      <c r="N525" s="245" t="s">
        <v>38</v>
      </c>
      <c r="O525" s="91"/>
      <c r="P525" s="246">
        <f>O525*H525</f>
        <v>0</v>
      </c>
      <c r="Q525" s="246">
        <v>0</v>
      </c>
      <c r="R525" s="246">
        <f>Q525*H525</f>
        <v>0</v>
      </c>
      <c r="S525" s="246">
        <v>0</v>
      </c>
      <c r="T525" s="24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48" t="s">
        <v>254</v>
      </c>
      <c r="AT525" s="248" t="s">
        <v>165</v>
      </c>
      <c r="AU525" s="248" t="s">
        <v>82</v>
      </c>
      <c r="AY525" s="17" t="s">
        <v>163</v>
      </c>
      <c r="BE525" s="249">
        <f>IF(N525="základní",J525,0)</f>
        <v>0</v>
      </c>
      <c r="BF525" s="249">
        <f>IF(N525="snížená",J525,0)</f>
        <v>0</v>
      </c>
      <c r="BG525" s="249">
        <f>IF(N525="zákl. přenesená",J525,0)</f>
        <v>0</v>
      </c>
      <c r="BH525" s="249">
        <f>IF(N525="sníž. přenesená",J525,0)</f>
        <v>0</v>
      </c>
      <c r="BI525" s="249">
        <f>IF(N525="nulová",J525,0)</f>
        <v>0</v>
      </c>
      <c r="BJ525" s="17" t="s">
        <v>80</v>
      </c>
      <c r="BK525" s="249">
        <f>ROUND(I525*H525,2)</f>
        <v>0</v>
      </c>
      <c r="BL525" s="17" t="s">
        <v>254</v>
      </c>
      <c r="BM525" s="248" t="s">
        <v>753</v>
      </c>
    </row>
    <row r="526" spans="1:51" s="13" customFormat="1" ht="12">
      <c r="A526" s="13"/>
      <c r="B526" s="250"/>
      <c r="C526" s="251"/>
      <c r="D526" s="252" t="s">
        <v>170</v>
      </c>
      <c r="E526" s="253" t="s">
        <v>1</v>
      </c>
      <c r="F526" s="254" t="s">
        <v>754</v>
      </c>
      <c r="G526" s="251"/>
      <c r="H526" s="255">
        <v>5</v>
      </c>
      <c r="I526" s="256"/>
      <c r="J526" s="251"/>
      <c r="K526" s="251"/>
      <c r="L526" s="257"/>
      <c r="M526" s="258"/>
      <c r="N526" s="259"/>
      <c r="O526" s="259"/>
      <c r="P526" s="259"/>
      <c r="Q526" s="259"/>
      <c r="R526" s="259"/>
      <c r="S526" s="259"/>
      <c r="T526" s="26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1" t="s">
        <v>170</v>
      </c>
      <c r="AU526" s="261" t="s">
        <v>82</v>
      </c>
      <c r="AV526" s="13" t="s">
        <v>82</v>
      </c>
      <c r="AW526" s="13" t="s">
        <v>30</v>
      </c>
      <c r="AX526" s="13" t="s">
        <v>73</v>
      </c>
      <c r="AY526" s="261" t="s">
        <v>163</v>
      </c>
    </row>
    <row r="527" spans="1:51" s="13" customFormat="1" ht="12">
      <c r="A527" s="13"/>
      <c r="B527" s="250"/>
      <c r="C527" s="251"/>
      <c r="D527" s="252" t="s">
        <v>170</v>
      </c>
      <c r="E527" s="253" t="s">
        <v>1</v>
      </c>
      <c r="F527" s="254" t="s">
        <v>755</v>
      </c>
      <c r="G527" s="251"/>
      <c r="H527" s="255">
        <v>14</v>
      </c>
      <c r="I527" s="256"/>
      <c r="J527" s="251"/>
      <c r="K527" s="251"/>
      <c r="L527" s="257"/>
      <c r="M527" s="258"/>
      <c r="N527" s="259"/>
      <c r="O527" s="259"/>
      <c r="P527" s="259"/>
      <c r="Q527" s="259"/>
      <c r="R527" s="259"/>
      <c r="S527" s="259"/>
      <c r="T527" s="26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1" t="s">
        <v>170</v>
      </c>
      <c r="AU527" s="261" t="s">
        <v>82</v>
      </c>
      <c r="AV527" s="13" t="s">
        <v>82</v>
      </c>
      <c r="AW527" s="13" t="s">
        <v>30</v>
      </c>
      <c r="AX527" s="13" t="s">
        <v>73</v>
      </c>
      <c r="AY527" s="261" t="s">
        <v>163</v>
      </c>
    </row>
    <row r="528" spans="1:51" s="14" customFormat="1" ht="12">
      <c r="A528" s="14"/>
      <c r="B528" s="262"/>
      <c r="C528" s="263"/>
      <c r="D528" s="252" t="s">
        <v>170</v>
      </c>
      <c r="E528" s="264" t="s">
        <v>1</v>
      </c>
      <c r="F528" s="265" t="s">
        <v>172</v>
      </c>
      <c r="G528" s="263"/>
      <c r="H528" s="266">
        <v>19</v>
      </c>
      <c r="I528" s="267"/>
      <c r="J528" s="263"/>
      <c r="K528" s="263"/>
      <c r="L528" s="268"/>
      <c r="M528" s="269"/>
      <c r="N528" s="270"/>
      <c r="O528" s="270"/>
      <c r="P528" s="270"/>
      <c r="Q528" s="270"/>
      <c r="R528" s="270"/>
      <c r="S528" s="270"/>
      <c r="T528" s="27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2" t="s">
        <v>170</v>
      </c>
      <c r="AU528" s="272" t="s">
        <v>82</v>
      </c>
      <c r="AV528" s="14" t="s">
        <v>88</v>
      </c>
      <c r="AW528" s="14" t="s">
        <v>30</v>
      </c>
      <c r="AX528" s="14" t="s">
        <v>80</v>
      </c>
      <c r="AY528" s="272" t="s">
        <v>163</v>
      </c>
    </row>
    <row r="529" spans="1:65" s="2" customFormat="1" ht="16.5" customHeight="1">
      <c r="A529" s="38"/>
      <c r="B529" s="39"/>
      <c r="C529" s="236" t="s">
        <v>756</v>
      </c>
      <c r="D529" s="236" t="s">
        <v>165</v>
      </c>
      <c r="E529" s="237" t="s">
        <v>757</v>
      </c>
      <c r="F529" s="238" t="s">
        <v>758</v>
      </c>
      <c r="G529" s="239" t="s">
        <v>720</v>
      </c>
      <c r="H529" s="240">
        <v>9</v>
      </c>
      <c r="I529" s="241"/>
      <c r="J529" s="242">
        <f>ROUND(I529*H529,2)</f>
        <v>0</v>
      </c>
      <c r="K529" s="243"/>
      <c r="L529" s="44"/>
      <c r="M529" s="244" t="s">
        <v>1</v>
      </c>
      <c r="N529" s="245" t="s">
        <v>38</v>
      </c>
      <c r="O529" s="91"/>
      <c r="P529" s="246">
        <f>O529*H529</f>
        <v>0</v>
      </c>
      <c r="Q529" s="246">
        <v>0</v>
      </c>
      <c r="R529" s="246">
        <f>Q529*H529</f>
        <v>0</v>
      </c>
      <c r="S529" s="246">
        <v>0</v>
      </c>
      <c r="T529" s="247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8" t="s">
        <v>254</v>
      </c>
      <c r="AT529" s="248" t="s">
        <v>165</v>
      </c>
      <c r="AU529" s="248" t="s">
        <v>82</v>
      </c>
      <c r="AY529" s="17" t="s">
        <v>163</v>
      </c>
      <c r="BE529" s="249">
        <f>IF(N529="základní",J529,0)</f>
        <v>0</v>
      </c>
      <c r="BF529" s="249">
        <f>IF(N529="snížená",J529,0)</f>
        <v>0</v>
      </c>
      <c r="BG529" s="249">
        <f>IF(N529="zákl. přenesená",J529,0)</f>
        <v>0</v>
      </c>
      <c r="BH529" s="249">
        <f>IF(N529="sníž. přenesená",J529,0)</f>
        <v>0</v>
      </c>
      <c r="BI529" s="249">
        <f>IF(N529="nulová",J529,0)</f>
        <v>0</v>
      </c>
      <c r="BJ529" s="17" t="s">
        <v>80</v>
      </c>
      <c r="BK529" s="249">
        <f>ROUND(I529*H529,2)</f>
        <v>0</v>
      </c>
      <c r="BL529" s="17" t="s">
        <v>254</v>
      </c>
      <c r="BM529" s="248" t="s">
        <v>759</v>
      </c>
    </row>
    <row r="530" spans="1:51" s="13" customFormat="1" ht="12">
      <c r="A530" s="13"/>
      <c r="B530" s="250"/>
      <c r="C530" s="251"/>
      <c r="D530" s="252" t="s">
        <v>170</v>
      </c>
      <c r="E530" s="253" t="s">
        <v>1</v>
      </c>
      <c r="F530" s="254" t="s">
        <v>760</v>
      </c>
      <c r="G530" s="251"/>
      <c r="H530" s="255">
        <v>2</v>
      </c>
      <c r="I530" s="256"/>
      <c r="J530" s="251"/>
      <c r="K530" s="251"/>
      <c r="L530" s="257"/>
      <c r="M530" s="258"/>
      <c r="N530" s="259"/>
      <c r="O530" s="259"/>
      <c r="P530" s="259"/>
      <c r="Q530" s="259"/>
      <c r="R530" s="259"/>
      <c r="S530" s="259"/>
      <c r="T530" s="26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1" t="s">
        <v>170</v>
      </c>
      <c r="AU530" s="261" t="s">
        <v>82</v>
      </c>
      <c r="AV530" s="13" t="s">
        <v>82</v>
      </c>
      <c r="AW530" s="13" t="s">
        <v>30</v>
      </c>
      <c r="AX530" s="13" t="s">
        <v>73</v>
      </c>
      <c r="AY530" s="261" t="s">
        <v>163</v>
      </c>
    </row>
    <row r="531" spans="1:51" s="13" customFormat="1" ht="12">
      <c r="A531" s="13"/>
      <c r="B531" s="250"/>
      <c r="C531" s="251"/>
      <c r="D531" s="252" t="s">
        <v>170</v>
      </c>
      <c r="E531" s="253" t="s">
        <v>1</v>
      </c>
      <c r="F531" s="254" t="s">
        <v>761</v>
      </c>
      <c r="G531" s="251"/>
      <c r="H531" s="255">
        <v>7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1" t="s">
        <v>170</v>
      </c>
      <c r="AU531" s="261" t="s">
        <v>82</v>
      </c>
      <c r="AV531" s="13" t="s">
        <v>82</v>
      </c>
      <c r="AW531" s="13" t="s">
        <v>30</v>
      </c>
      <c r="AX531" s="13" t="s">
        <v>73</v>
      </c>
      <c r="AY531" s="261" t="s">
        <v>163</v>
      </c>
    </row>
    <row r="532" spans="1:51" s="14" customFormat="1" ht="12">
      <c r="A532" s="14"/>
      <c r="B532" s="262"/>
      <c r="C532" s="263"/>
      <c r="D532" s="252" t="s">
        <v>170</v>
      </c>
      <c r="E532" s="264" t="s">
        <v>1</v>
      </c>
      <c r="F532" s="265" t="s">
        <v>172</v>
      </c>
      <c r="G532" s="263"/>
      <c r="H532" s="266">
        <v>9</v>
      </c>
      <c r="I532" s="267"/>
      <c r="J532" s="263"/>
      <c r="K532" s="263"/>
      <c r="L532" s="268"/>
      <c r="M532" s="269"/>
      <c r="N532" s="270"/>
      <c r="O532" s="270"/>
      <c r="P532" s="270"/>
      <c r="Q532" s="270"/>
      <c r="R532" s="270"/>
      <c r="S532" s="270"/>
      <c r="T532" s="27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2" t="s">
        <v>170</v>
      </c>
      <c r="AU532" s="272" t="s">
        <v>82</v>
      </c>
      <c r="AV532" s="14" t="s">
        <v>88</v>
      </c>
      <c r="AW532" s="14" t="s">
        <v>30</v>
      </c>
      <c r="AX532" s="14" t="s">
        <v>80</v>
      </c>
      <c r="AY532" s="272" t="s">
        <v>163</v>
      </c>
    </row>
    <row r="533" spans="1:65" s="2" customFormat="1" ht="16.5" customHeight="1">
      <c r="A533" s="38"/>
      <c r="B533" s="39"/>
      <c r="C533" s="236" t="s">
        <v>762</v>
      </c>
      <c r="D533" s="236" t="s">
        <v>165</v>
      </c>
      <c r="E533" s="237" t="s">
        <v>763</v>
      </c>
      <c r="F533" s="238" t="s">
        <v>764</v>
      </c>
      <c r="G533" s="239" t="s">
        <v>720</v>
      </c>
      <c r="H533" s="240">
        <v>21</v>
      </c>
      <c r="I533" s="241"/>
      <c r="J533" s="242">
        <f>ROUND(I533*H533,2)</f>
        <v>0</v>
      </c>
      <c r="K533" s="243"/>
      <c r="L533" s="44"/>
      <c r="M533" s="244" t="s">
        <v>1</v>
      </c>
      <c r="N533" s="245" t="s">
        <v>38</v>
      </c>
      <c r="O533" s="91"/>
      <c r="P533" s="246">
        <f>O533*H533</f>
        <v>0</v>
      </c>
      <c r="Q533" s="246">
        <v>0</v>
      </c>
      <c r="R533" s="246">
        <f>Q533*H533</f>
        <v>0</v>
      </c>
      <c r="S533" s="246">
        <v>0</v>
      </c>
      <c r="T533" s="247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8" t="s">
        <v>254</v>
      </c>
      <c r="AT533" s="248" t="s">
        <v>165</v>
      </c>
      <c r="AU533" s="248" t="s">
        <v>82</v>
      </c>
      <c r="AY533" s="17" t="s">
        <v>163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17" t="s">
        <v>80</v>
      </c>
      <c r="BK533" s="249">
        <f>ROUND(I533*H533,2)</f>
        <v>0</v>
      </c>
      <c r="BL533" s="17" t="s">
        <v>254</v>
      </c>
      <c r="BM533" s="248" t="s">
        <v>765</v>
      </c>
    </row>
    <row r="534" spans="1:51" s="13" customFormat="1" ht="12">
      <c r="A534" s="13"/>
      <c r="B534" s="250"/>
      <c r="C534" s="251"/>
      <c r="D534" s="252" t="s">
        <v>170</v>
      </c>
      <c r="E534" s="253" t="s">
        <v>1</v>
      </c>
      <c r="F534" s="254" t="s">
        <v>766</v>
      </c>
      <c r="G534" s="251"/>
      <c r="H534" s="255">
        <v>7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1" t="s">
        <v>170</v>
      </c>
      <c r="AU534" s="261" t="s">
        <v>82</v>
      </c>
      <c r="AV534" s="13" t="s">
        <v>82</v>
      </c>
      <c r="AW534" s="13" t="s">
        <v>30</v>
      </c>
      <c r="AX534" s="13" t="s">
        <v>73</v>
      </c>
      <c r="AY534" s="261" t="s">
        <v>163</v>
      </c>
    </row>
    <row r="535" spans="1:51" s="13" customFormat="1" ht="12">
      <c r="A535" s="13"/>
      <c r="B535" s="250"/>
      <c r="C535" s="251"/>
      <c r="D535" s="252" t="s">
        <v>170</v>
      </c>
      <c r="E535" s="253" t="s">
        <v>1</v>
      </c>
      <c r="F535" s="254" t="s">
        <v>755</v>
      </c>
      <c r="G535" s="251"/>
      <c r="H535" s="255">
        <v>14</v>
      </c>
      <c r="I535" s="256"/>
      <c r="J535" s="251"/>
      <c r="K535" s="251"/>
      <c r="L535" s="257"/>
      <c r="M535" s="258"/>
      <c r="N535" s="259"/>
      <c r="O535" s="259"/>
      <c r="P535" s="259"/>
      <c r="Q535" s="259"/>
      <c r="R535" s="259"/>
      <c r="S535" s="259"/>
      <c r="T535" s="260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1" t="s">
        <v>170</v>
      </c>
      <c r="AU535" s="261" t="s">
        <v>82</v>
      </c>
      <c r="AV535" s="13" t="s">
        <v>82</v>
      </c>
      <c r="AW535" s="13" t="s">
        <v>30</v>
      </c>
      <c r="AX535" s="13" t="s">
        <v>73</v>
      </c>
      <c r="AY535" s="261" t="s">
        <v>163</v>
      </c>
    </row>
    <row r="536" spans="1:51" s="14" customFormat="1" ht="12">
      <c r="A536" s="14"/>
      <c r="B536" s="262"/>
      <c r="C536" s="263"/>
      <c r="D536" s="252" t="s">
        <v>170</v>
      </c>
      <c r="E536" s="264" t="s">
        <v>1</v>
      </c>
      <c r="F536" s="265" t="s">
        <v>172</v>
      </c>
      <c r="G536" s="263"/>
      <c r="H536" s="266">
        <v>21</v>
      </c>
      <c r="I536" s="267"/>
      <c r="J536" s="263"/>
      <c r="K536" s="263"/>
      <c r="L536" s="268"/>
      <c r="M536" s="269"/>
      <c r="N536" s="270"/>
      <c r="O536" s="270"/>
      <c r="P536" s="270"/>
      <c r="Q536" s="270"/>
      <c r="R536" s="270"/>
      <c r="S536" s="270"/>
      <c r="T536" s="271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2" t="s">
        <v>170</v>
      </c>
      <c r="AU536" s="272" t="s">
        <v>82</v>
      </c>
      <c r="AV536" s="14" t="s">
        <v>88</v>
      </c>
      <c r="AW536" s="14" t="s">
        <v>30</v>
      </c>
      <c r="AX536" s="14" t="s">
        <v>80</v>
      </c>
      <c r="AY536" s="272" t="s">
        <v>163</v>
      </c>
    </row>
    <row r="537" spans="1:65" s="2" customFormat="1" ht="21.75" customHeight="1">
      <c r="A537" s="38"/>
      <c r="B537" s="39"/>
      <c r="C537" s="236" t="s">
        <v>767</v>
      </c>
      <c r="D537" s="236" t="s">
        <v>165</v>
      </c>
      <c r="E537" s="237" t="s">
        <v>768</v>
      </c>
      <c r="F537" s="238" t="s">
        <v>769</v>
      </c>
      <c r="G537" s="239" t="s">
        <v>192</v>
      </c>
      <c r="H537" s="240">
        <v>102</v>
      </c>
      <c r="I537" s="241"/>
      <c r="J537" s="242">
        <f>ROUND(I537*H537,2)</f>
        <v>0</v>
      </c>
      <c r="K537" s="243"/>
      <c r="L537" s="44"/>
      <c r="M537" s="244" t="s">
        <v>1</v>
      </c>
      <c r="N537" s="245" t="s">
        <v>38</v>
      </c>
      <c r="O537" s="91"/>
      <c r="P537" s="246">
        <f>O537*H537</f>
        <v>0</v>
      </c>
      <c r="Q537" s="246">
        <v>0</v>
      </c>
      <c r="R537" s="246">
        <f>Q537*H537</f>
        <v>0</v>
      </c>
      <c r="S537" s="246">
        <v>0</v>
      </c>
      <c r="T537" s="247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48" t="s">
        <v>254</v>
      </c>
      <c r="AT537" s="248" t="s">
        <v>165</v>
      </c>
      <c r="AU537" s="248" t="s">
        <v>82</v>
      </c>
      <c r="AY537" s="17" t="s">
        <v>163</v>
      </c>
      <c r="BE537" s="249">
        <f>IF(N537="základní",J537,0)</f>
        <v>0</v>
      </c>
      <c r="BF537" s="249">
        <f>IF(N537="snížená",J537,0)</f>
        <v>0</v>
      </c>
      <c r="BG537" s="249">
        <f>IF(N537="zákl. přenesená",J537,0)</f>
        <v>0</v>
      </c>
      <c r="BH537" s="249">
        <f>IF(N537="sníž. přenesená",J537,0)</f>
        <v>0</v>
      </c>
      <c r="BI537" s="249">
        <f>IF(N537="nulová",J537,0)</f>
        <v>0</v>
      </c>
      <c r="BJ537" s="17" t="s">
        <v>80</v>
      </c>
      <c r="BK537" s="249">
        <f>ROUND(I537*H537,2)</f>
        <v>0</v>
      </c>
      <c r="BL537" s="17" t="s">
        <v>254</v>
      </c>
      <c r="BM537" s="248" t="s">
        <v>770</v>
      </c>
    </row>
    <row r="538" spans="1:51" s="13" customFormat="1" ht="12">
      <c r="A538" s="13"/>
      <c r="B538" s="250"/>
      <c r="C538" s="251"/>
      <c r="D538" s="252" t="s">
        <v>170</v>
      </c>
      <c r="E538" s="253" t="s">
        <v>1</v>
      </c>
      <c r="F538" s="254" t="s">
        <v>771</v>
      </c>
      <c r="G538" s="251"/>
      <c r="H538" s="255">
        <v>98</v>
      </c>
      <c r="I538" s="256"/>
      <c r="J538" s="251"/>
      <c r="K538" s="251"/>
      <c r="L538" s="257"/>
      <c r="M538" s="258"/>
      <c r="N538" s="259"/>
      <c r="O538" s="259"/>
      <c r="P538" s="259"/>
      <c r="Q538" s="259"/>
      <c r="R538" s="259"/>
      <c r="S538" s="259"/>
      <c r="T538" s="26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1" t="s">
        <v>170</v>
      </c>
      <c r="AU538" s="261" t="s">
        <v>82</v>
      </c>
      <c r="AV538" s="13" t="s">
        <v>82</v>
      </c>
      <c r="AW538" s="13" t="s">
        <v>30</v>
      </c>
      <c r="AX538" s="13" t="s">
        <v>73</v>
      </c>
      <c r="AY538" s="261" t="s">
        <v>163</v>
      </c>
    </row>
    <row r="539" spans="1:51" s="13" customFormat="1" ht="12">
      <c r="A539" s="13"/>
      <c r="B539" s="250"/>
      <c r="C539" s="251"/>
      <c r="D539" s="252" t="s">
        <v>170</v>
      </c>
      <c r="E539" s="253" t="s">
        <v>1</v>
      </c>
      <c r="F539" s="254" t="s">
        <v>772</v>
      </c>
      <c r="G539" s="251"/>
      <c r="H539" s="255">
        <v>4</v>
      </c>
      <c r="I539" s="256"/>
      <c r="J539" s="251"/>
      <c r="K539" s="251"/>
      <c r="L539" s="257"/>
      <c r="M539" s="258"/>
      <c r="N539" s="259"/>
      <c r="O539" s="259"/>
      <c r="P539" s="259"/>
      <c r="Q539" s="259"/>
      <c r="R539" s="259"/>
      <c r="S539" s="259"/>
      <c r="T539" s="26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1" t="s">
        <v>170</v>
      </c>
      <c r="AU539" s="261" t="s">
        <v>82</v>
      </c>
      <c r="AV539" s="13" t="s">
        <v>82</v>
      </c>
      <c r="AW539" s="13" t="s">
        <v>30</v>
      </c>
      <c r="AX539" s="13" t="s">
        <v>73</v>
      </c>
      <c r="AY539" s="261" t="s">
        <v>163</v>
      </c>
    </row>
    <row r="540" spans="1:51" s="14" customFormat="1" ht="12">
      <c r="A540" s="14"/>
      <c r="B540" s="262"/>
      <c r="C540" s="263"/>
      <c r="D540" s="252" t="s">
        <v>170</v>
      </c>
      <c r="E540" s="264" t="s">
        <v>1</v>
      </c>
      <c r="F540" s="265" t="s">
        <v>172</v>
      </c>
      <c r="G540" s="263"/>
      <c r="H540" s="266">
        <v>102</v>
      </c>
      <c r="I540" s="267"/>
      <c r="J540" s="263"/>
      <c r="K540" s="263"/>
      <c r="L540" s="268"/>
      <c r="M540" s="269"/>
      <c r="N540" s="270"/>
      <c r="O540" s="270"/>
      <c r="P540" s="270"/>
      <c r="Q540" s="270"/>
      <c r="R540" s="270"/>
      <c r="S540" s="270"/>
      <c r="T540" s="271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2" t="s">
        <v>170</v>
      </c>
      <c r="AU540" s="272" t="s">
        <v>82</v>
      </c>
      <c r="AV540" s="14" t="s">
        <v>88</v>
      </c>
      <c r="AW540" s="14" t="s">
        <v>30</v>
      </c>
      <c r="AX540" s="14" t="s">
        <v>80</v>
      </c>
      <c r="AY540" s="272" t="s">
        <v>163</v>
      </c>
    </row>
    <row r="541" spans="1:65" s="2" customFormat="1" ht="16.5" customHeight="1">
      <c r="A541" s="38"/>
      <c r="B541" s="39"/>
      <c r="C541" s="236" t="s">
        <v>773</v>
      </c>
      <c r="D541" s="236" t="s">
        <v>165</v>
      </c>
      <c r="E541" s="237" t="s">
        <v>774</v>
      </c>
      <c r="F541" s="238" t="s">
        <v>775</v>
      </c>
      <c r="G541" s="239" t="s">
        <v>720</v>
      </c>
      <c r="H541" s="240">
        <v>1</v>
      </c>
      <c r="I541" s="241"/>
      <c r="J541" s="242">
        <f>ROUND(I541*H541,2)</f>
        <v>0</v>
      </c>
      <c r="K541" s="243"/>
      <c r="L541" s="44"/>
      <c r="M541" s="244" t="s">
        <v>1</v>
      </c>
      <c r="N541" s="245" t="s">
        <v>38</v>
      </c>
      <c r="O541" s="91"/>
      <c r="P541" s="246">
        <f>O541*H541</f>
        <v>0</v>
      </c>
      <c r="Q541" s="246">
        <v>0</v>
      </c>
      <c r="R541" s="246">
        <f>Q541*H541</f>
        <v>0</v>
      </c>
      <c r="S541" s="246">
        <v>0</v>
      </c>
      <c r="T541" s="247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48" t="s">
        <v>254</v>
      </c>
      <c r="AT541" s="248" t="s">
        <v>165</v>
      </c>
      <c r="AU541" s="248" t="s">
        <v>82</v>
      </c>
      <c r="AY541" s="17" t="s">
        <v>163</v>
      </c>
      <c r="BE541" s="249">
        <f>IF(N541="základní",J541,0)</f>
        <v>0</v>
      </c>
      <c r="BF541" s="249">
        <f>IF(N541="snížená",J541,0)</f>
        <v>0</v>
      </c>
      <c r="BG541" s="249">
        <f>IF(N541="zákl. přenesená",J541,0)</f>
        <v>0</v>
      </c>
      <c r="BH541" s="249">
        <f>IF(N541="sníž. přenesená",J541,0)</f>
        <v>0</v>
      </c>
      <c r="BI541" s="249">
        <f>IF(N541="nulová",J541,0)</f>
        <v>0</v>
      </c>
      <c r="BJ541" s="17" t="s">
        <v>80</v>
      </c>
      <c r="BK541" s="249">
        <f>ROUND(I541*H541,2)</f>
        <v>0</v>
      </c>
      <c r="BL541" s="17" t="s">
        <v>254</v>
      </c>
      <c r="BM541" s="248" t="s">
        <v>776</v>
      </c>
    </row>
    <row r="542" spans="1:63" s="12" customFormat="1" ht="22.8" customHeight="1">
      <c r="A542" s="12"/>
      <c r="B542" s="220"/>
      <c r="C542" s="221"/>
      <c r="D542" s="222" t="s">
        <v>72</v>
      </c>
      <c r="E542" s="234" t="s">
        <v>777</v>
      </c>
      <c r="F542" s="234" t="s">
        <v>778</v>
      </c>
      <c r="G542" s="221"/>
      <c r="H542" s="221"/>
      <c r="I542" s="224"/>
      <c r="J542" s="235">
        <f>BK542</f>
        <v>0</v>
      </c>
      <c r="K542" s="221"/>
      <c r="L542" s="226"/>
      <c r="M542" s="227"/>
      <c r="N542" s="228"/>
      <c r="O542" s="228"/>
      <c r="P542" s="229">
        <f>SUM(P543:P545)</f>
        <v>0</v>
      </c>
      <c r="Q542" s="228"/>
      <c r="R542" s="229">
        <f>SUM(R543:R545)</f>
        <v>0</v>
      </c>
      <c r="S542" s="228"/>
      <c r="T542" s="230">
        <f>SUM(T543:T545)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31" t="s">
        <v>82</v>
      </c>
      <c r="AT542" s="232" t="s">
        <v>72</v>
      </c>
      <c r="AU542" s="232" t="s">
        <v>80</v>
      </c>
      <c r="AY542" s="231" t="s">
        <v>163</v>
      </c>
      <c r="BK542" s="233">
        <f>SUM(BK543:BK545)</f>
        <v>0</v>
      </c>
    </row>
    <row r="543" spans="1:65" s="2" customFormat="1" ht="21.75" customHeight="1">
      <c r="A543" s="38"/>
      <c r="B543" s="39"/>
      <c r="C543" s="236" t="s">
        <v>779</v>
      </c>
      <c r="D543" s="236" t="s">
        <v>165</v>
      </c>
      <c r="E543" s="237" t="s">
        <v>780</v>
      </c>
      <c r="F543" s="238" t="s">
        <v>781</v>
      </c>
      <c r="G543" s="239" t="s">
        <v>168</v>
      </c>
      <c r="H543" s="240">
        <v>13</v>
      </c>
      <c r="I543" s="241"/>
      <c r="J543" s="242">
        <f>ROUND(I543*H543,2)</f>
        <v>0</v>
      </c>
      <c r="K543" s="243"/>
      <c r="L543" s="44"/>
      <c r="M543" s="244" t="s">
        <v>1</v>
      </c>
      <c r="N543" s="245" t="s">
        <v>38</v>
      </c>
      <c r="O543" s="91"/>
      <c r="P543" s="246">
        <f>O543*H543</f>
        <v>0</v>
      </c>
      <c r="Q543" s="246">
        <v>0</v>
      </c>
      <c r="R543" s="246">
        <f>Q543*H543</f>
        <v>0</v>
      </c>
      <c r="S543" s="246">
        <v>0</v>
      </c>
      <c r="T543" s="247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48" t="s">
        <v>254</v>
      </c>
      <c r="AT543" s="248" t="s">
        <v>165</v>
      </c>
      <c r="AU543" s="248" t="s">
        <v>82</v>
      </c>
      <c r="AY543" s="17" t="s">
        <v>163</v>
      </c>
      <c r="BE543" s="249">
        <f>IF(N543="základní",J543,0)</f>
        <v>0</v>
      </c>
      <c r="BF543" s="249">
        <f>IF(N543="snížená",J543,0)</f>
        <v>0</v>
      </c>
      <c r="BG543" s="249">
        <f>IF(N543="zákl. přenesená",J543,0)</f>
        <v>0</v>
      </c>
      <c r="BH543" s="249">
        <f>IF(N543="sníž. přenesená",J543,0)</f>
        <v>0</v>
      </c>
      <c r="BI543" s="249">
        <f>IF(N543="nulová",J543,0)</f>
        <v>0</v>
      </c>
      <c r="BJ543" s="17" t="s">
        <v>80</v>
      </c>
      <c r="BK543" s="249">
        <f>ROUND(I543*H543,2)</f>
        <v>0</v>
      </c>
      <c r="BL543" s="17" t="s">
        <v>254</v>
      </c>
      <c r="BM543" s="248" t="s">
        <v>782</v>
      </c>
    </row>
    <row r="544" spans="1:51" s="13" customFormat="1" ht="12">
      <c r="A544" s="13"/>
      <c r="B544" s="250"/>
      <c r="C544" s="251"/>
      <c r="D544" s="252" t="s">
        <v>170</v>
      </c>
      <c r="E544" s="253" t="s">
        <v>1</v>
      </c>
      <c r="F544" s="254" t="s">
        <v>783</v>
      </c>
      <c r="G544" s="251"/>
      <c r="H544" s="255">
        <v>13</v>
      </c>
      <c r="I544" s="256"/>
      <c r="J544" s="251"/>
      <c r="K544" s="251"/>
      <c r="L544" s="257"/>
      <c r="M544" s="258"/>
      <c r="N544" s="259"/>
      <c r="O544" s="259"/>
      <c r="P544" s="259"/>
      <c r="Q544" s="259"/>
      <c r="R544" s="259"/>
      <c r="S544" s="259"/>
      <c r="T544" s="26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1" t="s">
        <v>170</v>
      </c>
      <c r="AU544" s="261" t="s">
        <v>82</v>
      </c>
      <c r="AV544" s="13" t="s">
        <v>82</v>
      </c>
      <c r="AW544" s="13" t="s">
        <v>30</v>
      </c>
      <c r="AX544" s="13" t="s">
        <v>73</v>
      </c>
      <c r="AY544" s="261" t="s">
        <v>163</v>
      </c>
    </row>
    <row r="545" spans="1:51" s="14" customFormat="1" ht="12">
      <c r="A545" s="14"/>
      <c r="B545" s="262"/>
      <c r="C545" s="263"/>
      <c r="D545" s="252" t="s">
        <v>170</v>
      </c>
      <c r="E545" s="264" t="s">
        <v>1</v>
      </c>
      <c r="F545" s="265" t="s">
        <v>172</v>
      </c>
      <c r="G545" s="263"/>
      <c r="H545" s="266">
        <v>13</v>
      </c>
      <c r="I545" s="267"/>
      <c r="J545" s="263"/>
      <c r="K545" s="263"/>
      <c r="L545" s="268"/>
      <c r="M545" s="269"/>
      <c r="N545" s="270"/>
      <c r="O545" s="270"/>
      <c r="P545" s="270"/>
      <c r="Q545" s="270"/>
      <c r="R545" s="270"/>
      <c r="S545" s="270"/>
      <c r="T545" s="27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2" t="s">
        <v>170</v>
      </c>
      <c r="AU545" s="272" t="s">
        <v>82</v>
      </c>
      <c r="AV545" s="14" t="s">
        <v>88</v>
      </c>
      <c r="AW545" s="14" t="s">
        <v>30</v>
      </c>
      <c r="AX545" s="14" t="s">
        <v>80</v>
      </c>
      <c r="AY545" s="272" t="s">
        <v>163</v>
      </c>
    </row>
    <row r="546" spans="1:63" s="12" customFormat="1" ht="22.8" customHeight="1">
      <c r="A546" s="12"/>
      <c r="B546" s="220"/>
      <c r="C546" s="221"/>
      <c r="D546" s="222" t="s">
        <v>72</v>
      </c>
      <c r="E546" s="234" t="s">
        <v>784</v>
      </c>
      <c r="F546" s="234" t="s">
        <v>785</v>
      </c>
      <c r="G546" s="221"/>
      <c r="H546" s="221"/>
      <c r="I546" s="224"/>
      <c r="J546" s="235">
        <f>BK546</f>
        <v>0</v>
      </c>
      <c r="K546" s="221"/>
      <c r="L546" s="226"/>
      <c r="M546" s="227"/>
      <c r="N546" s="228"/>
      <c r="O546" s="228"/>
      <c r="P546" s="229">
        <f>SUM(P547:P579)</f>
        <v>0</v>
      </c>
      <c r="Q546" s="228"/>
      <c r="R546" s="229">
        <f>SUM(R547:R579)</f>
        <v>0</v>
      </c>
      <c r="S546" s="228"/>
      <c r="T546" s="230">
        <f>SUM(T547:T579)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1" t="s">
        <v>82</v>
      </c>
      <c r="AT546" s="232" t="s">
        <v>72</v>
      </c>
      <c r="AU546" s="232" t="s">
        <v>80</v>
      </c>
      <c r="AY546" s="231" t="s">
        <v>163</v>
      </c>
      <c r="BK546" s="233">
        <f>SUM(BK547:BK579)</f>
        <v>0</v>
      </c>
    </row>
    <row r="547" spans="1:65" s="2" customFormat="1" ht="21.75" customHeight="1">
      <c r="A547" s="38"/>
      <c r="B547" s="39"/>
      <c r="C547" s="236" t="s">
        <v>786</v>
      </c>
      <c r="D547" s="236" t="s">
        <v>165</v>
      </c>
      <c r="E547" s="237" t="s">
        <v>787</v>
      </c>
      <c r="F547" s="238" t="s">
        <v>788</v>
      </c>
      <c r="G547" s="239" t="s">
        <v>168</v>
      </c>
      <c r="H547" s="240">
        <v>67.89</v>
      </c>
      <c r="I547" s="241"/>
      <c r="J547" s="242">
        <f>ROUND(I547*H547,2)</f>
        <v>0</v>
      </c>
      <c r="K547" s="243"/>
      <c r="L547" s="44"/>
      <c r="M547" s="244" t="s">
        <v>1</v>
      </c>
      <c r="N547" s="245" t="s">
        <v>38</v>
      </c>
      <c r="O547" s="91"/>
      <c r="P547" s="246">
        <f>O547*H547</f>
        <v>0</v>
      </c>
      <c r="Q547" s="246">
        <v>0</v>
      </c>
      <c r="R547" s="246">
        <f>Q547*H547</f>
        <v>0</v>
      </c>
      <c r="S547" s="246">
        <v>0</v>
      </c>
      <c r="T547" s="24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48" t="s">
        <v>254</v>
      </c>
      <c r="AT547" s="248" t="s">
        <v>165</v>
      </c>
      <c r="AU547" s="248" t="s">
        <v>82</v>
      </c>
      <c r="AY547" s="17" t="s">
        <v>163</v>
      </c>
      <c r="BE547" s="249">
        <f>IF(N547="základní",J547,0)</f>
        <v>0</v>
      </c>
      <c r="BF547" s="249">
        <f>IF(N547="snížená",J547,0)</f>
        <v>0</v>
      </c>
      <c r="BG547" s="249">
        <f>IF(N547="zákl. přenesená",J547,0)</f>
        <v>0</v>
      </c>
      <c r="BH547" s="249">
        <f>IF(N547="sníž. přenesená",J547,0)</f>
        <v>0</v>
      </c>
      <c r="BI547" s="249">
        <f>IF(N547="nulová",J547,0)</f>
        <v>0</v>
      </c>
      <c r="BJ547" s="17" t="s">
        <v>80</v>
      </c>
      <c r="BK547" s="249">
        <f>ROUND(I547*H547,2)</f>
        <v>0</v>
      </c>
      <c r="BL547" s="17" t="s">
        <v>254</v>
      </c>
      <c r="BM547" s="248" t="s">
        <v>789</v>
      </c>
    </row>
    <row r="548" spans="1:51" s="13" customFormat="1" ht="12">
      <c r="A548" s="13"/>
      <c r="B548" s="250"/>
      <c r="C548" s="251"/>
      <c r="D548" s="252" t="s">
        <v>170</v>
      </c>
      <c r="E548" s="253" t="s">
        <v>1</v>
      </c>
      <c r="F548" s="254" t="s">
        <v>790</v>
      </c>
      <c r="G548" s="251"/>
      <c r="H548" s="255">
        <v>18.9</v>
      </c>
      <c r="I548" s="256"/>
      <c r="J548" s="251"/>
      <c r="K548" s="251"/>
      <c r="L548" s="257"/>
      <c r="M548" s="258"/>
      <c r="N548" s="259"/>
      <c r="O548" s="259"/>
      <c r="P548" s="259"/>
      <c r="Q548" s="259"/>
      <c r="R548" s="259"/>
      <c r="S548" s="259"/>
      <c r="T548" s="26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1" t="s">
        <v>170</v>
      </c>
      <c r="AU548" s="261" t="s">
        <v>82</v>
      </c>
      <c r="AV548" s="13" t="s">
        <v>82</v>
      </c>
      <c r="AW548" s="13" t="s">
        <v>30</v>
      </c>
      <c r="AX548" s="13" t="s">
        <v>73</v>
      </c>
      <c r="AY548" s="261" t="s">
        <v>163</v>
      </c>
    </row>
    <row r="549" spans="1:51" s="13" customFormat="1" ht="12">
      <c r="A549" s="13"/>
      <c r="B549" s="250"/>
      <c r="C549" s="251"/>
      <c r="D549" s="252" t="s">
        <v>170</v>
      </c>
      <c r="E549" s="253" t="s">
        <v>1</v>
      </c>
      <c r="F549" s="254" t="s">
        <v>676</v>
      </c>
      <c r="G549" s="251"/>
      <c r="H549" s="255">
        <v>48.99</v>
      </c>
      <c r="I549" s="256"/>
      <c r="J549" s="251"/>
      <c r="K549" s="251"/>
      <c r="L549" s="257"/>
      <c r="M549" s="258"/>
      <c r="N549" s="259"/>
      <c r="O549" s="259"/>
      <c r="P549" s="259"/>
      <c r="Q549" s="259"/>
      <c r="R549" s="259"/>
      <c r="S549" s="259"/>
      <c r="T549" s="26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1" t="s">
        <v>170</v>
      </c>
      <c r="AU549" s="261" t="s">
        <v>82</v>
      </c>
      <c r="AV549" s="13" t="s">
        <v>82</v>
      </c>
      <c r="AW549" s="13" t="s">
        <v>30</v>
      </c>
      <c r="AX549" s="13" t="s">
        <v>73</v>
      </c>
      <c r="AY549" s="261" t="s">
        <v>163</v>
      </c>
    </row>
    <row r="550" spans="1:51" s="14" customFormat="1" ht="12">
      <c r="A550" s="14"/>
      <c r="B550" s="262"/>
      <c r="C550" s="263"/>
      <c r="D550" s="252" t="s">
        <v>170</v>
      </c>
      <c r="E550" s="264" t="s">
        <v>1</v>
      </c>
      <c r="F550" s="265" t="s">
        <v>172</v>
      </c>
      <c r="G550" s="263"/>
      <c r="H550" s="266">
        <v>67.89</v>
      </c>
      <c r="I550" s="267"/>
      <c r="J550" s="263"/>
      <c r="K550" s="263"/>
      <c r="L550" s="268"/>
      <c r="M550" s="269"/>
      <c r="N550" s="270"/>
      <c r="O550" s="270"/>
      <c r="P550" s="270"/>
      <c r="Q550" s="270"/>
      <c r="R550" s="270"/>
      <c r="S550" s="270"/>
      <c r="T550" s="27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2" t="s">
        <v>170</v>
      </c>
      <c r="AU550" s="272" t="s">
        <v>82</v>
      </c>
      <c r="AV550" s="14" t="s">
        <v>88</v>
      </c>
      <c r="AW550" s="14" t="s">
        <v>30</v>
      </c>
      <c r="AX550" s="14" t="s">
        <v>80</v>
      </c>
      <c r="AY550" s="272" t="s">
        <v>163</v>
      </c>
    </row>
    <row r="551" spans="1:65" s="2" customFormat="1" ht="16.5" customHeight="1">
      <c r="A551" s="38"/>
      <c r="B551" s="39"/>
      <c r="C551" s="236" t="s">
        <v>791</v>
      </c>
      <c r="D551" s="236" t="s">
        <v>165</v>
      </c>
      <c r="E551" s="237" t="s">
        <v>792</v>
      </c>
      <c r="F551" s="238" t="s">
        <v>793</v>
      </c>
      <c r="G551" s="239" t="s">
        <v>212</v>
      </c>
      <c r="H551" s="240">
        <v>23.9</v>
      </c>
      <c r="I551" s="241"/>
      <c r="J551" s="242">
        <f>ROUND(I551*H551,2)</f>
        <v>0</v>
      </c>
      <c r="K551" s="243"/>
      <c r="L551" s="44"/>
      <c r="M551" s="244" t="s">
        <v>1</v>
      </c>
      <c r="N551" s="245" t="s">
        <v>38</v>
      </c>
      <c r="O551" s="91"/>
      <c r="P551" s="246">
        <f>O551*H551</f>
        <v>0</v>
      </c>
      <c r="Q551" s="246">
        <v>0</v>
      </c>
      <c r="R551" s="246">
        <f>Q551*H551</f>
        <v>0</v>
      </c>
      <c r="S551" s="246">
        <v>0</v>
      </c>
      <c r="T551" s="247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48" t="s">
        <v>254</v>
      </c>
      <c r="AT551" s="248" t="s">
        <v>165</v>
      </c>
      <c r="AU551" s="248" t="s">
        <v>82</v>
      </c>
      <c r="AY551" s="17" t="s">
        <v>163</v>
      </c>
      <c r="BE551" s="249">
        <f>IF(N551="základní",J551,0)</f>
        <v>0</v>
      </c>
      <c r="BF551" s="249">
        <f>IF(N551="snížená",J551,0)</f>
        <v>0</v>
      </c>
      <c r="BG551" s="249">
        <f>IF(N551="zákl. přenesená",J551,0)</f>
        <v>0</v>
      </c>
      <c r="BH551" s="249">
        <f>IF(N551="sníž. přenesená",J551,0)</f>
        <v>0</v>
      </c>
      <c r="BI551" s="249">
        <f>IF(N551="nulová",J551,0)</f>
        <v>0</v>
      </c>
      <c r="BJ551" s="17" t="s">
        <v>80</v>
      </c>
      <c r="BK551" s="249">
        <f>ROUND(I551*H551,2)</f>
        <v>0</v>
      </c>
      <c r="BL551" s="17" t="s">
        <v>254</v>
      </c>
      <c r="BM551" s="248" t="s">
        <v>794</v>
      </c>
    </row>
    <row r="552" spans="1:51" s="13" customFormat="1" ht="12">
      <c r="A552" s="13"/>
      <c r="B552" s="250"/>
      <c r="C552" s="251"/>
      <c r="D552" s="252" t="s">
        <v>170</v>
      </c>
      <c r="E552" s="253" t="s">
        <v>1</v>
      </c>
      <c r="F552" s="254" t="s">
        <v>795</v>
      </c>
      <c r="G552" s="251"/>
      <c r="H552" s="255">
        <v>23.9</v>
      </c>
      <c r="I552" s="256"/>
      <c r="J552" s="251"/>
      <c r="K552" s="251"/>
      <c r="L552" s="257"/>
      <c r="M552" s="258"/>
      <c r="N552" s="259"/>
      <c r="O552" s="259"/>
      <c r="P552" s="259"/>
      <c r="Q552" s="259"/>
      <c r="R552" s="259"/>
      <c r="S552" s="259"/>
      <c r="T552" s="26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1" t="s">
        <v>170</v>
      </c>
      <c r="AU552" s="261" t="s">
        <v>82</v>
      </c>
      <c r="AV552" s="13" t="s">
        <v>82</v>
      </c>
      <c r="AW552" s="13" t="s">
        <v>30</v>
      </c>
      <c r="AX552" s="13" t="s">
        <v>73</v>
      </c>
      <c r="AY552" s="261" t="s">
        <v>163</v>
      </c>
    </row>
    <row r="553" spans="1:51" s="14" customFormat="1" ht="12">
      <c r="A553" s="14"/>
      <c r="B553" s="262"/>
      <c r="C553" s="263"/>
      <c r="D553" s="252" t="s">
        <v>170</v>
      </c>
      <c r="E553" s="264" t="s">
        <v>1</v>
      </c>
      <c r="F553" s="265" t="s">
        <v>172</v>
      </c>
      <c r="G553" s="263"/>
      <c r="H553" s="266">
        <v>23.9</v>
      </c>
      <c r="I553" s="267"/>
      <c r="J553" s="263"/>
      <c r="K553" s="263"/>
      <c r="L553" s="268"/>
      <c r="M553" s="269"/>
      <c r="N553" s="270"/>
      <c r="O553" s="270"/>
      <c r="P553" s="270"/>
      <c r="Q553" s="270"/>
      <c r="R553" s="270"/>
      <c r="S553" s="270"/>
      <c r="T553" s="27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2" t="s">
        <v>170</v>
      </c>
      <c r="AU553" s="272" t="s">
        <v>82</v>
      </c>
      <c r="AV553" s="14" t="s">
        <v>88</v>
      </c>
      <c r="AW553" s="14" t="s">
        <v>30</v>
      </c>
      <c r="AX553" s="14" t="s">
        <v>80</v>
      </c>
      <c r="AY553" s="272" t="s">
        <v>163</v>
      </c>
    </row>
    <row r="554" spans="1:65" s="2" customFormat="1" ht="21.75" customHeight="1">
      <c r="A554" s="38"/>
      <c r="B554" s="39"/>
      <c r="C554" s="236" t="s">
        <v>796</v>
      </c>
      <c r="D554" s="236" t="s">
        <v>165</v>
      </c>
      <c r="E554" s="237" t="s">
        <v>797</v>
      </c>
      <c r="F554" s="238" t="s">
        <v>798</v>
      </c>
      <c r="G554" s="239" t="s">
        <v>212</v>
      </c>
      <c r="H554" s="240">
        <v>238.49</v>
      </c>
      <c r="I554" s="241"/>
      <c r="J554" s="242">
        <f>ROUND(I554*H554,2)</f>
        <v>0</v>
      </c>
      <c r="K554" s="243"/>
      <c r="L554" s="44"/>
      <c r="M554" s="244" t="s">
        <v>1</v>
      </c>
      <c r="N554" s="245" t="s">
        <v>38</v>
      </c>
      <c r="O554" s="91"/>
      <c r="P554" s="246">
        <f>O554*H554</f>
        <v>0</v>
      </c>
      <c r="Q554" s="246">
        <v>0</v>
      </c>
      <c r="R554" s="246">
        <f>Q554*H554</f>
        <v>0</v>
      </c>
      <c r="S554" s="246">
        <v>0</v>
      </c>
      <c r="T554" s="24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8" t="s">
        <v>254</v>
      </c>
      <c r="AT554" s="248" t="s">
        <v>165</v>
      </c>
      <c r="AU554" s="248" t="s">
        <v>82</v>
      </c>
      <c r="AY554" s="17" t="s">
        <v>163</v>
      </c>
      <c r="BE554" s="249">
        <f>IF(N554="základní",J554,0)</f>
        <v>0</v>
      </c>
      <c r="BF554" s="249">
        <f>IF(N554="snížená",J554,0)</f>
        <v>0</v>
      </c>
      <c r="BG554" s="249">
        <f>IF(N554="zákl. přenesená",J554,0)</f>
        <v>0</v>
      </c>
      <c r="BH554" s="249">
        <f>IF(N554="sníž. přenesená",J554,0)</f>
        <v>0</v>
      </c>
      <c r="BI554" s="249">
        <f>IF(N554="nulová",J554,0)</f>
        <v>0</v>
      </c>
      <c r="BJ554" s="17" t="s">
        <v>80</v>
      </c>
      <c r="BK554" s="249">
        <f>ROUND(I554*H554,2)</f>
        <v>0</v>
      </c>
      <c r="BL554" s="17" t="s">
        <v>254</v>
      </c>
      <c r="BM554" s="248" t="s">
        <v>799</v>
      </c>
    </row>
    <row r="555" spans="1:51" s="13" customFormat="1" ht="12">
      <c r="A555" s="13"/>
      <c r="B555" s="250"/>
      <c r="C555" s="251"/>
      <c r="D555" s="252" t="s">
        <v>170</v>
      </c>
      <c r="E555" s="253" t="s">
        <v>1</v>
      </c>
      <c r="F555" s="254" t="s">
        <v>800</v>
      </c>
      <c r="G555" s="251"/>
      <c r="H555" s="255">
        <v>238.49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170</v>
      </c>
      <c r="AU555" s="261" t="s">
        <v>82</v>
      </c>
      <c r="AV555" s="13" t="s">
        <v>82</v>
      </c>
      <c r="AW555" s="13" t="s">
        <v>30</v>
      </c>
      <c r="AX555" s="13" t="s">
        <v>73</v>
      </c>
      <c r="AY555" s="261" t="s">
        <v>163</v>
      </c>
    </row>
    <row r="556" spans="1:51" s="14" customFormat="1" ht="12">
      <c r="A556" s="14"/>
      <c r="B556" s="262"/>
      <c r="C556" s="263"/>
      <c r="D556" s="252" t="s">
        <v>170</v>
      </c>
      <c r="E556" s="264" t="s">
        <v>1</v>
      </c>
      <c r="F556" s="265" t="s">
        <v>172</v>
      </c>
      <c r="G556" s="263"/>
      <c r="H556" s="266">
        <v>238.49</v>
      </c>
      <c r="I556" s="267"/>
      <c r="J556" s="263"/>
      <c r="K556" s="263"/>
      <c r="L556" s="268"/>
      <c r="M556" s="269"/>
      <c r="N556" s="270"/>
      <c r="O556" s="270"/>
      <c r="P556" s="270"/>
      <c r="Q556" s="270"/>
      <c r="R556" s="270"/>
      <c r="S556" s="270"/>
      <c r="T556" s="27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2" t="s">
        <v>170</v>
      </c>
      <c r="AU556" s="272" t="s">
        <v>82</v>
      </c>
      <c r="AV556" s="14" t="s">
        <v>88</v>
      </c>
      <c r="AW556" s="14" t="s">
        <v>30</v>
      </c>
      <c r="AX556" s="14" t="s">
        <v>80</v>
      </c>
      <c r="AY556" s="272" t="s">
        <v>163</v>
      </c>
    </row>
    <row r="557" spans="1:65" s="2" customFormat="1" ht="21.75" customHeight="1">
      <c r="A557" s="38"/>
      <c r="B557" s="39"/>
      <c r="C557" s="236" t="s">
        <v>801</v>
      </c>
      <c r="D557" s="236" t="s">
        <v>165</v>
      </c>
      <c r="E557" s="237" t="s">
        <v>802</v>
      </c>
      <c r="F557" s="238" t="s">
        <v>803</v>
      </c>
      <c r="G557" s="239" t="s">
        <v>212</v>
      </c>
      <c r="H557" s="240">
        <v>179.5</v>
      </c>
      <c r="I557" s="241"/>
      <c r="J557" s="242">
        <f>ROUND(I557*H557,2)</f>
        <v>0</v>
      </c>
      <c r="K557" s="243"/>
      <c r="L557" s="44"/>
      <c r="M557" s="244" t="s">
        <v>1</v>
      </c>
      <c r="N557" s="245" t="s">
        <v>38</v>
      </c>
      <c r="O557" s="91"/>
      <c r="P557" s="246">
        <f>O557*H557</f>
        <v>0</v>
      </c>
      <c r="Q557" s="246">
        <v>0</v>
      </c>
      <c r="R557" s="246">
        <f>Q557*H557</f>
        <v>0</v>
      </c>
      <c r="S557" s="246">
        <v>0</v>
      </c>
      <c r="T557" s="247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48" t="s">
        <v>254</v>
      </c>
      <c r="AT557" s="248" t="s">
        <v>165</v>
      </c>
      <c r="AU557" s="248" t="s">
        <v>82</v>
      </c>
      <c r="AY557" s="17" t="s">
        <v>163</v>
      </c>
      <c r="BE557" s="249">
        <f>IF(N557="základní",J557,0)</f>
        <v>0</v>
      </c>
      <c r="BF557" s="249">
        <f>IF(N557="snížená",J557,0)</f>
        <v>0</v>
      </c>
      <c r="BG557" s="249">
        <f>IF(N557="zákl. přenesená",J557,0)</f>
        <v>0</v>
      </c>
      <c r="BH557" s="249">
        <f>IF(N557="sníž. přenesená",J557,0)</f>
        <v>0</v>
      </c>
      <c r="BI557" s="249">
        <f>IF(N557="nulová",J557,0)</f>
        <v>0</v>
      </c>
      <c r="BJ557" s="17" t="s">
        <v>80</v>
      </c>
      <c r="BK557" s="249">
        <f>ROUND(I557*H557,2)</f>
        <v>0</v>
      </c>
      <c r="BL557" s="17" t="s">
        <v>254</v>
      </c>
      <c r="BM557" s="248" t="s">
        <v>804</v>
      </c>
    </row>
    <row r="558" spans="1:51" s="13" customFormat="1" ht="12">
      <c r="A558" s="13"/>
      <c r="B558" s="250"/>
      <c r="C558" s="251"/>
      <c r="D558" s="252" t="s">
        <v>170</v>
      </c>
      <c r="E558" s="253" t="s">
        <v>1</v>
      </c>
      <c r="F558" s="254" t="s">
        <v>805</v>
      </c>
      <c r="G558" s="251"/>
      <c r="H558" s="255">
        <v>179.5</v>
      </c>
      <c r="I558" s="256"/>
      <c r="J558" s="251"/>
      <c r="K558" s="251"/>
      <c r="L558" s="257"/>
      <c r="M558" s="258"/>
      <c r="N558" s="259"/>
      <c r="O558" s="259"/>
      <c r="P558" s="259"/>
      <c r="Q558" s="259"/>
      <c r="R558" s="259"/>
      <c r="S558" s="259"/>
      <c r="T558" s="26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1" t="s">
        <v>170</v>
      </c>
      <c r="AU558" s="261" t="s">
        <v>82</v>
      </c>
      <c r="AV558" s="13" t="s">
        <v>82</v>
      </c>
      <c r="AW558" s="13" t="s">
        <v>30</v>
      </c>
      <c r="AX558" s="13" t="s">
        <v>73</v>
      </c>
      <c r="AY558" s="261" t="s">
        <v>163</v>
      </c>
    </row>
    <row r="559" spans="1:51" s="14" customFormat="1" ht="12">
      <c r="A559" s="14"/>
      <c r="B559" s="262"/>
      <c r="C559" s="263"/>
      <c r="D559" s="252" t="s">
        <v>170</v>
      </c>
      <c r="E559" s="264" t="s">
        <v>1</v>
      </c>
      <c r="F559" s="265" t="s">
        <v>172</v>
      </c>
      <c r="G559" s="263"/>
      <c r="H559" s="266">
        <v>179.5</v>
      </c>
      <c r="I559" s="267"/>
      <c r="J559" s="263"/>
      <c r="K559" s="263"/>
      <c r="L559" s="268"/>
      <c r="M559" s="269"/>
      <c r="N559" s="270"/>
      <c r="O559" s="270"/>
      <c r="P559" s="270"/>
      <c r="Q559" s="270"/>
      <c r="R559" s="270"/>
      <c r="S559" s="270"/>
      <c r="T559" s="271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2" t="s">
        <v>170</v>
      </c>
      <c r="AU559" s="272" t="s">
        <v>82</v>
      </c>
      <c r="AV559" s="14" t="s">
        <v>88</v>
      </c>
      <c r="AW559" s="14" t="s">
        <v>30</v>
      </c>
      <c r="AX559" s="14" t="s">
        <v>80</v>
      </c>
      <c r="AY559" s="272" t="s">
        <v>163</v>
      </c>
    </row>
    <row r="560" spans="1:65" s="2" customFormat="1" ht="21.75" customHeight="1">
      <c r="A560" s="38"/>
      <c r="B560" s="39"/>
      <c r="C560" s="236" t="s">
        <v>806</v>
      </c>
      <c r="D560" s="236" t="s">
        <v>165</v>
      </c>
      <c r="E560" s="237" t="s">
        <v>807</v>
      </c>
      <c r="F560" s="238" t="s">
        <v>808</v>
      </c>
      <c r="G560" s="239" t="s">
        <v>212</v>
      </c>
      <c r="H560" s="240">
        <v>517.02</v>
      </c>
      <c r="I560" s="241"/>
      <c r="J560" s="242">
        <f>ROUND(I560*H560,2)</f>
        <v>0</v>
      </c>
      <c r="K560" s="243"/>
      <c r="L560" s="44"/>
      <c r="M560" s="244" t="s">
        <v>1</v>
      </c>
      <c r="N560" s="245" t="s">
        <v>38</v>
      </c>
      <c r="O560" s="91"/>
      <c r="P560" s="246">
        <f>O560*H560</f>
        <v>0</v>
      </c>
      <c r="Q560" s="246">
        <v>0</v>
      </c>
      <c r="R560" s="246">
        <f>Q560*H560</f>
        <v>0</v>
      </c>
      <c r="S560" s="246">
        <v>0</v>
      </c>
      <c r="T560" s="247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48" t="s">
        <v>254</v>
      </c>
      <c r="AT560" s="248" t="s">
        <v>165</v>
      </c>
      <c r="AU560" s="248" t="s">
        <v>82</v>
      </c>
      <c r="AY560" s="17" t="s">
        <v>163</v>
      </c>
      <c r="BE560" s="249">
        <f>IF(N560="základní",J560,0)</f>
        <v>0</v>
      </c>
      <c r="BF560" s="249">
        <f>IF(N560="snížená",J560,0)</f>
        <v>0</v>
      </c>
      <c r="BG560" s="249">
        <f>IF(N560="zákl. přenesená",J560,0)</f>
        <v>0</v>
      </c>
      <c r="BH560" s="249">
        <f>IF(N560="sníž. přenesená",J560,0)</f>
        <v>0</v>
      </c>
      <c r="BI560" s="249">
        <f>IF(N560="nulová",J560,0)</f>
        <v>0</v>
      </c>
      <c r="BJ560" s="17" t="s">
        <v>80</v>
      </c>
      <c r="BK560" s="249">
        <f>ROUND(I560*H560,2)</f>
        <v>0</v>
      </c>
      <c r="BL560" s="17" t="s">
        <v>254</v>
      </c>
      <c r="BM560" s="248" t="s">
        <v>809</v>
      </c>
    </row>
    <row r="561" spans="1:51" s="13" customFormat="1" ht="12">
      <c r="A561" s="13"/>
      <c r="B561" s="250"/>
      <c r="C561" s="251"/>
      <c r="D561" s="252" t="s">
        <v>170</v>
      </c>
      <c r="E561" s="253" t="s">
        <v>1</v>
      </c>
      <c r="F561" s="254" t="s">
        <v>810</v>
      </c>
      <c r="G561" s="251"/>
      <c r="H561" s="255">
        <v>466.62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1" t="s">
        <v>170</v>
      </c>
      <c r="AU561" s="261" t="s">
        <v>82</v>
      </c>
      <c r="AV561" s="13" t="s">
        <v>82</v>
      </c>
      <c r="AW561" s="13" t="s">
        <v>30</v>
      </c>
      <c r="AX561" s="13" t="s">
        <v>73</v>
      </c>
      <c r="AY561" s="261" t="s">
        <v>163</v>
      </c>
    </row>
    <row r="562" spans="1:51" s="13" customFormat="1" ht="12">
      <c r="A562" s="13"/>
      <c r="B562" s="250"/>
      <c r="C562" s="251"/>
      <c r="D562" s="252" t="s">
        <v>170</v>
      </c>
      <c r="E562" s="253" t="s">
        <v>1</v>
      </c>
      <c r="F562" s="254" t="s">
        <v>811</v>
      </c>
      <c r="G562" s="251"/>
      <c r="H562" s="255">
        <v>36</v>
      </c>
      <c r="I562" s="256"/>
      <c r="J562" s="251"/>
      <c r="K562" s="251"/>
      <c r="L562" s="257"/>
      <c r="M562" s="258"/>
      <c r="N562" s="259"/>
      <c r="O562" s="259"/>
      <c r="P562" s="259"/>
      <c r="Q562" s="259"/>
      <c r="R562" s="259"/>
      <c r="S562" s="259"/>
      <c r="T562" s="26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1" t="s">
        <v>170</v>
      </c>
      <c r="AU562" s="261" t="s">
        <v>82</v>
      </c>
      <c r="AV562" s="13" t="s">
        <v>82</v>
      </c>
      <c r="AW562" s="13" t="s">
        <v>30</v>
      </c>
      <c r="AX562" s="13" t="s">
        <v>73</v>
      </c>
      <c r="AY562" s="261" t="s">
        <v>163</v>
      </c>
    </row>
    <row r="563" spans="1:51" s="13" customFormat="1" ht="12">
      <c r="A563" s="13"/>
      <c r="B563" s="250"/>
      <c r="C563" s="251"/>
      <c r="D563" s="252" t="s">
        <v>170</v>
      </c>
      <c r="E563" s="253" t="s">
        <v>1</v>
      </c>
      <c r="F563" s="254" t="s">
        <v>812</v>
      </c>
      <c r="G563" s="251"/>
      <c r="H563" s="255">
        <v>14.4</v>
      </c>
      <c r="I563" s="256"/>
      <c r="J563" s="251"/>
      <c r="K563" s="251"/>
      <c r="L563" s="257"/>
      <c r="M563" s="258"/>
      <c r="N563" s="259"/>
      <c r="O563" s="259"/>
      <c r="P563" s="259"/>
      <c r="Q563" s="259"/>
      <c r="R563" s="259"/>
      <c r="S563" s="259"/>
      <c r="T563" s="260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1" t="s">
        <v>170</v>
      </c>
      <c r="AU563" s="261" t="s">
        <v>82</v>
      </c>
      <c r="AV563" s="13" t="s">
        <v>82</v>
      </c>
      <c r="AW563" s="13" t="s">
        <v>30</v>
      </c>
      <c r="AX563" s="13" t="s">
        <v>73</v>
      </c>
      <c r="AY563" s="261" t="s">
        <v>163</v>
      </c>
    </row>
    <row r="564" spans="1:51" s="14" customFormat="1" ht="12">
      <c r="A564" s="14"/>
      <c r="B564" s="262"/>
      <c r="C564" s="263"/>
      <c r="D564" s="252" t="s">
        <v>170</v>
      </c>
      <c r="E564" s="264" t="s">
        <v>1</v>
      </c>
      <c r="F564" s="265" t="s">
        <v>172</v>
      </c>
      <c r="G564" s="263"/>
      <c r="H564" s="266">
        <v>517.02</v>
      </c>
      <c r="I564" s="267"/>
      <c r="J564" s="263"/>
      <c r="K564" s="263"/>
      <c r="L564" s="268"/>
      <c r="M564" s="269"/>
      <c r="N564" s="270"/>
      <c r="O564" s="270"/>
      <c r="P564" s="270"/>
      <c r="Q564" s="270"/>
      <c r="R564" s="270"/>
      <c r="S564" s="270"/>
      <c r="T564" s="27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2" t="s">
        <v>170</v>
      </c>
      <c r="AU564" s="272" t="s">
        <v>82</v>
      </c>
      <c r="AV564" s="14" t="s">
        <v>88</v>
      </c>
      <c r="AW564" s="14" t="s">
        <v>30</v>
      </c>
      <c r="AX564" s="14" t="s">
        <v>80</v>
      </c>
      <c r="AY564" s="272" t="s">
        <v>163</v>
      </c>
    </row>
    <row r="565" spans="1:65" s="2" customFormat="1" ht="21.75" customHeight="1">
      <c r="A565" s="38"/>
      <c r="B565" s="39"/>
      <c r="C565" s="236" t="s">
        <v>813</v>
      </c>
      <c r="D565" s="236" t="s">
        <v>165</v>
      </c>
      <c r="E565" s="237" t="s">
        <v>814</v>
      </c>
      <c r="F565" s="238" t="s">
        <v>815</v>
      </c>
      <c r="G565" s="239" t="s">
        <v>212</v>
      </c>
      <c r="H565" s="240">
        <v>70.3</v>
      </c>
      <c r="I565" s="241"/>
      <c r="J565" s="242">
        <f>ROUND(I565*H565,2)</f>
        <v>0</v>
      </c>
      <c r="K565" s="243"/>
      <c r="L565" s="44"/>
      <c r="M565" s="244" t="s">
        <v>1</v>
      </c>
      <c r="N565" s="245" t="s">
        <v>38</v>
      </c>
      <c r="O565" s="91"/>
      <c r="P565" s="246">
        <f>O565*H565</f>
        <v>0</v>
      </c>
      <c r="Q565" s="246">
        <v>0</v>
      </c>
      <c r="R565" s="246">
        <f>Q565*H565</f>
        <v>0</v>
      </c>
      <c r="S565" s="246">
        <v>0</v>
      </c>
      <c r="T565" s="247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48" t="s">
        <v>254</v>
      </c>
      <c r="AT565" s="248" t="s">
        <v>165</v>
      </c>
      <c r="AU565" s="248" t="s">
        <v>82</v>
      </c>
      <c r="AY565" s="17" t="s">
        <v>163</v>
      </c>
      <c r="BE565" s="249">
        <f>IF(N565="základní",J565,0)</f>
        <v>0</v>
      </c>
      <c r="BF565" s="249">
        <f>IF(N565="snížená",J565,0)</f>
        <v>0</v>
      </c>
      <c r="BG565" s="249">
        <f>IF(N565="zákl. přenesená",J565,0)</f>
        <v>0</v>
      </c>
      <c r="BH565" s="249">
        <f>IF(N565="sníž. přenesená",J565,0)</f>
        <v>0</v>
      </c>
      <c r="BI565" s="249">
        <f>IF(N565="nulová",J565,0)</f>
        <v>0</v>
      </c>
      <c r="BJ565" s="17" t="s">
        <v>80</v>
      </c>
      <c r="BK565" s="249">
        <f>ROUND(I565*H565,2)</f>
        <v>0</v>
      </c>
      <c r="BL565" s="17" t="s">
        <v>254</v>
      </c>
      <c r="BM565" s="248" t="s">
        <v>816</v>
      </c>
    </row>
    <row r="566" spans="1:51" s="13" customFormat="1" ht="12">
      <c r="A566" s="13"/>
      <c r="B566" s="250"/>
      <c r="C566" s="251"/>
      <c r="D566" s="252" t="s">
        <v>170</v>
      </c>
      <c r="E566" s="253" t="s">
        <v>1</v>
      </c>
      <c r="F566" s="254" t="s">
        <v>447</v>
      </c>
      <c r="G566" s="251"/>
      <c r="H566" s="255">
        <v>7.2</v>
      </c>
      <c r="I566" s="256"/>
      <c r="J566" s="251"/>
      <c r="K566" s="251"/>
      <c r="L566" s="257"/>
      <c r="M566" s="258"/>
      <c r="N566" s="259"/>
      <c r="O566" s="259"/>
      <c r="P566" s="259"/>
      <c r="Q566" s="259"/>
      <c r="R566" s="259"/>
      <c r="S566" s="259"/>
      <c r="T566" s="260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1" t="s">
        <v>170</v>
      </c>
      <c r="AU566" s="261" t="s">
        <v>82</v>
      </c>
      <c r="AV566" s="13" t="s">
        <v>82</v>
      </c>
      <c r="AW566" s="13" t="s">
        <v>30</v>
      </c>
      <c r="AX566" s="13" t="s">
        <v>73</v>
      </c>
      <c r="AY566" s="261" t="s">
        <v>163</v>
      </c>
    </row>
    <row r="567" spans="1:51" s="13" customFormat="1" ht="12">
      <c r="A567" s="13"/>
      <c r="B567" s="250"/>
      <c r="C567" s="251"/>
      <c r="D567" s="252" t="s">
        <v>170</v>
      </c>
      <c r="E567" s="253" t="s">
        <v>1</v>
      </c>
      <c r="F567" s="254" t="s">
        <v>448</v>
      </c>
      <c r="G567" s="251"/>
      <c r="H567" s="255">
        <v>7.7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1" t="s">
        <v>170</v>
      </c>
      <c r="AU567" s="261" t="s">
        <v>82</v>
      </c>
      <c r="AV567" s="13" t="s">
        <v>82</v>
      </c>
      <c r="AW567" s="13" t="s">
        <v>30</v>
      </c>
      <c r="AX567" s="13" t="s">
        <v>73</v>
      </c>
      <c r="AY567" s="261" t="s">
        <v>163</v>
      </c>
    </row>
    <row r="568" spans="1:51" s="13" customFormat="1" ht="12">
      <c r="A568" s="13"/>
      <c r="B568" s="250"/>
      <c r="C568" s="251"/>
      <c r="D568" s="252" t="s">
        <v>170</v>
      </c>
      <c r="E568" s="253" t="s">
        <v>1</v>
      </c>
      <c r="F568" s="254" t="s">
        <v>817</v>
      </c>
      <c r="G568" s="251"/>
      <c r="H568" s="255">
        <v>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1" t="s">
        <v>170</v>
      </c>
      <c r="AU568" s="261" t="s">
        <v>82</v>
      </c>
      <c r="AV568" s="13" t="s">
        <v>82</v>
      </c>
      <c r="AW568" s="13" t="s">
        <v>30</v>
      </c>
      <c r="AX568" s="13" t="s">
        <v>73</v>
      </c>
      <c r="AY568" s="261" t="s">
        <v>163</v>
      </c>
    </row>
    <row r="569" spans="1:51" s="13" customFormat="1" ht="12">
      <c r="A569" s="13"/>
      <c r="B569" s="250"/>
      <c r="C569" s="251"/>
      <c r="D569" s="252" t="s">
        <v>170</v>
      </c>
      <c r="E569" s="253" t="s">
        <v>1</v>
      </c>
      <c r="F569" s="254" t="s">
        <v>451</v>
      </c>
      <c r="G569" s="251"/>
      <c r="H569" s="255">
        <v>50.4</v>
      </c>
      <c r="I569" s="256"/>
      <c r="J569" s="251"/>
      <c r="K569" s="251"/>
      <c r="L569" s="257"/>
      <c r="M569" s="258"/>
      <c r="N569" s="259"/>
      <c r="O569" s="259"/>
      <c r="P569" s="259"/>
      <c r="Q569" s="259"/>
      <c r="R569" s="259"/>
      <c r="S569" s="259"/>
      <c r="T569" s="26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1" t="s">
        <v>170</v>
      </c>
      <c r="AU569" s="261" t="s">
        <v>82</v>
      </c>
      <c r="AV569" s="13" t="s">
        <v>82</v>
      </c>
      <c r="AW569" s="13" t="s">
        <v>30</v>
      </c>
      <c r="AX569" s="13" t="s">
        <v>73</v>
      </c>
      <c r="AY569" s="261" t="s">
        <v>163</v>
      </c>
    </row>
    <row r="570" spans="1:51" s="14" customFormat="1" ht="12">
      <c r="A570" s="14"/>
      <c r="B570" s="262"/>
      <c r="C570" s="263"/>
      <c r="D570" s="252" t="s">
        <v>170</v>
      </c>
      <c r="E570" s="264" t="s">
        <v>1</v>
      </c>
      <c r="F570" s="265" t="s">
        <v>172</v>
      </c>
      <c r="G570" s="263"/>
      <c r="H570" s="266">
        <v>70.3</v>
      </c>
      <c r="I570" s="267"/>
      <c r="J570" s="263"/>
      <c r="K570" s="263"/>
      <c r="L570" s="268"/>
      <c r="M570" s="269"/>
      <c r="N570" s="270"/>
      <c r="O570" s="270"/>
      <c r="P570" s="270"/>
      <c r="Q570" s="270"/>
      <c r="R570" s="270"/>
      <c r="S570" s="270"/>
      <c r="T570" s="27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2" t="s">
        <v>170</v>
      </c>
      <c r="AU570" s="272" t="s">
        <v>82</v>
      </c>
      <c r="AV570" s="14" t="s">
        <v>88</v>
      </c>
      <c r="AW570" s="14" t="s">
        <v>30</v>
      </c>
      <c r="AX570" s="14" t="s">
        <v>80</v>
      </c>
      <c r="AY570" s="272" t="s">
        <v>163</v>
      </c>
    </row>
    <row r="571" spans="1:65" s="2" customFormat="1" ht="21.75" customHeight="1">
      <c r="A571" s="38"/>
      <c r="B571" s="39"/>
      <c r="C571" s="236" t="s">
        <v>818</v>
      </c>
      <c r="D571" s="236" t="s">
        <v>165</v>
      </c>
      <c r="E571" s="237" t="s">
        <v>819</v>
      </c>
      <c r="F571" s="238" t="s">
        <v>820</v>
      </c>
      <c r="G571" s="239" t="s">
        <v>168</v>
      </c>
      <c r="H571" s="240">
        <v>43.6</v>
      </c>
      <c r="I571" s="241"/>
      <c r="J571" s="242">
        <f>ROUND(I571*H571,2)</f>
        <v>0</v>
      </c>
      <c r="K571" s="243"/>
      <c r="L571" s="44"/>
      <c r="M571" s="244" t="s">
        <v>1</v>
      </c>
      <c r="N571" s="245" t="s">
        <v>38</v>
      </c>
      <c r="O571" s="91"/>
      <c r="P571" s="246">
        <f>O571*H571</f>
        <v>0</v>
      </c>
      <c r="Q571" s="246">
        <v>0</v>
      </c>
      <c r="R571" s="246">
        <f>Q571*H571</f>
        <v>0</v>
      </c>
      <c r="S571" s="246">
        <v>0</v>
      </c>
      <c r="T571" s="247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48" t="s">
        <v>254</v>
      </c>
      <c r="AT571" s="248" t="s">
        <v>165</v>
      </c>
      <c r="AU571" s="248" t="s">
        <v>82</v>
      </c>
      <c r="AY571" s="17" t="s">
        <v>163</v>
      </c>
      <c r="BE571" s="249">
        <f>IF(N571="základní",J571,0)</f>
        <v>0</v>
      </c>
      <c r="BF571" s="249">
        <f>IF(N571="snížená",J571,0)</f>
        <v>0</v>
      </c>
      <c r="BG571" s="249">
        <f>IF(N571="zákl. přenesená",J571,0)</f>
        <v>0</v>
      </c>
      <c r="BH571" s="249">
        <f>IF(N571="sníž. přenesená",J571,0)</f>
        <v>0</v>
      </c>
      <c r="BI571" s="249">
        <f>IF(N571="nulová",J571,0)</f>
        <v>0</v>
      </c>
      <c r="BJ571" s="17" t="s">
        <v>80</v>
      </c>
      <c r="BK571" s="249">
        <f>ROUND(I571*H571,2)</f>
        <v>0</v>
      </c>
      <c r="BL571" s="17" t="s">
        <v>254</v>
      </c>
      <c r="BM571" s="248" t="s">
        <v>821</v>
      </c>
    </row>
    <row r="572" spans="1:51" s="13" customFormat="1" ht="12">
      <c r="A572" s="13"/>
      <c r="B572" s="250"/>
      <c r="C572" s="251"/>
      <c r="D572" s="252" t="s">
        <v>170</v>
      </c>
      <c r="E572" s="253" t="s">
        <v>1</v>
      </c>
      <c r="F572" s="254" t="s">
        <v>822</v>
      </c>
      <c r="G572" s="251"/>
      <c r="H572" s="255">
        <v>43.6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1" t="s">
        <v>170</v>
      </c>
      <c r="AU572" s="261" t="s">
        <v>82</v>
      </c>
      <c r="AV572" s="13" t="s">
        <v>82</v>
      </c>
      <c r="AW572" s="13" t="s">
        <v>30</v>
      </c>
      <c r="AX572" s="13" t="s">
        <v>73</v>
      </c>
      <c r="AY572" s="261" t="s">
        <v>163</v>
      </c>
    </row>
    <row r="573" spans="1:51" s="14" customFormat="1" ht="12">
      <c r="A573" s="14"/>
      <c r="B573" s="262"/>
      <c r="C573" s="263"/>
      <c r="D573" s="252" t="s">
        <v>170</v>
      </c>
      <c r="E573" s="264" t="s">
        <v>1</v>
      </c>
      <c r="F573" s="265" t="s">
        <v>172</v>
      </c>
      <c r="G573" s="263"/>
      <c r="H573" s="266">
        <v>43.6</v>
      </c>
      <c r="I573" s="267"/>
      <c r="J573" s="263"/>
      <c r="K573" s="263"/>
      <c r="L573" s="268"/>
      <c r="M573" s="269"/>
      <c r="N573" s="270"/>
      <c r="O573" s="270"/>
      <c r="P573" s="270"/>
      <c r="Q573" s="270"/>
      <c r="R573" s="270"/>
      <c r="S573" s="270"/>
      <c r="T573" s="27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2" t="s">
        <v>170</v>
      </c>
      <c r="AU573" s="272" t="s">
        <v>82</v>
      </c>
      <c r="AV573" s="14" t="s">
        <v>88</v>
      </c>
      <c r="AW573" s="14" t="s">
        <v>30</v>
      </c>
      <c r="AX573" s="14" t="s">
        <v>80</v>
      </c>
      <c r="AY573" s="272" t="s">
        <v>163</v>
      </c>
    </row>
    <row r="574" spans="1:65" s="2" customFormat="1" ht="21.75" customHeight="1">
      <c r="A574" s="38"/>
      <c r="B574" s="39"/>
      <c r="C574" s="236" t="s">
        <v>823</v>
      </c>
      <c r="D574" s="236" t="s">
        <v>165</v>
      </c>
      <c r="E574" s="237" t="s">
        <v>824</v>
      </c>
      <c r="F574" s="238" t="s">
        <v>825</v>
      </c>
      <c r="G574" s="239" t="s">
        <v>212</v>
      </c>
      <c r="H574" s="240">
        <v>16.4</v>
      </c>
      <c r="I574" s="241"/>
      <c r="J574" s="242">
        <f>ROUND(I574*H574,2)</f>
        <v>0</v>
      </c>
      <c r="K574" s="243"/>
      <c r="L574" s="44"/>
      <c r="M574" s="244" t="s">
        <v>1</v>
      </c>
      <c r="N574" s="245" t="s">
        <v>38</v>
      </c>
      <c r="O574" s="91"/>
      <c r="P574" s="246">
        <f>O574*H574</f>
        <v>0</v>
      </c>
      <c r="Q574" s="246">
        <v>0</v>
      </c>
      <c r="R574" s="246">
        <f>Q574*H574</f>
        <v>0</v>
      </c>
      <c r="S574" s="246">
        <v>0</v>
      </c>
      <c r="T574" s="247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48" t="s">
        <v>254</v>
      </c>
      <c r="AT574" s="248" t="s">
        <v>165</v>
      </c>
      <c r="AU574" s="248" t="s">
        <v>82</v>
      </c>
      <c r="AY574" s="17" t="s">
        <v>163</v>
      </c>
      <c r="BE574" s="249">
        <f>IF(N574="základní",J574,0)</f>
        <v>0</v>
      </c>
      <c r="BF574" s="249">
        <f>IF(N574="snížená",J574,0)</f>
        <v>0</v>
      </c>
      <c r="BG574" s="249">
        <f>IF(N574="zákl. přenesená",J574,0)</f>
        <v>0</v>
      </c>
      <c r="BH574" s="249">
        <f>IF(N574="sníž. přenesená",J574,0)</f>
        <v>0</v>
      </c>
      <c r="BI574" s="249">
        <f>IF(N574="nulová",J574,0)</f>
        <v>0</v>
      </c>
      <c r="BJ574" s="17" t="s">
        <v>80</v>
      </c>
      <c r="BK574" s="249">
        <f>ROUND(I574*H574,2)</f>
        <v>0</v>
      </c>
      <c r="BL574" s="17" t="s">
        <v>254</v>
      </c>
      <c r="BM574" s="248" t="s">
        <v>826</v>
      </c>
    </row>
    <row r="575" spans="1:51" s="13" customFormat="1" ht="12">
      <c r="A575" s="13"/>
      <c r="B575" s="250"/>
      <c r="C575" s="251"/>
      <c r="D575" s="252" t="s">
        <v>170</v>
      </c>
      <c r="E575" s="253" t="s">
        <v>1</v>
      </c>
      <c r="F575" s="254" t="s">
        <v>827</v>
      </c>
      <c r="G575" s="251"/>
      <c r="H575" s="255">
        <v>16.4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1" t="s">
        <v>170</v>
      </c>
      <c r="AU575" s="261" t="s">
        <v>82</v>
      </c>
      <c r="AV575" s="13" t="s">
        <v>82</v>
      </c>
      <c r="AW575" s="13" t="s">
        <v>30</v>
      </c>
      <c r="AX575" s="13" t="s">
        <v>73</v>
      </c>
      <c r="AY575" s="261" t="s">
        <v>163</v>
      </c>
    </row>
    <row r="576" spans="1:51" s="14" customFormat="1" ht="12">
      <c r="A576" s="14"/>
      <c r="B576" s="262"/>
      <c r="C576" s="263"/>
      <c r="D576" s="252" t="s">
        <v>170</v>
      </c>
      <c r="E576" s="264" t="s">
        <v>1</v>
      </c>
      <c r="F576" s="265" t="s">
        <v>172</v>
      </c>
      <c r="G576" s="263"/>
      <c r="H576" s="266">
        <v>16.4</v>
      </c>
      <c r="I576" s="267"/>
      <c r="J576" s="263"/>
      <c r="K576" s="263"/>
      <c r="L576" s="268"/>
      <c r="M576" s="269"/>
      <c r="N576" s="270"/>
      <c r="O576" s="270"/>
      <c r="P576" s="270"/>
      <c r="Q576" s="270"/>
      <c r="R576" s="270"/>
      <c r="S576" s="270"/>
      <c r="T576" s="271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2" t="s">
        <v>170</v>
      </c>
      <c r="AU576" s="272" t="s">
        <v>82</v>
      </c>
      <c r="AV576" s="14" t="s">
        <v>88</v>
      </c>
      <c r="AW576" s="14" t="s">
        <v>30</v>
      </c>
      <c r="AX576" s="14" t="s">
        <v>80</v>
      </c>
      <c r="AY576" s="272" t="s">
        <v>163</v>
      </c>
    </row>
    <row r="577" spans="1:65" s="2" customFormat="1" ht="16.5" customHeight="1">
      <c r="A577" s="38"/>
      <c r="B577" s="39"/>
      <c r="C577" s="236" t="s">
        <v>828</v>
      </c>
      <c r="D577" s="236" t="s">
        <v>165</v>
      </c>
      <c r="E577" s="237" t="s">
        <v>829</v>
      </c>
      <c r="F577" s="238" t="s">
        <v>830</v>
      </c>
      <c r="G577" s="239" t="s">
        <v>212</v>
      </c>
      <c r="H577" s="240">
        <v>10.8</v>
      </c>
      <c r="I577" s="241"/>
      <c r="J577" s="242">
        <f>ROUND(I577*H577,2)</f>
        <v>0</v>
      </c>
      <c r="K577" s="243"/>
      <c r="L577" s="44"/>
      <c r="M577" s="244" t="s">
        <v>1</v>
      </c>
      <c r="N577" s="245" t="s">
        <v>38</v>
      </c>
      <c r="O577" s="91"/>
      <c r="P577" s="246">
        <f>O577*H577</f>
        <v>0</v>
      </c>
      <c r="Q577" s="246">
        <v>0</v>
      </c>
      <c r="R577" s="246">
        <f>Q577*H577</f>
        <v>0</v>
      </c>
      <c r="S577" s="246">
        <v>0</v>
      </c>
      <c r="T577" s="247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48" t="s">
        <v>254</v>
      </c>
      <c r="AT577" s="248" t="s">
        <v>165</v>
      </c>
      <c r="AU577" s="248" t="s">
        <v>82</v>
      </c>
      <c r="AY577" s="17" t="s">
        <v>163</v>
      </c>
      <c r="BE577" s="249">
        <f>IF(N577="základní",J577,0)</f>
        <v>0</v>
      </c>
      <c r="BF577" s="249">
        <f>IF(N577="snížená",J577,0)</f>
        <v>0</v>
      </c>
      <c r="BG577" s="249">
        <f>IF(N577="zákl. přenesená",J577,0)</f>
        <v>0</v>
      </c>
      <c r="BH577" s="249">
        <f>IF(N577="sníž. přenesená",J577,0)</f>
        <v>0</v>
      </c>
      <c r="BI577" s="249">
        <f>IF(N577="nulová",J577,0)</f>
        <v>0</v>
      </c>
      <c r="BJ577" s="17" t="s">
        <v>80</v>
      </c>
      <c r="BK577" s="249">
        <f>ROUND(I577*H577,2)</f>
        <v>0</v>
      </c>
      <c r="BL577" s="17" t="s">
        <v>254</v>
      </c>
      <c r="BM577" s="248" t="s">
        <v>831</v>
      </c>
    </row>
    <row r="578" spans="1:51" s="13" customFormat="1" ht="12">
      <c r="A578" s="13"/>
      <c r="B578" s="250"/>
      <c r="C578" s="251"/>
      <c r="D578" s="252" t="s">
        <v>170</v>
      </c>
      <c r="E578" s="253" t="s">
        <v>1</v>
      </c>
      <c r="F578" s="254" t="s">
        <v>832</v>
      </c>
      <c r="G578" s="251"/>
      <c r="H578" s="255">
        <v>10.8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1" t="s">
        <v>170</v>
      </c>
      <c r="AU578" s="261" t="s">
        <v>82</v>
      </c>
      <c r="AV578" s="13" t="s">
        <v>82</v>
      </c>
      <c r="AW578" s="13" t="s">
        <v>30</v>
      </c>
      <c r="AX578" s="13" t="s">
        <v>73</v>
      </c>
      <c r="AY578" s="261" t="s">
        <v>163</v>
      </c>
    </row>
    <row r="579" spans="1:51" s="14" customFormat="1" ht="12">
      <c r="A579" s="14"/>
      <c r="B579" s="262"/>
      <c r="C579" s="263"/>
      <c r="D579" s="252" t="s">
        <v>170</v>
      </c>
      <c r="E579" s="264" t="s">
        <v>1</v>
      </c>
      <c r="F579" s="265" t="s">
        <v>172</v>
      </c>
      <c r="G579" s="263"/>
      <c r="H579" s="266">
        <v>10.8</v>
      </c>
      <c r="I579" s="267"/>
      <c r="J579" s="263"/>
      <c r="K579" s="263"/>
      <c r="L579" s="268"/>
      <c r="M579" s="269"/>
      <c r="N579" s="270"/>
      <c r="O579" s="270"/>
      <c r="P579" s="270"/>
      <c r="Q579" s="270"/>
      <c r="R579" s="270"/>
      <c r="S579" s="270"/>
      <c r="T579" s="27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2" t="s">
        <v>170</v>
      </c>
      <c r="AU579" s="272" t="s">
        <v>82</v>
      </c>
      <c r="AV579" s="14" t="s">
        <v>88</v>
      </c>
      <c r="AW579" s="14" t="s">
        <v>30</v>
      </c>
      <c r="AX579" s="14" t="s">
        <v>80</v>
      </c>
      <c r="AY579" s="272" t="s">
        <v>163</v>
      </c>
    </row>
    <row r="580" spans="1:63" s="12" customFormat="1" ht="22.8" customHeight="1">
      <c r="A580" s="12"/>
      <c r="B580" s="220"/>
      <c r="C580" s="221"/>
      <c r="D580" s="222" t="s">
        <v>72</v>
      </c>
      <c r="E580" s="234" t="s">
        <v>833</v>
      </c>
      <c r="F580" s="234" t="s">
        <v>834</v>
      </c>
      <c r="G580" s="221"/>
      <c r="H580" s="221"/>
      <c r="I580" s="224"/>
      <c r="J580" s="235">
        <f>BK580</f>
        <v>0</v>
      </c>
      <c r="K580" s="221"/>
      <c r="L580" s="226"/>
      <c r="M580" s="227"/>
      <c r="N580" s="228"/>
      <c r="O580" s="228"/>
      <c r="P580" s="229">
        <f>SUM(P581:P630)</f>
        <v>0</v>
      </c>
      <c r="Q580" s="228"/>
      <c r="R580" s="229">
        <f>SUM(R581:R630)</f>
        <v>0</v>
      </c>
      <c r="S580" s="228"/>
      <c r="T580" s="230">
        <f>SUM(T581:T630)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31" t="s">
        <v>82</v>
      </c>
      <c r="AT580" s="232" t="s">
        <v>72</v>
      </c>
      <c r="AU580" s="232" t="s">
        <v>80</v>
      </c>
      <c r="AY580" s="231" t="s">
        <v>163</v>
      </c>
      <c r="BK580" s="233">
        <f>SUM(BK581:BK630)</f>
        <v>0</v>
      </c>
    </row>
    <row r="581" spans="1:65" s="2" customFormat="1" ht="21.75" customHeight="1">
      <c r="A581" s="38"/>
      <c r="B581" s="39"/>
      <c r="C581" s="236" t="s">
        <v>835</v>
      </c>
      <c r="D581" s="236" t="s">
        <v>165</v>
      </c>
      <c r="E581" s="237" t="s">
        <v>836</v>
      </c>
      <c r="F581" s="238" t="s">
        <v>837</v>
      </c>
      <c r="G581" s="239" t="s">
        <v>192</v>
      </c>
      <c r="H581" s="240">
        <v>730</v>
      </c>
      <c r="I581" s="241"/>
      <c r="J581" s="242">
        <f>ROUND(I581*H581,2)</f>
        <v>0</v>
      </c>
      <c r="K581" s="243"/>
      <c r="L581" s="44"/>
      <c r="M581" s="244" t="s">
        <v>1</v>
      </c>
      <c r="N581" s="245" t="s">
        <v>38</v>
      </c>
      <c r="O581" s="91"/>
      <c r="P581" s="246">
        <f>O581*H581</f>
        <v>0</v>
      </c>
      <c r="Q581" s="246">
        <v>0</v>
      </c>
      <c r="R581" s="246">
        <f>Q581*H581</f>
        <v>0</v>
      </c>
      <c r="S581" s="246">
        <v>0</v>
      </c>
      <c r="T581" s="247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48" t="s">
        <v>254</v>
      </c>
      <c r="AT581" s="248" t="s">
        <v>165</v>
      </c>
      <c r="AU581" s="248" t="s">
        <v>82</v>
      </c>
      <c r="AY581" s="17" t="s">
        <v>163</v>
      </c>
      <c r="BE581" s="249">
        <f>IF(N581="základní",J581,0)</f>
        <v>0</v>
      </c>
      <c r="BF581" s="249">
        <f>IF(N581="snížená",J581,0)</f>
        <v>0</v>
      </c>
      <c r="BG581" s="249">
        <f>IF(N581="zákl. přenesená",J581,0)</f>
        <v>0</v>
      </c>
      <c r="BH581" s="249">
        <f>IF(N581="sníž. přenesená",J581,0)</f>
        <v>0</v>
      </c>
      <c r="BI581" s="249">
        <f>IF(N581="nulová",J581,0)</f>
        <v>0</v>
      </c>
      <c r="BJ581" s="17" t="s">
        <v>80</v>
      </c>
      <c r="BK581" s="249">
        <f>ROUND(I581*H581,2)</f>
        <v>0</v>
      </c>
      <c r="BL581" s="17" t="s">
        <v>254</v>
      </c>
      <c r="BM581" s="248" t="s">
        <v>838</v>
      </c>
    </row>
    <row r="582" spans="1:51" s="13" customFormat="1" ht="12">
      <c r="A582" s="13"/>
      <c r="B582" s="250"/>
      <c r="C582" s="251"/>
      <c r="D582" s="252" t="s">
        <v>170</v>
      </c>
      <c r="E582" s="253" t="s">
        <v>1</v>
      </c>
      <c r="F582" s="254" t="s">
        <v>839</v>
      </c>
      <c r="G582" s="251"/>
      <c r="H582" s="255">
        <v>30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1" t="s">
        <v>170</v>
      </c>
      <c r="AU582" s="261" t="s">
        <v>82</v>
      </c>
      <c r="AV582" s="13" t="s">
        <v>82</v>
      </c>
      <c r="AW582" s="13" t="s">
        <v>30</v>
      </c>
      <c r="AX582" s="13" t="s">
        <v>73</v>
      </c>
      <c r="AY582" s="261" t="s">
        <v>163</v>
      </c>
    </row>
    <row r="583" spans="1:51" s="13" customFormat="1" ht="12">
      <c r="A583" s="13"/>
      <c r="B583" s="250"/>
      <c r="C583" s="251"/>
      <c r="D583" s="252" t="s">
        <v>170</v>
      </c>
      <c r="E583" s="253" t="s">
        <v>1</v>
      </c>
      <c r="F583" s="254" t="s">
        <v>840</v>
      </c>
      <c r="G583" s="251"/>
      <c r="H583" s="255">
        <v>700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1" t="s">
        <v>170</v>
      </c>
      <c r="AU583" s="261" t="s">
        <v>82</v>
      </c>
      <c r="AV583" s="13" t="s">
        <v>82</v>
      </c>
      <c r="AW583" s="13" t="s">
        <v>30</v>
      </c>
      <c r="AX583" s="13" t="s">
        <v>73</v>
      </c>
      <c r="AY583" s="261" t="s">
        <v>163</v>
      </c>
    </row>
    <row r="584" spans="1:51" s="14" customFormat="1" ht="12">
      <c r="A584" s="14"/>
      <c r="B584" s="262"/>
      <c r="C584" s="263"/>
      <c r="D584" s="252" t="s">
        <v>170</v>
      </c>
      <c r="E584" s="264" t="s">
        <v>1</v>
      </c>
      <c r="F584" s="265" t="s">
        <v>172</v>
      </c>
      <c r="G584" s="263"/>
      <c r="H584" s="266">
        <v>730</v>
      </c>
      <c r="I584" s="267"/>
      <c r="J584" s="263"/>
      <c r="K584" s="263"/>
      <c r="L584" s="268"/>
      <c r="M584" s="269"/>
      <c r="N584" s="270"/>
      <c r="O584" s="270"/>
      <c r="P584" s="270"/>
      <c r="Q584" s="270"/>
      <c r="R584" s="270"/>
      <c r="S584" s="270"/>
      <c r="T584" s="27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2" t="s">
        <v>170</v>
      </c>
      <c r="AU584" s="272" t="s">
        <v>82</v>
      </c>
      <c r="AV584" s="14" t="s">
        <v>88</v>
      </c>
      <c r="AW584" s="14" t="s">
        <v>30</v>
      </c>
      <c r="AX584" s="14" t="s">
        <v>80</v>
      </c>
      <c r="AY584" s="272" t="s">
        <v>163</v>
      </c>
    </row>
    <row r="585" spans="1:65" s="2" customFormat="1" ht="21.75" customHeight="1">
      <c r="A585" s="38"/>
      <c r="B585" s="39"/>
      <c r="C585" s="236" t="s">
        <v>841</v>
      </c>
      <c r="D585" s="236" t="s">
        <v>165</v>
      </c>
      <c r="E585" s="237" t="s">
        <v>842</v>
      </c>
      <c r="F585" s="238" t="s">
        <v>843</v>
      </c>
      <c r="G585" s="239" t="s">
        <v>192</v>
      </c>
      <c r="H585" s="240">
        <v>20</v>
      </c>
      <c r="I585" s="241"/>
      <c r="J585" s="242">
        <f>ROUND(I585*H585,2)</f>
        <v>0</v>
      </c>
      <c r="K585" s="243"/>
      <c r="L585" s="44"/>
      <c r="M585" s="244" t="s">
        <v>1</v>
      </c>
      <c r="N585" s="245" t="s">
        <v>38</v>
      </c>
      <c r="O585" s="91"/>
      <c r="P585" s="246">
        <f>O585*H585</f>
        <v>0</v>
      </c>
      <c r="Q585" s="246">
        <v>0</v>
      </c>
      <c r="R585" s="246">
        <f>Q585*H585</f>
        <v>0</v>
      </c>
      <c r="S585" s="246">
        <v>0</v>
      </c>
      <c r="T585" s="247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48" t="s">
        <v>254</v>
      </c>
      <c r="AT585" s="248" t="s">
        <v>165</v>
      </c>
      <c r="AU585" s="248" t="s">
        <v>82</v>
      </c>
      <c r="AY585" s="17" t="s">
        <v>163</v>
      </c>
      <c r="BE585" s="249">
        <f>IF(N585="základní",J585,0)</f>
        <v>0</v>
      </c>
      <c r="BF585" s="249">
        <f>IF(N585="snížená",J585,0)</f>
        <v>0</v>
      </c>
      <c r="BG585" s="249">
        <f>IF(N585="zákl. přenesená",J585,0)</f>
        <v>0</v>
      </c>
      <c r="BH585" s="249">
        <f>IF(N585="sníž. přenesená",J585,0)</f>
        <v>0</v>
      </c>
      <c r="BI585" s="249">
        <f>IF(N585="nulová",J585,0)</f>
        <v>0</v>
      </c>
      <c r="BJ585" s="17" t="s">
        <v>80</v>
      </c>
      <c r="BK585" s="249">
        <f>ROUND(I585*H585,2)</f>
        <v>0</v>
      </c>
      <c r="BL585" s="17" t="s">
        <v>254</v>
      </c>
      <c r="BM585" s="248" t="s">
        <v>844</v>
      </c>
    </row>
    <row r="586" spans="1:51" s="13" customFormat="1" ht="12">
      <c r="A586" s="13"/>
      <c r="B586" s="250"/>
      <c r="C586" s="251"/>
      <c r="D586" s="252" t="s">
        <v>170</v>
      </c>
      <c r="E586" s="253" t="s">
        <v>1</v>
      </c>
      <c r="F586" s="254" t="s">
        <v>845</v>
      </c>
      <c r="G586" s="251"/>
      <c r="H586" s="255">
        <v>8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1" t="s">
        <v>170</v>
      </c>
      <c r="AU586" s="261" t="s">
        <v>82</v>
      </c>
      <c r="AV586" s="13" t="s">
        <v>82</v>
      </c>
      <c r="AW586" s="13" t="s">
        <v>30</v>
      </c>
      <c r="AX586" s="13" t="s">
        <v>73</v>
      </c>
      <c r="AY586" s="261" t="s">
        <v>163</v>
      </c>
    </row>
    <row r="587" spans="1:51" s="13" customFormat="1" ht="12">
      <c r="A587" s="13"/>
      <c r="B587" s="250"/>
      <c r="C587" s="251"/>
      <c r="D587" s="252" t="s">
        <v>170</v>
      </c>
      <c r="E587" s="253" t="s">
        <v>1</v>
      </c>
      <c r="F587" s="254" t="s">
        <v>846</v>
      </c>
      <c r="G587" s="251"/>
      <c r="H587" s="255">
        <v>8</v>
      </c>
      <c r="I587" s="256"/>
      <c r="J587" s="251"/>
      <c r="K587" s="251"/>
      <c r="L587" s="257"/>
      <c r="M587" s="258"/>
      <c r="N587" s="259"/>
      <c r="O587" s="259"/>
      <c r="P587" s="259"/>
      <c r="Q587" s="259"/>
      <c r="R587" s="259"/>
      <c r="S587" s="259"/>
      <c r="T587" s="260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1" t="s">
        <v>170</v>
      </c>
      <c r="AU587" s="261" t="s">
        <v>82</v>
      </c>
      <c r="AV587" s="13" t="s">
        <v>82</v>
      </c>
      <c r="AW587" s="13" t="s">
        <v>30</v>
      </c>
      <c r="AX587" s="13" t="s">
        <v>73</v>
      </c>
      <c r="AY587" s="261" t="s">
        <v>163</v>
      </c>
    </row>
    <row r="588" spans="1:51" s="13" customFormat="1" ht="12">
      <c r="A588" s="13"/>
      <c r="B588" s="250"/>
      <c r="C588" s="251"/>
      <c r="D588" s="252" t="s">
        <v>170</v>
      </c>
      <c r="E588" s="253" t="s">
        <v>1</v>
      </c>
      <c r="F588" s="254" t="s">
        <v>847</v>
      </c>
      <c r="G588" s="251"/>
      <c r="H588" s="255">
        <v>4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1" t="s">
        <v>170</v>
      </c>
      <c r="AU588" s="261" t="s">
        <v>82</v>
      </c>
      <c r="AV588" s="13" t="s">
        <v>82</v>
      </c>
      <c r="AW588" s="13" t="s">
        <v>30</v>
      </c>
      <c r="AX588" s="13" t="s">
        <v>73</v>
      </c>
      <c r="AY588" s="261" t="s">
        <v>163</v>
      </c>
    </row>
    <row r="589" spans="1:51" s="14" customFormat="1" ht="12">
      <c r="A589" s="14"/>
      <c r="B589" s="262"/>
      <c r="C589" s="263"/>
      <c r="D589" s="252" t="s">
        <v>170</v>
      </c>
      <c r="E589" s="264" t="s">
        <v>1</v>
      </c>
      <c r="F589" s="265" t="s">
        <v>172</v>
      </c>
      <c r="G589" s="263"/>
      <c r="H589" s="266">
        <v>20</v>
      </c>
      <c r="I589" s="267"/>
      <c r="J589" s="263"/>
      <c r="K589" s="263"/>
      <c r="L589" s="268"/>
      <c r="M589" s="269"/>
      <c r="N589" s="270"/>
      <c r="O589" s="270"/>
      <c r="P589" s="270"/>
      <c r="Q589" s="270"/>
      <c r="R589" s="270"/>
      <c r="S589" s="270"/>
      <c r="T589" s="27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2" t="s">
        <v>170</v>
      </c>
      <c r="AU589" s="272" t="s">
        <v>82</v>
      </c>
      <c r="AV589" s="14" t="s">
        <v>88</v>
      </c>
      <c r="AW589" s="14" t="s">
        <v>30</v>
      </c>
      <c r="AX589" s="14" t="s">
        <v>80</v>
      </c>
      <c r="AY589" s="272" t="s">
        <v>163</v>
      </c>
    </row>
    <row r="590" spans="1:65" s="2" customFormat="1" ht="44.25" customHeight="1">
      <c r="A590" s="38"/>
      <c r="B590" s="39"/>
      <c r="C590" s="236" t="s">
        <v>848</v>
      </c>
      <c r="D590" s="236" t="s">
        <v>165</v>
      </c>
      <c r="E590" s="237" t="s">
        <v>849</v>
      </c>
      <c r="F590" s="238" t="s">
        <v>850</v>
      </c>
      <c r="G590" s="239" t="s">
        <v>192</v>
      </c>
      <c r="H590" s="240">
        <v>956</v>
      </c>
      <c r="I590" s="241"/>
      <c r="J590" s="242">
        <f>ROUND(I590*H590,2)</f>
        <v>0</v>
      </c>
      <c r="K590" s="243"/>
      <c r="L590" s="44"/>
      <c r="M590" s="244" t="s">
        <v>1</v>
      </c>
      <c r="N590" s="245" t="s">
        <v>38</v>
      </c>
      <c r="O590" s="91"/>
      <c r="P590" s="246">
        <f>O590*H590</f>
        <v>0</v>
      </c>
      <c r="Q590" s="246">
        <v>0</v>
      </c>
      <c r="R590" s="246">
        <f>Q590*H590</f>
        <v>0</v>
      </c>
      <c r="S590" s="246">
        <v>0</v>
      </c>
      <c r="T590" s="247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48" t="s">
        <v>254</v>
      </c>
      <c r="AT590" s="248" t="s">
        <v>165</v>
      </c>
      <c r="AU590" s="248" t="s">
        <v>82</v>
      </c>
      <c r="AY590" s="17" t="s">
        <v>163</v>
      </c>
      <c r="BE590" s="249">
        <f>IF(N590="základní",J590,0)</f>
        <v>0</v>
      </c>
      <c r="BF590" s="249">
        <f>IF(N590="snížená",J590,0)</f>
        <v>0</v>
      </c>
      <c r="BG590" s="249">
        <f>IF(N590="zákl. přenesená",J590,0)</f>
        <v>0</v>
      </c>
      <c r="BH590" s="249">
        <f>IF(N590="sníž. přenesená",J590,0)</f>
        <v>0</v>
      </c>
      <c r="BI590" s="249">
        <f>IF(N590="nulová",J590,0)</f>
        <v>0</v>
      </c>
      <c r="BJ590" s="17" t="s">
        <v>80</v>
      </c>
      <c r="BK590" s="249">
        <f>ROUND(I590*H590,2)</f>
        <v>0</v>
      </c>
      <c r="BL590" s="17" t="s">
        <v>254</v>
      </c>
      <c r="BM590" s="248" t="s">
        <v>851</v>
      </c>
    </row>
    <row r="591" spans="1:51" s="13" customFormat="1" ht="12">
      <c r="A591" s="13"/>
      <c r="B591" s="250"/>
      <c r="C591" s="251"/>
      <c r="D591" s="252" t="s">
        <v>170</v>
      </c>
      <c r="E591" s="253" t="s">
        <v>1</v>
      </c>
      <c r="F591" s="254" t="s">
        <v>852</v>
      </c>
      <c r="G591" s="251"/>
      <c r="H591" s="255">
        <v>21</v>
      </c>
      <c r="I591" s="256"/>
      <c r="J591" s="251"/>
      <c r="K591" s="251"/>
      <c r="L591" s="257"/>
      <c r="M591" s="258"/>
      <c r="N591" s="259"/>
      <c r="O591" s="259"/>
      <c r="P591" s="259"/>
      <c r="Q591" s="259"/>
      <c r="R591" s="259"/>
      <c r="S591" s="259"/>
      <c r="T591" s="26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1" t="s">
        <v>170</v>
      </c>
      <c r="AU591" s="261" t="s">
        <v>82</v>
      </c>
      <c r="AV591" s="13" t="s">
        <v>82</v>
      </c>
      <c r="AW591" s="13" t="s">
        <v>30</v>
      </c>
      <c r="AX591" s="13" t="s">
        <v>73</v>
      </c>
      <c r="AY591" s="261" t="s">
        <v>163</v>
      </c>
    </row>
    <row r="592" spans="1:51" s="13" customFormat="1" ht="12">
      <c r="A592" s="13"/>
      <c r="B592" s="250"/>
      <c r="C592" s="251"/>
      <c r="D592" s="252" t="s">
        <v>170</v>
      </c>
      <c r="E592" s="253" t="s">
        <v>1</v>
      </c>
      <c r="F592" s="254" t="s">
        <v>853</v>
      </c>
      <c r="G592" s="251"/>
      <c r="H592" s="255">
        <v>42</v>
      </c>
      <c r="I592" s="256"/>
      <c r="J592" s="251"/>
      <c r="K592" s="251"/>
      <c r="L592" s="257"/>
      <c r="M592" s="258"/>
      <c r="N592" s="259"/>
      <c r="O592" s="259"/>
      <c r="P592" s="259"/>
      <c r="Q592" s="259"/>
      <c r="R592" s="259"/>
      <c r="S592" s="259"/>
      <c r="T592" s="26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1" t="s">
        <v>170</v>
      </c>
      <c r="AU592" s="261" t="s">
        <v>82</v>
      </c>
      <c r="AV592" s="13" t="s">
        <v>82</v>
      </c>
      <c r="AW592" s="13" t="s">
        <v>30</v>
      </c>
      <c r="AX592" s="13" t="s">
        <v>73</v>
      </c>
      <c r="AY592" s="261" t="s">
        <v>163</v>
      </c>
    </row>
    <row r="593" spans="1:51" s="13" customFormat="1" ht="12">
      <c r="A593" s="13"/>
      <c r="B593" s="250"/>
      <c r="C593" s="251"/>
      <c r="D593" s="252" t="s">
        <v>170</v>
      </c>
      <c r="E593" s="253" t="s">
        <v>1</v>
      </c>
      <c r="F593" s="254" t="s">
        <v>854</v>
      </c>
      <c r="G593" s="251"/>
      <c r="H593" s="255">
        <v>6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1" t="s">
        <v>170</v>
      </c>
      <c r="AU593" s="261" t="s">
        <v>82</v>
      </c>
      <c r="AV593" s="13" t="s">
        <v>82</v>
      </c>
      <c r="AW593" s="13" t="s">
        <v>30</v>
      </c>
      <c r="AX593" s="13" t="s">
        <v>73</v>
      </c>
      <c r="AY593" s="261" t="s">
        <v>163</v>
      </c>
    </row>
    <row r="594" spans="1:51" s="13" customFormat="1" ht="12">
      <c r="A594" s="13"/>
      <c r="B594" s="250"/>
      <c r="C594" s="251"/>
      <c r="D594" s="252" t="s">
        <v>170</v>
      </c>
      <c r="E594" s="253" t="s">
        <v>1</v>
      </c>
      <c r="F594" s="254" t="s">
        <v>855</v>
      </c>
      <c r="G594" s="251"/>
      <c r="H594" s="255">
        <v>4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1" t="s">
        <v>170</v>
      </c>
      <c r="AU594" s="261" t="s">
        <v>82</v>
      </c>
      <c r="AV594" s="13" t="s">
        <v>82</v>
      </c>
      <c r="AW594" s="13" t="s">
        <v>30</v>
      </c>
      <c r="AX594" s="13" t="s">
        <v>73</v>
      </c>
      <c r="AY594" s="261" t="s">
        <v>163</v>
      </c>
    </row>
    <row r="595" spans="1:51" s="13" customFormat="1" ht="12">
      <c r="A595" s="13"/>
      <c r="B595" s="250"/>
      <c r="C595" s="251"/>
      <c r="D595" s="252" t="s">
        <v>170</v>
      </c>
      <c r="E595" s="253" t="s">
        <v>1</v>
      </c>
      <c r="F595" s="254" t="s">
        <v>856</v>
      </c>
      <c r="G595" s="251"/>
      <c r="H595" s="255">
        <v>2</v>
      </c>
      <c r="I595" s="256"/>
      <c r="J595" s="251"/>
      <c r="K595" s="251"/>
      <c r="L595" s="257"/>
      <c r="M595" s="258"/>
      <c r="N595" s="259"/>
      <c r="O595" s="259"/>
      <c r="P595" s="259"/>
      <c r="Q595" s="259"/>
      <c r="R595" s="259"/>
      <c r="S595" s="259"/>
      <c r="T595" s="26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1" t="s">
        <v>170</v>
      </c>
      <c r="AU595" s="261" t="s">
        <v>82</v>
      </c>
      <c r="AV595" s="13" t="s">
        <v>82</v>
      </c>
      <c r="AW595" s="13" t="s">
        <v>30</v>
      </c>
      <c r="AX595" s="13" t="s">
        <v>73</v>
      </c>
      <c r="AY595" s="261" t="s">
        <v>163</v>
      </c>
    </row>
    <row r="596" spans="1:51" s="13" customFormat="1" ht="12">
      <c r="A596" s="13"/>
      <c r="B596" s="250"/>
      <c r="C596" s="251"/>
      <c r="D596" s="252" t="s">
        <v>170</v>
      </c>
      <c r="E596" s="253" t="s">
        <v>1</v>
      </c>
      <c r="F596" s="254" t="s">
        <v>857</v>
      </c>
      <c r="G596" s="251"/>
      <c r="H596" s="255">
        <v>4</v>
      </c>
      <c r="I596" s="256"/>
      <c r="J596" s="251"/>
      <c r="K596" s="251"/>
      <c r="L596" s="257"/>
      <c r="M596" s="258"/>
      <c r="N596" s="259"/>
      <c r="O596" s="259"/>
      <c r="P596" s="259"/>
      <c r="Q596" s="259"/>
      <c r="R596" s="259"/>
      <c r="S596" s="259"/>
      <c r="T596" s="26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1" t="s">
        <v>170</v>
      </c>
      <c r="AU596" s="261" t="s">
        <v>82</v>
      </c>
      <c r="AV596" s="13" t="s">
        <v>82</v>
      </c>
      <c r="AW596" s="13" t="s">
        <v>30</v>
      </c>
      <c r="AX596" s="13" t="s">
        <v>73</v>
      </c>
      <c r="AY596" s="261" t="s">
        <v>163</v>
      </c>
    </row>
    <row r="597" spans="1:51" s="13" customFormat="1" ht="12">
      <c r="A597" s="13"/>
      <c r="B597" s="250"/>
      <c r="C597" s="251"/>
      <c r="D597" s="252" t="s">
        <v>170</v>
      </c>
      <c r="E597" s="253" t="s">
        <v>1</v>
      </c>
      <c r="F597" s="254" t="s">
        <v>858</v>
      </c>
      <c r="G597" s="251"/>
      <c r="H597" s="255">
        <v>3</v>
      </c>
      <c r="I597" s="256"/>
      <c r="J597" s="251"/>
      <c r="K597" s="251"/>
      <c r="L597" s="257"/>
      <c r="M597" s="258"/>
      <c r="N597" s="259"/>
      <c r="O597" s="259"/>
      <c r="P597" s="259"/>
      <c r="Q597" s="259"/>
      <c r="R597" s="259"/>
      <c r="S597" s="259"/>
      <c r="T597" s="26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1" t="s">
        <v>170</v>
      </c>
      <c r="AU597" s="261" t="s">
        <v>82</v>
      </c>
      <c r="AV597" s="13" t="s">
        <v>82</v>
      </c>
      <c r="AW597" s="13" t="s">
        <v>30</v>
      </c>
      <c r="AX597" s="13" t="s">
        <v>73</v>
      </c>
      <c r="AY597" s="261" t="s">
        <v>163</v>
      </c>
    </row>
    <row r="598" spans="1:51" s="13" customFormat="1" ht="12">
      <c r="A598" s="13"/>
      <c r="B598" s="250"/>
      <c r="C598" s="251"/>
      <c r="D598" s="252" t="s">
        <v>170</v>
      </c>
      <c r="E598" s="253" t="s">
        <v>1</v>
      </c>
      <c r="F598" s="254" t="s">
        <v>859</v>
      </c>
      <c r="G598" s="251"/>
      <c r="H598" s="255">
        <v>28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1" t="s">
        <v>170</v>
      </c>
      <c r="AU598" s="261" t="s">
        <v>82</v>
      </c>
      <c r="AV598" s="13" t="s">
        <v>82</v>
      </c>
      <c r="AW598" s="13" t="s">
        <v>30</v>
      </c>
      <c r="AX598" s="13" t="s">
        <v>73</v>
      </c>
      <c r="AY598" s="261" t="s">
        <v>163</v>
      </c>
    </row>
    <row r="599" spans="1:51" s="13" customFormat="1" ht="12">
      <c r="A599" s="13"/>
      <c r="B599" s="250"/>
      <c r="C599" s="251"/>
      <c r="D599" s="252" t="s">
        <v>170</v>
      </c>
      <c r="E599" s="253" t="s">
        <v>1</v>
      </c>
      <c r="F599" s="254" t="s">
        <v>860</v>
      </c>
      <c r="G599" s="251"/>
      <c r="H599" s="255">
        <v>196</v>
      </c>
      <c r="I599" s="256"/>
      <c r="J599" s="251"/>
      <c r="K599" s="251"/>
      <c r="L599" s="257"/>
      <c r="M599" s="258"/>
      <c r="N599" s="259"/>
      <c r="O599" s="259"/>
      <c r="P599" s="259"/>
      <c r="Q599" s="259"/>
      <c r="R599" s="259"/>
      <c r="S599" s="259"/>
      <c r="T599" s="26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1" t="s">
        <v>170</v>
      </c>
      <c r="AU599" s="261" t="s">
        <v>82</v>
      </c>
      <c r="AV599" s="13" t="s">
        <v>82</v>
      </c>
      <c r="AW599" s="13" t="s">
        <v>30</v>
      </c>
      <c r="AX599" s="13" t="s">
        <v>73</v>
      </c>
      <c r="AY599" s="261" t="s">
        <v>163</v>
      </c>
    </row>
    <row r="600" spans="1:51" s="13" customFormat="1" ht="12">
      <c r="A600" s="13"/>
      <c r="B600" s="250"/>
      <c r="C600" s="251"/>
      <c r="D600" s="252" t="s">
        <v>170</v>
      </c>
      <c r="E600" s="253" t="s">
        <v>1</v>
      </c>
      <c r="F600" s="254" t="s">
        <v>861</v>
      </c>
      <c r="G600" s="251"/>
      <c r="H600" s="255">
        <v>28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1" t="s">
        <v>170</v>
      </c>
      <c r="AU600" s="261" t="s">
        <v>82</v>
      </c>
      <c r="AV600" s="13" t="s">
        <v>82</v>
      </c>
      <c r="AW600" s="13" t="s">
        <v>30</v>
      </c>
      <c r="AX600" s="13" t="s">
        <v>73</v>
      </c>
      <c r="AY600" s="261" t="s">
        <v>163</v>
      </c>
    </row>
    <row r="601" spans="1:51" s="13" customFormat="1" ht="12">
      <c r="A601" s="13"/>
      <c r="B601" s="250"/>
      <c r="C601" s="251"/>
      <c r="D601" s="252" t="s">
        <v>170</v>
      </c>
      <c r="E601" s="253" t="s">
        <v>1</v>
      </c>
      <c r="F601" s="254" t="s">
        <v>862</v>
      </c>
      <c r="G601" s="251"/>
      <c r="H601" s="255">
        <v>336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1" t="s">
        <v>170</v>
      </c>
      <c r="AU601" s="261" t="s">
        <v>82</v>
      </c>
      <c r="AV601" s="13" t="s">
        <v>82</v>
      </c>
      <c r="AW601" s="13" t="s">
        <v>30</v>
      </c>
      <c r="AX601" s="13" t="s">
        <v>73</v>
      </c>
      <c r="AY601" s="261" t="s">
        <v>163</v>
      </c>
    </row>
    <row r="602" spans="1:51" s="13" customFormat="1" ht="12">
      <c r="A602" s="13"/>
      <c r="B602" s="250"/>
      <c r="C602" s="251"/>
      <c r="D602" s="252" t="s">
        <v>170</v>
      </c>
      <c r="E602" s="253" t="s">
        <v>1</v>
      </c>
      <c r="F602" s="254" t="s">
        <v>863</v>
      </c>
      <c r="G602" s="251"/>
      <c r="H602" s="255">
        <v>56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1" t="s">
        <v>170</v>
      </c>
      <c r="AU602" s="261" t="s">
        <v>82</v>
      </c>
      <c r="AV602" s="13" t="s">
        <v>82</v>
      </c>
      <c r="AW602" s="13" t="s">
        <v>30</v>
      </c>
      <c r="AX602" s="13" t="s">
        <v>73</v>
      </c>
      <c r="AY602" s="261" t="s">
        <v>163</v>
      </c>
    </row>
    <row r="603" spans="1:51" s="13" customFormat="1" ht="12">
      <c r="A603" s="13"/>
      <c r="B603" s="250"/>
      <c r="C603" s="251"/>
      <c r="D603" s="252" t="s">
        <v>170</v>
      </c>
      <c r="E603" s="253" t="s">
        <v>1</v>
      </c>
      <c r="F603" s="254" t="s">
        <v>864</v>
      </c>
      <c r="G603" s="251"/>
      <c r="H603" s="255">
        <v>4</v>
      </c>
      <c r="I603" s="256"/>
      <c r="J603" s="251"/>
      <c r="K603" s="251"/>
      <c r="L603" s="257"/>
      <c r="M603" s="258"/>
      <c r="N603" s="259"/>
      <c r="O603" s="259"/>
      <c r="P603" s="259"/>
      <c r="Q603" s="259"/>
      <c r="R603" s="259"/>
      <c r="S603" s="259"/>
      <c r="T603" s="26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1" t="s">
        <v>170</v>
      </c>
      <c r="AU603" s="261" t="s">
        <v>82</v>
      </c>
      <c r="AV603" s="13" t="s">
        <v>82</v>
      </c>
      <c r="AW603" s="13" t="s">
        <v>30</v>
      </c>
      <c r="AX603" s="13" t="s">
        <v>73</v>
      </c>
      <c r="AY603" s="261" t="s">
        <v>163</v>
      </c>
    </row>
    <row r="604" spans="1:51" s="13" customFormat="1" ht="12">
      <c r="A604" s="13"/>
      <c r="B604" s="250"/>
      <c r="C604" s="251"/>
      <c r="D604" s="252" t="s">
        <v>170</v>
      </c>
      <c r="E604" s="253" t="s">
        <v>1</v>
      </c>
      <c r="F604" s="254" t="s">
        <v>865</v>
      </c>
      <c r="G604" s="251"/>
      <c r="H604" s="255">
        <v>210</v>
      </c>
      <c r="I604" s="256"/>
      <c r="J604" s="251"/>
      <c r="K604" s="251"/>
      <c r="L604" s="257"/>
      <c r="M604" s="258"/>
      <c r="N604" s="259"/>
      <c r="O604" s="259"/>
      <c r="P604" s="259"/>
      <c r="Q604" s="259"/>
      <c r="R604" s="259"/>
      <c r="S604" s="259"/>
      <c r="T604" s="26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1" t="s">
        <v>170</v>
      </c>
      <c r="AU604" s="261" t="s">
        <v>82</v>
      </c>
      <c r="AV604" s="13" t="s">
        <v>82</v>
      </c>
      <c r="AW604" s="13" t="s">
        <v>30</v>
      </c>
      <c r="AX604" s="13" t="s">
        <v>73</v>
      </c>
      <c r="AY604" s="261" t="s">
        <v>163</v>
      </c>
    </row>
    <row r="605" spans="1:51" s="13" customFormat="1" ht="12">
      <c r="A605" s="13"/>
      <c r="B605" s="250"/>
      <c r="C605" s="251"/>
      <c r="D605" s="252" t="s">
        <v>170</v>
      </c>
      <c r="E605" s="253" t="s">
        <v>1</v>
      </c>
      <c r="F605" s="254" t="s">
        <v>866</v>
      </c>
      <c r="G605" s="251"/>
      <c r="H605" s="255">
        <v>16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1" t="s">
        <v>170</v>
      </c>
      <c r="AU605" s="261" t="s">
        <v>82</v>
      </c>
      <c r="AV605" s="13" t="s">
        <v>82</v>
      </c>
      <c r="AW605" s="13" t="s">
        <v>30</v>
      </c>
      <c r="AX605" s="13" t="s">
        <v>73</v>
      </c>
      <c r="AY605" s="261" t="s">
        <v>163</v>
      </c>
    </row>
    <row r="606" spans="1:51" s="14" customFormat="1" ht="12">
      <c r="A606" s="14"/>
      <c r="B606" s="262"/>
      <c r="C606" s="263"/>
      <c r="D606" s="252" t="s">
        <v>170</v>
      </c>
      <c r="E606" s="264" t="s">
        <v>1</v>
      </c>
      <c r="F606" s="265" t="s">
        <v>172</v>
      </c>
      <c r="G606" s="263"/>
      <c r="H606" s="266">
        <v>956</v>
      </c>
      <c r="I606" s="267"/>
      <c r="J606" s="263"/>
      <c r="K606" s="263"/>
      <c r="L606" s="268"/>
      <c r="M606" s="269"/>
      <c r="N606" s="270"/>
      <c r="O606" s="270"/>
      <c r="P606" s="270"/>
      <c r="Q606" s="270"/>
      <c r="R606" s="270"/>
      <c r="S606" s="270"/>
      <c r="T606" s="27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2" t="s">
        <v>170</v>
      </c>
      <c r="AU606" s="272" t="s">
        <v>82</v>
      </c>
      <c r="AV606" s="14" t="s">
        <v>88</v>
      </c>
      <c r="AW606" s="14" t="s">
        <v>30</v>
      </c>
      <c r="AX606" s="14" t="s">
        <v>80</v>
      </c>
      <c r="AY606" s="272" t="s">
        <v>163</v>
      </c>
    </row>
    <row r="607" spans="1:65" s="2" customFormat="1" ht="44.25" customHeight="1">
      <c r="A607" s="38"/>
      <c r="B607" s="39"/>
      <c r="C607" s="236" t="s">
        <v>867</v>
      </c>
      <c r="D607" s="236" t="s">
        <v>165</v>
      </c>
      <c r="E607" s="237" t="s">
        <v>868</v>
      </c>
      <c r="F607" s="238" t="s">
        <v>869</v>
      </c>
      <c r="G607" s="239" t="s">
        <v>192</v>
      </c>
      <c r="H607" s="240">
        <v>32</v>
      </c>
      <c r="I607" s="241"/>
      <c r="J607" s="242">
        <f>ROUND(I607*H607,2)</f>
        <v>0</v>
      </c>
      <c r="K607" s="243"/>
      <c r="L607" s="44"/>
      <c r="M607" s="244" t="s">
        <v>1</v>
      </c>
      <c r="N607" s="245" t="s">
        <v>38</v>
      </c>
      <c r="O607" s="91"/>
      <c r="P607" s="246">
        <f>O607*H607</f>
        <v>0</v>
      </c>
      <c r="Q607" s="246">
        <v>0</v>
      </c>
      <c r="R607" s="246">
        <f>Q607*H607</f>
        <v>0</v>
      </c>
      <c r="S607" s="246">
        <v>0</v>
      </c>
      <c r="T607" s="247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8" t="s">
        <v>254</v>
      </c>
      <c r="AT607" s="248" t="s">
        <v>165</v>
      </c>
      <c r="AU607" s="248" t="s">
        <v>82</v>
      </c>
      <c r="AY607" s="17" t="s">
        <v>163</v>
      </c>
      <c r="BE607" s="249">
        <f>IF(N607="základní",J607,0)</f>
        <v>0</v>
      </c>
      <c r="BF607" s="249">
        <f>IF(N607="snížená",J607,0)</f>
        <v>0</v>
      </c>
      <c r="BG607" s="249">
        <f>IF(N607="zákl. přenesená",J607,0)</f>
        <v>0</v>
      </c>
      <c r="BH607" s="249">
        <f>IF(N607="sníž. přenesená",J607,0)</f>
        <v>0</v>
      </c>
      <c r="BI607" s="249">
        <f>IF(N607="nulová",J607,0)</f>
        <v>0</v>
      </c>
      <c r="BJ607" s="17" t="s">
        <v>80</v>
      </c>
      <c r="BK607" s="249">
        <f>ROUND(I607*H607,2)</f>
        <v>0</v>
      </c>
      <c r="BL607" s="17" t="s">
        <v>254</v>
      </c>
      <c r="BM607" s="248" t="s">
        <v>870</v>
      </c>
    </row>
    <row r="608" spans="1:51" s="13" customFormat="1" ht="12">
      <c r="A608" s="13"/>
      <c r="B608" s="250"/>
      <c r="C608" s="251"/>
      <c r="D608" s="252" t="s">
        <v>170</v>
      </c>
      <c r="E608" s="253" t="s">
        <v>1</v>
      </c>
      <c r="F608" s="254" t="s">
        <v>871</v>
      </c>
      <c r="G608" s="251"/>
      <c r="H608" s="255">
        <v>32</v>
      </c>
      <c r="I608" s="256"/>
      <c r="J608" s="251"/>
      <c r="K608" s="251"/>
      <c r="L608" s="257"/>
      <c r="M608" s="258"/>
      <c r="N608" s="259"/>
      <c r="O608" s="259"/>
      <c r="P608" s="259"/>
      <c r="Q608" s="259"/>
      <c r="R608" s="259"/>
      <c r="S608" s="259"/>
      <c r="T608" s="26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1" t="s">
        <v>170</v>
      </c>
      <c r="AU608" s="261" t="s">
        <v>82</v>
      </c>
      <c r="AV608" s="13" t="s">
        <v>82</v>
      </c>
      <c r="AW608" s="13" t="s">
        <v>30</v>
      </c>
      <c r="AX608" s="13" t="s">
        <v>73</v>
      </c>
      <c r="AY608" s="261" t="s">
        <v>163</v>
      </c>
    </row>
    <row r="609" spans="1:51" s="14" customFormat="1" ht="12">
      <c r="A609" s="14"/>
      <c r="B609" s="262"/>
      <c r="C609" s="263"/>
      <c r="D609" s="252" t="s">
        <v>170</v>
      </c>
      <c r="E609" s="264" t="s">
        <v>1</v>
      </c>
      <c r="F609" s="265" t="s">
        <v>172</v>
      </c>
      <c r="G609" s="263"/>
      <c r="H609" s="266">
        <v>32</v>
      </c>
      <c r="I609" s="267"/>
      <c r="J609" s="263"/>
      <c r="K609" s="263"/>
      <c r="L609" s="268"/>
      <c r="M609" s="269"/>
      <c r="N609" s="270"/>
      <c r="O609" s="270"/>
      <c r="P609" s="270"/>
      <c r="Q609" s="270"/>
      <c r="R609" s="270"/>
      <c r="S609" s="270"/>
      <c r="T609" s="271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2" t="s">
        <v>170</v>
      </c>
      <c r="AU609" s="272" t="s">
        <v>82</v>
      </c>
      <c r="AV609" s="14" t="s">
        <v>88</v>
      </c>
      <c r="AW609" s="14" t="s">
        <v>30</v>
      </c>
      <c r="AX609" s="14" t="s">
        <v>80</v>
      </c>
      <c r="AY609" s="272" t="s">
        <v>163</v>
      </c>
    </row>
    <row r="610" spans="1:65" s="2" customFormat="1" ht="33" customHeight="1">
      <c r="A610" s="38"/>
      <c r="B610" s="39"/>
      <c r="C610" s="236" t="s">
        <v>872</v>
      </c>
      <c r="D610" s="236" t="s">
        <v>165</v>
      </c>
      <c r="E610" s="237" t="s">
        <v>873</v>
      </c>
      <c r="F610" s="238" t="s">
        <v>874</v>
      </c>
      <c r="G610" s="239" t="s">
        <v>192</v>
      </c>
      <c r="H610" s="240">
        <v>32</v>
      </c>
      <c r="I610" s="241"/>
      <c r="J610" s="242">
        <f>ROUND(I610*H610,2)</f>
        <v>0</v>
      </c>
      <c r="K610" s="243"/>
      <c r="L610" s="44"/>
      <c r="M610" s="244" t="s">
        <v>1</v>
      </c>
      <c r="N610" s="245" t="s">
        <v>38</v>
      </c>
      <c r="O610" s="91"/>
      <c r="P610" s="246">
        <f>O610*H610</f>
        <v>0</v>
      </c>
      <c r="Q610" s="246">
        <v>0</v>
      </c>
      <c r="R610" s="246">
        <f>Q610*H610</f>
        <v>0</v>
      </c>
      <c r="S610" s="246">
        <v>0</v>
      </c>
      <c r="T610" s="247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48" t="s">
        <v>254</v>
      </c>
      <c r="AT610" s="248" t="s">
        <v>165</v>
      </c>
      <c r="AU610" s="248" t="s">
        <v>82</v>
      </c>
      <c r="AY610" s="17" t="s">
        <v>163</v>
      </c>
      <c r="BE610" s="249">
        <f>IF(N610="základní",J610,0)</f>
        <v>0</v>
      </c>
      <c r="BF610" s="249">
        <f>IF(N610="snížená",J610,0)</f>
        <v>0</v>
      </c>
      <c r="BG610" s="249">
        <f>IF(N610="zákl. přenesená",J610,0)</f>
        <v>0</v>
      </c>
      <c r="BH610" s="249">
        <f>IF(N610="sníž. přenesená",J610,0)</f>
        <v>0</v>
      </c>
      <c r="BI610" s="249">
        <f>IF(N610="nulová",J610,0)</f>
        <v>0</v>
      </c>
      <c r="BJ610" s="17" t="s">
        <v>80</v>
      </c>
      <c r="BK610" s="249">
        <f>ROUND(I610*H610,2)</f>
        <v>0</v>
      </c>
      <c r="BL610" s="17" t="s">
        <v>254</v>
      </c>
      <c r="BM610" s="248" t="s">
        <v>875</v>
      </c>
    </row>
    <row r="611" spans="1:51" s="13" customFormat="1" ht="12">
      <c r="A611" s="13"/>
      <c r="B611" s="250"/>
      <c r="C611" s="251"/>
      <c r="D611" s="252" t="s">
        <v>170</v>
      </c>
      <c r="E611" s="253" t="s">
        <v>1</v>
      </c>
      <c r="F611" s="254" t="s">
        <v>876</v>
      </c>
      <c r="G611" s="251"/>
      <c r="H611" s="255">
        <v>4</v>
      </c>
      <c r="I611" s="256"/>
      <c r="J611" s="251"/>
      <c r="K611" s="251"/>
      <c r="L611" s="257"/>
      <c r="M611" s="258"/>
      <c r="N611" s="259"/>
      <c r="O611" s="259"/>
      <c r="P611" s="259"/>
      <c r="Q611" s="259"/>
      <c r="R611" s="259"/>
      <c r="S611" s="259"/>
      <c r="T611" s="26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1" t="s">
        <v>170</v>
      </c>
      <c r="AU611" s="261" t="s">
        <v>82</v>
      </c>
      <c r="AV611" s="13" t="s">
        <v>82</v>
      </c>
      <c r="AW611" s="13" t="s">
        <v>30</v>
      </c>
      <c r="AX611" s="13" t="s">
        <v>73</v>
      </c>
      <c r="AY611" s="261" t="s">
        <v>163</v>
      </c>
    </row>
    <row r="612" spans="1:51" s="13" customFormat="1" ht="12">
      <c r="A612" s="13"/>
      <c r="B612" s="250"/>
      <c r="C612" s="251"/>
      <c r="D612" s="252" t="s">
        <v>170</v>
      </c>
      <c r="E612" s="253" t="s">
        <v>1</v>
      </c>
      <c r="F612" s="254" t="s">
        <v>877</v>
      </c>
      <c r="G612" s="251"/>
      <c r="H612" s="255">
        <v>28</v>
      </c>
      <c r="I612" s="256"/>
      <c r="J612" s="251"/>
      <c r="K612" s="251"/>
      <c r="L612" s="257"/>
      <c r="M612" s="258"/>
      <c r="N612" s="259"/>
      <c r="O612" s="259"/>
      <c r="P612" s="259"/>
      <c r="Q612" s="259"/>
      <c r="R612" s="259"/>
      <c r="S612" s="259"/>
      <c r="T612" s="26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1" t="s">
        <v>170</v>
      </c>
      <c r="AU612" s="261" t="s">
        <v>82</v>
      </c>
      <c r="AV612" s="13" t="s">
        <v>82</v>
      </c>
      <c r="AW612" s="13" t="s">
        <v>30</v>
      </c>
      <c r="AX612" s="13" t="s">
        <v>73</v>
      </c>
      <c r="AY612" s="261" t="s">
        <v>163</v>
      </c>
    </row>
    <row r="613" spans="1:51" s="14" customFormat="1" ht="12">
      <c r="A613" s="14"/>
      <c r="B613" s="262"/>
      <c r="C613" s="263"/>
      <c r="D613" s="252" t="s">
        <v>170</v>
      </c>
      <c r="E613" s="264" t="s">
        <v>1</v>
      </c>
      <c r="F613" s="265" t="s">
        <v>172</v>
      </c>
      <c r="G613" s="263"/>
      <c r="H613" s="266">
        <v>32</v>
      </c>
      <c r="I613" s="267"/>
      <c r="J613" s="263"/>
      <c r="K613" s="263"/>
      <c r="L613" s="268"/>
      <c r="M613" s="269"/>
      <c r="N613" s="270"/>
      <c r="O613" s="270"/>
      <c r="P613" s="270"/>
      <c r="Q613" s="270"/>
      <c r="R613" s="270"/>
      <c r="S613" s="270"/>
      <c r="T613" s="271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2" t="s">
        <v>170</v>
      </c>
      <c r="AU613" s="272" t="s">
        <v>82</v>
      </c>
      <c r="AV613" s="14" t="s">
        <v>88</v>
      </c>
      <c r="AW613" s="14" t="s">
        <v>30</v>
      </c>
      <c r="AX613" s="14" t="s">
        <v>80</v>
      </c>
      <c r="AY613" s="272" t="s">
        <v>163</v>
      </c>
    </row>
    <row r="614" spans="1:65" s="2" customFormat="1" ht="16.5" customHeight="1">
      <c r="A614" s="38"/>
      <c r="B614" s="39"/>
      <c r="C614" s="236" t="s">
        <v>878</v>
      </c>
      <c r="D614" s="236" t="s">
        <v>165</v>
      </c>
      <c r="E614" s="237" t="s">
        <v>879</v>
      </c>
      <c r="F614" s="238" t="s">
        <v>880</v>
      </c>
      <c r="G614" s="239" t="s">
        <v>192</v>
      </c>
      <c r="H614" s="240">
        <v>14</v>
      </c>
      <c r="I614" s="241"/>
      <c r="J614" s="242">
        <f>ROUND(I614*H614,2)</f>
        <v>0</v>
      </c>
      <c r="K614" s="243"/>
      <c r="L614" s="44"/>
      <c r="M614" s="244" t="s">
        <v>1</v>
      </c>
      <c r="N614" s="245" t="s">
        <v>38</v>
      </c>
      <c r="O614" s="91"/>
      <c r="P614" s="246">
        <f>O614*H614</f>
        <v>0</v>
      </c>
      <c r="Q614" s="246">
        <v>0</v>
      </c>
      <c r="R614" s="246">
        <f>Q614*H614</f>
        <v>0</v>
      </c>
      <c r="S614" s="246">
        <v>0</v>
      </c>
      <c r="T614" s="247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48" t="s">
        <v>254</v>
      </c>
      <c r="AT614" s="248" t="s">
        <v>165</v>
      </c>
      <c r="AU614" s="248" t="s">
        <v>82</v>
      </c>
      <c r="AY614" s="17" t="s">
        <v>163</v>
      </c>
      <c r="BE614" s="249">
        <f>IF(N614="základní",J614,0)</f>
        <v>0</v>
      </c>
      <c r="BF614" s="249">
        <f>IF(N614="snížená",J614,0)</f>
        <v>0</v>
      </c>
      <c r="BG614" s="249">
        <f>IF(N614="zákl. přenesená",J614,0)</f>
        <v>0</v>
      </c>
      <c r="BH614" s="249">
        <f>IF(N614="sníž. přenesená",J614,0)</f>
        <v>0</v>
      </c>
      <c r="BI614" s="249">
        <f>IF(N614="nulová",J614,0)</f>
        <v>0</v>
      </c>
      <c r="BJ614" s="17" t="s">
        <v>80</v>
      </c>
      <c r="BK614" s="249">
        <f>ROUND(I614*H614,2)</f>
        <v>0</v>
      </c>
      <c r="BL614" s="17" t="s">
        <v>254</v>
      </c>
      <c r="BM614" s="248" t="s">
        <v>881</v>
      </c>
    </row>
    <row r="615" spans="1:51" s="13" customFormat="1" ht="12">
      <c r="A615" s="13"/>
      <c r="B615" s="250"/>
      <c r="C615" s="251"/>
      <c r="D615" s="252" t="s">
        <v>170</v>
      </c>
      <c r="E615" s="253" t="s">
        <v>1</v>
      </c>
      <c r="F615" s="254" t="s">
        <v>882</v>
      </c>
      <c r="G615" s="251"/>
      <c r="H615" s="255">
        <v>14</v>
      </c>
      <c r="I615" s="256"/>
      <c r="J615" s="251"/>
      <c r="K615" s="251"/>
      <c r="L615" s="257"/>
      <c r="M615" s="258"/>
      <c r="N615" s="259"/>
      <c r="O615" s="259"/>
      <c r="P615" s="259"/>
      <c r="Q615" s="259"/>
      <c r="R615" s="259"/>
      <c r="S615" s="259"/>
      <c r="T615" s="26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1" t="s">
        <v>170</v>
      </c>
      <c r="AU615" s="261" t="s">
        <v>82</v>
      </c>
      <c r="AV615" s="13" t="s">
        <v>82</v>
      </c>
      <c r="AW615" s="13" t="s">
        <v>30</v>
      </c>
      <c r="AX615" s="13" t="s">
        <v>73</v>
      </c>
      <c r="AY615" s="261" t="s">
        <v>163</v>
      </c>
    </row>
    <row r="616" spans="1:51" s="14" customFormat="1" ht="12">
      <c r="A616" s="14"/>
      <c r="B616" s="262"/>
      <c r="C616" s="263"/>
      <c r="D616" s="252" t="s">
        <v>170</v>
      </c>
      <c r="E616" s="264" t="s">
        <v>1</v>
      </c>
      <c r="F616" s="265" t="s">
        <v>172</v>
      </c>
      <c r="G616" s="263"/>
      <c r="H616" s="266">
        <v>14</v>
      </c>
      <c r="I616" s="267"/>
      <c r="J616" s="263"/>
      <c r="K616" s="263"/>
      <c r="L616" s="268"/>
      <c r="M616" s="269"/>
      <c r="N616" s="270"/>
      <c r="O616" s="270"/>
      <c r="P616" s="270"/>
      <c r="Q616" s="270"/>
      <c r="R616" s="270"/>
      <c r="S616" s="270"/>
      <c r="T616" s="27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2" t="s">
        <v>170</v>
      </c>
      <c r="AU616" s="272" t="s">
        <v>82</v>
      </c>
      <c r="AV616" s="14" t="s">
        <v>88</v>
      </c>
      <c r="AW616" s="14" t="s">
        <v>30</v>
      </c>
      <c r="AX616" s="14" t="s">
        <v>80</v>
      </c>
      <c r="AY616" s="272" t="s">
        <v>163</v>
      </c>
    </row>
    <row r="617" spans="1:65" s="2" customFormat="1" ht="16.5" customHeight="1">
      <c r="A617" s="38"/>
      <c r="B617" s="39"/>
      <c r="C617" s="236" t="s">
        <v>883</v>
      </c>
      <c r="D617" s="236" t="s">
        <v>165</v>
      </c>
      <c r="E617" s="237" t="s">
        <v>884</v>
      </c>
      <c r="F617" s="238" t="s">
        <v>885</v>
      </c>
      <c r="G617" s="239" t="s">
        <v>192</v>
      </c>
      <c r="H617" s="240">
        <v>526</v>
      </c>
      <c r="I617" s="241"/>
      <c r="J617" s="242">
        <f>ROUND(I617*H617,2)</f>
        <v>0</v>
      </c>
      <c r="K617" s="243"/>
      <c r="L617" s="44"/>
      <c r="M617" s="244" t="s">
        <v>1</v>
      </c>
      <c r="N617" s="245" t="s">
        <v>38</v>
      </c>
      <c r="O617" s="91"/>
      <c r="P617" s="246">
        <f>O617*H617</f>
        <v>0</v>
      </c>
      <c r="Q617" s="246">
        <v>0</v>
      </c>
      <c r="R617" s="246">
        <f>Q617*H617</f>
        <v>0</v>
      </c>
      <c r="S617" s="246">
        <v>0</v>
      </c>
      <c r="T617" s="247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8" t="s">
        <v>254</v>
      </c>
      <c r="AT617" s="248" t="s">
        <v>165</v>
      </c>
      <c r="AU617" s="248" t="s">
        <v>82</v>
      </c>
      <c r="AY617" s="17" t="s">
        <v>163</v>
      </c>
      <c r="BE617" s="249">
        <f>IF(N617="základní",J617,0)</f>
        <v>0</v>
      </c>
      <c r="BF617" s="249">
        <f>IF(N617="snížená",J617,0)</f>
        <v>0</v>
      </c>
      <c r="BG617" s="249">
        <f>IF(N617="zákl. přenesená",J617,0)</f>
        <v>0</v>
      </c>
      <c r="BH617" s="249">
        <f>IF(N617="sníž. přenesená",J617,0)</f>
        <v>0</v>
      </c>
      <c r="BI617" s="249">
        <f>IF(N617="nulová",J617,0)</f>
        <v>0</v>
      </c>
      <c r="BJ617" s="17" t="s">
        <v>80</v>
      </c>
      <c r="BK617" s="249">
        <f>ROUND(I617*H617,2)</f>
        <v>0</v>
      </c>
      <c r="BL617" s="17" t="s">
        <v>254</v>
      </c>
      <c r="BM617" s="248" t="s">
        <v>886</v>
      </c>
    </row>
    <row r="618" spans="1:51" s="13" customFormat="1" ht="12">
      <c r="A618" s="13"/>
      <c r="B618" s="250"/>
      <c r="C618" s="251"/>
      <c r="D618" s="252" t="s">
        <v>170</v>
      </c>
      <c r="E618" s="253" t="s">
        <v>1</v>
      </c>
      <c r="F618" s="254" t="s">
        <v>887</v>
      </c>
      <c r="G618" s="251"/>
      <c r="H618" s="255">
        <v>2</v>
      </c>
      <c r="I618" s="256"/>
      <c r="J618" s="251"/>
      <c r="K618" s="251"/>
      <c r="L618" s="257"/>
      <c r="M618" s="258"/>
      <c r="N618" s="259"/>
      <c r="O618" s="259"/>
      <c r="P618" s="259"/>
      <c r="Q618" s="259"/>
      <c r="R618" s="259"/>
      <c r="S618" s="259"/>
      <c r="T618" s="26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1" t="s">
        <v>170</v>
      </c>
      <c r="AU618" s="261" t="s">
        <v>82</v>
      </c>
      <c r="AV618" s="13" t="s">
        <v>82</v>
      </c>
      <c r="AW618" s="13" t="s">
        <v>30</v>
      </c>
      <c r="AX618" s="13" t="s">
        <v>73</v>
      </c>
      <c r="AY618" s="261" t="s">
        <v>163</v>
      </c>
    </row>
    <row r="619" spans="1:51" s="13" customFormat="1" ht="12">
      <c r="A619" s="13"/>
      <c r="B619" s="250"/>
      <c r="C619" s="251"/>
      <c r="D619" s="252" t="s">
        <v>170</v>
      </c>
      <c r="E619" s="253" t="s">
        <v>1</v>
      </c>
      <c r="F619" s="254" t="s">
        <v>888</v>
      </c>
      <c r="G619" s="251"/>
      <c r="H619" s="255">
        <v>24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1" t="s">
        <v>170</v>
      </c>
      <c r="AU619" s="261" t="s">
        <v>82</v>
      </c>
      <c r="AV619" s="13" t="s">
        <v>82</v>
      </c>
      <c r="AW619" s="13" t="s">
        <v>30</v>
      </c>
      <c r="AX619" s="13" t="s">
        <v>73</v>
      </c>
      <c r="AY619" s="261" t="s">
        <v>163</v>
      </c>
    </row>
    <row r="620" spans="1:51" s="13" customFormat="1" ht="12">
      <c r="A620" s="13"/>
      <c r="B620" s="250"/>
      <c r="C620" s="251"/>
      <c r="D620" s="252" t="s">
        <v>170</v>
      </c>
      <c r="E620" s="253" t="s">
        <v>1</v>
      </c>
      <c r="F620" s="254" t="s">
        <v>889</v>
      </c>
      <c r="G620" s="251"/>
      <c r="H620" s="255">
        <v>2</v>
      </c>
      <c r="I620" s="256"/>
      <c r="J620" s="251"/>
      <c r="K620" s="251"/>
      <c r="L620" s="257"/>
      <c r="M620" s="258"/>
      <c r="N620" s="259"/>
      <c r="O620" s="259"/>
      <c r="P620" s="259"/>
      <c r="Q620" s="259"/>
      <c r="R620" s="259"/>
      <c r="S620" s="259"/>
      <c r="T620" s="26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1" t="s">
        <v>170</v>
      </c>
      <c r="AU620" s="261" t="s">
        <v>82</v>
      </c>
      <c r="AV620" s="13" t="s">
        <v>82</v>
      </c>
      <c r="AW620" s="13" t="s">
        <v>30</v>
      </c>
      <c r="AX620" s="13" t="s">
        <v>73</v>
      </c>
      <c r="AY620" s="261" t="s">
        <v>163</v>
      </c>
    </row>
    <row r="621" spans="1:51" s="13" customFormat="1" ht="12">
      <c r="A621" s="13"/>
      <c r="B621" s="250"/>
      <c r="C621" s="251"/>
      <c r="D621" s="252" t="s">
        <v>170</v>
      </c>
      <c r="E621" s="253" t="s">
        <v>1</v>
      </c>
      <c r="F621" s="254" t="s">
        <v>890</v>
      </c>
      <c r="G621" s="251"/>
      <c r="H621" s="255">
        <v>6</v>
      </c>
      <c r="I621" s="256"/>
      <c r="J621" s="251"/>
      <c r="K621" s="251"/>
      <c r="L621" s="257"/>
      <c r="M621" s="258"/>
      <c r="N621" s="259"/>
      <c r="O621" s="259"/>
      <c r="P621" s="259"/>
      <c r="Q621" s="259"/>
      <c r="R621" s="259"/>
      <c r="S621" s="259"/>
      <c r="T621" s="26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1" t="s">
        <v>170</v>
      </c>
      <c r="AU621" s="261" t="s">
        <v>82</v>
      </c>
      <c r="AV621" s="13" t="s">
        <v>82</v>
      </c>
      <c r="AW621" s="13" t="s">
        <v>30</v>
      </c>
      <c r="AX621" s="13" t="s">
        <v>73</v>
      </c>
      <c r="AY621" s="261" t="s">
        <v>163</v>
      </c>
    </row>
    <row r="622" spans="1:51" s="13" customFormat="1" ht="12">
      <c r="A622" s="13"/>
      <c r="B622" s="250"/>
      <c r="C622" s="251"/>
      <c r="D622" s="252" t="s">
        <v>170</v>
      </c>
      <c r="E622" s="253" t="s">
        <v>1</v>
      </c>
      <c r="F622" s="254" t="s">
        <v>891</v>
      </c>
      <c r="G622" s="251"/>
      <c r="H622" s="255">
        <v>2</v>
      </c>
      <c r="I622" s="256"/>
      <c r="J622" s="251"/>
      <c r="K622" s="251"/>
      <c r="L622" s="257"/>
      <c r="M622" s="258"/>
      <c r="N622" s="259"/>
      <c r="O622" s="259"/>
      <c r="P622" s="259"/>
      <c r="Q622" s="259"/>
      <c r="R622" s="259"/>
      <c r="S622" s="259"/>
      <c r="T622" s="26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1" t="s">
        <v>170</v>
      </c>
      <c r="AU622" s="261" t="s">
        <v>82</v>
      </c>
      <c r="AV622" s="13" t="s">
        <v>82</v>
      </c>
      <c r="AW622" s="13" t="s">
        <v>30</v>
      </c>
      <c r="AX622" s="13" t="s">
        <v>73</v>
      </c>
      <c r="AY622" s="261" t="s">
        <v>163</v>
      </c>
    </row>
    <row r="623" spans="1:51" s="13" customFormat="1" ht="12">
      <c r="A623" s="13"/>
      <c r="B623" s="250"/>
      <c r="C623" s="251"/>
      <c r="D623" s="252" t="s">
        <v>170</v>
      </c>
      <c r="E623" s="253" t="s">
        <v>1</v>
      </c>
      <c r="F623" s="254" t="s">
        <v>892</v>
      </c>
      <c r="G623" s="251"/>
      <c r="H623" s="255">
        <v>336</v>
      </c>
      <c r="I623" s="256"/>
      <c r="J623" s="251"/>
      <c r="K623" s="251"/>
      <c r="L623" s="257"/>
      <c r="M623" s="258"/>
      <c r="N623" s="259"/>
      <c r="O623" s="259"/>
      <c r="P623" s="259"/>
      <c r="Q623" s="259"/>
      <c r="R623" s="259"/>
      <c r="S623" s="259"/>
      <c r="T623" s="26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1" t="s">
        <v>170</v>
      </c>
      <c r="AU623" s="261" t="s">
        <v>82</v>
      </c>
      <c r="AV623" s="13" t="s">
        <v>82</v>
      </c>
      <c r="AW623" s="13" t="s">
        <v>30</v>
      </c>
      <c r="AX623" s="13" t="s">
        <v>73</v>
      </c>
      <c r="AY623" s="261" t="s">
        <v>163</v>
      </c>
    </row>
    <row r="624" spans="1:51" s="13" customFormat="1" ht="12">
      <c r="A624" s="13"/>
      <c r="B624" s="250"/>
      <c r="C624" s="251"/>
      <c r="D624" s="252" t="s">
        <v>170</v>
      </c>
      <c r="E624" s="253" t="s">
        <v>1</v>
      </c>
      <c r="F624" s="254" t="s">
        <v>893</v>
      </c>
      <c r="G624" s="251"/>
      <c r="H624" s="255">
        <v>140</v>
      </c>
      <c r="I624" s="256"/>
      <c r="J624" s="251"/>
      <c r="K624" s="251"/>
      <c r="L624" s="257"/>
      <c r="M624" s="258"/>
      <c r="N624" s="259"/>
      <c r="O624" s="259"/>
      <c r="P624" s="259"/>
      <c r="Q624" s="259"/>
      <c r="R624" s="259"/>
      <c r="S624" s="259"/>
      <c r="T624" s="260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1" t="s">
        <v>170</v>
      </c>
      <c r="AU624" s="261" t="s">
        <v>82</v>
      </c>
      <c r="AV624" s="13" t="s">
        <v>82</v>
      </c>
      <c r="AW624" s="13" t="s">
        <v>30</v>
      </c>
      <c r="AX624" s="13" t="s">
        <v>73</v>
      </c>
      <c r="AY624" s="261" t="s">
        <v>163</v>
      </c>
    </row>
    <row r="625" spans="1:51" s="13" customFormat="1" ht="12">
      <c r="A625" s="13"/>
      <c r="B625" s="250"/>
      <c r="C625" s="251"/>
      <c r="D625" s="252" t="s">
        <v>170</v>
      </c>
      <c r="E625" s="253" t="s">
        <v>1</v>
      </c>
      <c r="F625" s="254" t="s">
        <v>894</v>
      </c>
      <c r="G625" s="251"/>
      <c r="H625" s="255">
        <v>14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1" t="s">
        <v>170</v>
      </c>
      <c r="AU625" s="261" t="s">
        <v>82</v>
      </c>
      <c r="AV625" s="13" t="s">
        <v>82</v>
      </c>
      <c r="AW625" s="13" t="s">
        <v>30</v>
      </c>
      <c r="AX625" s="13" t="s">
        <v>73</v>
      </c>
      <c r="AY625" s="261" t="s">
        <v>163</v>
      </c>
    </row>
    <row r="626" spans="1:51" s="14" customFormat="1" ht="12">
      <c r="A626" s="14"/>
      <c r="B626" s="262"/>
      <c r="C626" s="263"/>
      <c r="D626" s="252" t="s">
        <v>170</v>
      </c>
      <c r="E626" s="264" t="s">
        <v>1</v>
      </c>
      <c r="F626" s="265" t="s">
        <v>172</v>
      </c>
      <c r="G626" s="263"/>
      <c r="H626" s="266">
        <v>526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2" t="s">
        <v>170</v>
      </c>
      <c r="AU626" s="272" t="s">
        <v>82</v>
      </c>
      <c r="AV626" s="14" t="s">
        <v>88</v>
      </c>
      <c r="AW626" s="14" t="s">
        <v>30</v>
      </c>
      <c r="AX626" s="14" t="s">
        <v>80</v>
      </c>
      <c r="AY626" s="272" t="s">
        <v>163</v>
      </c>
    </row>
    <row r="627" spans="1:65" s="2" customFormat="1" ht="16.5" customHeight="1">
      <c r="A627" s="38"/>
      <c r="B627" s="39"/>
      <c r="C627" s="236" t="s">
        <v>895</v>
      </c>
      <c r="D627" s="236" t="s">
        <v>165</v>
      </c>
      <c r="E627" s="237" t="s">
        <v>896</v>
      </c>
      <c r="F627" s="238" t="s">
        <v>897</v>
      </c>
      <c r="G627" s="239" t="s">
        <v>563</v>
      </c>
      <c r="H627" s="240">
        <v>16</v>
      </c>
      <c r="I627" s="241"/>
      <c r="J627" s="242">
        <f>ROUND(I627*H627,2)</f>
        <v>0</v>
      </c>
      <c r="K627" s="243"/>
      <c r="L627" s="44"/>
      <c r="M627" s="244" t="s">
        <v>1</v>
      </c>
      <c r="N627" s="245" t="s">
        <v>38</v>
      </c>
      <c r="O627" s="91"/>
      <c r="P627" s="246">
        <f>O627*H627</f>
        <v>0</v>
      </c>
      <c r="Q627" s="246">
        <v>0</v>
      </c>
      <c r="R627" s="246">
        <f>Q627*H627</f>
        <v>0</v>
      </c>
      <c r="S627" s="246">
        <v>0</v>
      </c>
      <c r="T627" s="247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48" t="s">
        <v>254</v>
      </c>
      <c r="AT627" s="248" t="s">
        <v>165</v>
      </c>
      <c r="AU627" s="248" t="s">
        <v>82</v>
      </c>
      <c r="AY627" s="17" t="s">
        <v>163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80</v>
      </c>
      <c r="BK627" s="249">
        <f>ROUND(I627*H627,2)</f>
        <v>0</v>
      </c>
      <c r="BL627" s="17" t="s">
        <v>254</v>
      </c>
      <c r="BM627" s="248" t="s">
        <v>898</v>
      </c>
    </row>
    <row r="628" spans="1:51" s="13" customFormat="1" ht="12">
      <c r="A628" s="13"/>
      <c r="B628" s="250"/>
      <c r="C628" s="251"/>
      <c r="D628" s="252" t="s">
        <v>170</v>
      </c>
      <c r="E628" s="253" t="s">
        <v>1</v>
      </c>
      <c r="F628" s="254" t="s">
        <v>739</v>
      </c>
      <c r="G628" s="251"/>
      <c r="H628" s="255">
        <v>2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1" t="s">
        <v>170</v>
      </c>
      <c r="AU628" s="261" t="s">
        <v>82</v>
      </c>
      <c r="AV628" s="13" t="s">
        <v>82</v>
      </c>
      <c r="AW628" s="13" t="s">
        <v>30</v>
      </c>
      <c r="AX628" s="13" t="s">
        <v>73</v>
      </c>
      <c r="AY628" s="261" t="s">
        <v>163</v>
      </c>
    </row>
    <row r="629" spans="1:51" s="13" customFormat="1" ht="12">
      <c r="A629" s="13"/>
      <c r="B629" s="250"/>
      <c r="C629" s="251"/>
      <c r="D629" s="252" t="s">
        <v>170</v>
      </c>
      <c r="E629" s="253" t="s">
        <v>1</v>
      </c>
      <c r="F629" s="254" t="s">
        <v>740</v>
      </c>
      <c r="G629" s="251"/>
      <c r="H629" s="255">
        <v>14</v>
      </c>
      <c r="I629" s="256"/>
      <c r="J629" s="251"/>
      <c r="K629" s="251"/>
      <c r="L629" s="257"/>
      <c r="M629" s="258"/>
      <c r="N629" s="259"/>
      <c r="O629" s="259"/>
      <c r="P629" s="259"/>
      <c r="Q629" s="259"/>
      <c r="R629" s="259"/>
      <c r="S629" s="259"/>
      <c r="T629" s="26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1" t="s">
        <v>170</v>
      </c>
      <c r="AU629" s="261" t="s">
        <v>82</v>
      </c>
      <c r="AV629" s="13" t="s">
        <v>82</v>
      </c>
      <c r="AW629" s="13" t="s">
        <v>30</v>
      </c>
      <c r="AX629" s="13" t="s">
        <v>73</v>
      </c>
      <c r="AY629" s="261" t="s">
        <v>163</v>
      </c>
    </row>
    <row r="630" spans="1:51" s="14" customFormat="1" ht="12">
      <c r="A630" s="14"/>
      <c r="B630" s="262"/>
      <c r="C630" s="263"/>
      <c r="D630" s="252" t="s">
        <v>170</v>
      </c>
      <c r="E630" s="264" t="s">
        <v>1</v>
      </c>
      <c r="F630" s="265" t="s">
        <v>172</v>
      </c>
      <c r="G630" s="263"/>
      <c r="H630" s="266">
        <v>16</v>
      </c>
      <c r="I630" s="267"/>
      <c r="J630" s="263"/>
      <c r="K630" s="263"/>
      <c r="L630" s="268"/>
      <c r="M630" s="269"/>
      <c r="N630" s="270"/>
      <c r="O630" s="270"/>
      <c r="P630" s="270"/>
      <c r="Q630" s="270"/>
      <c r="R630" s="270"/>
      <c r="S630" s="270"/>
      <c r="T630" s="271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2" t="s">
        <v>170</v>
      </c>
      <c r="AU630" s="272" t="s">
        <v>82</v>
      </c>
      <c r="AV630" s="14" t="s">
        <v>88</v>
      </c>
      <c r="AW630" s="14" t="s">
        <v>30</v>
      </c>
      <c r="AX630" s="14" t="s">
        <v>80</v>
      </c>
      <c r="AY630" s="272" t="s">
        <v>163</v>
      </c>
    </row>
    <row r="631" spans="1:63" s="12" customFormat="1" ht="22.8" customHeight="1">
      <c r="A631" s="12"/>
      <c r="B631" s="220"/>
      <c r="C631" s="221"/>
      <c r="D631" s="222" t="s">
        <v>72</v>
      </c>
      <c r="E631" s="234" t="s">
        <v>899</v>
      </c>
      <c r="F631" s="234" t="s">
        <v>900</v>
      </c>
      <c r="G631" s="221"/>
      <c r="H631" s="221"/>
      <c r="I631" s="224"/>
      <c r="J631" s="235">
        <f>BK631</f>
        <v>0</v>
      </c>
      <c r="K631" s="221"/>
      <c r="L631" s="226"/>
      <c r="M631" s="227"/>
      <c r="N631" s="228"/>
      <c r="O631" s="228"/>
      <c r="P631" s="229">
        <f>SUM(P632:P666)</f>
        <v>0</v>
      </c>
      <c r="Q631" s="228"/>
      <c r="R631" s="229">
        <f>SUM(R632:R666)</f>
        <v>0</v>
      </c>
      <c r="S631" s="228"/>
      <c r="T631" s="230">
        <f>SUM(T632:T666)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31" t="s">
        <v>82</v>
      </c>
      <c r="AT631" s="232" t="s">
        <v>72</v>
      </c>
      <c r="AU631" s="232" t="s">
        <v>80</v>
      </c>
      <c r="AY631" s="231" t="s">
        <v>163</v>
      </c>
      <c r="BK631" s="233">
        <f>SUM(BK632:BK666)</f>
        <v>0</v>
      </c>
    </row>
    <row r="632" spans="1:65" s="2" customFormat="1" ht="21.75" customHeight="1">
      <c r="A632" s="38"/>
      <c r="B632" s="39"/>
      <c r="C632" s="236" t="s">
        <v>901</v>
      </c>
      <c r="D632" s="236" t="s">
        <v>165</v>
      </c>
      <c r="E632" s="237" t="s">
        <v>902</v>
      </c>
      <c r="F632" s="238" t="s">
        <v>903</v>
      </c>
      <c r="G632" s="239" t="s">
        <v>212</v>
      </c>
      <c r="H632" s="240">
        <v>518.466</v>
      </c>
      <c r="I632" s="241"/>
      <c r="J632" s="242">
        <f>ROUND(I632*H632,2)</f>
        <v>0</v>
      </c>
      <c r="K632" s="243"/>
      <c r="L632" s="44"/>
      <c r="M632" s="244" t="s">
        <v>1</v>
      </c>
      <c r="N632" s="245" t="s">
        <v>38</v>
      </c>
      <c r="O632" s="91"/>
      <c r="P632" s="246">
        <f>O632*H632</f>
        <v>0</v>
      </c>
      <c r="Q632" s="246">
        <v>0</v>
      </c>
      <c r="R632" s="246">
        <f>Q632*H632</f>
        <v>0</v>
      </c>
      <c r="S632" s="246">
        <v>0</v>
      </c>
      <c r="T632" s="247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48" t="s">
        <v>254</v>
      </c>
      <c r="AT632" s="248" t="s">
        <v>165</v>
      </c>
      <c r="AU632" s="248" t="s">
        <v>82</v>
      </c>
      <c r="AY632" s="17" t="s">
        <v>163</v>
      </c>
      <c r="BE632" s="249">
        <f>IF(N632="základní",J632,0)</f>
        <v>0</v>
      </c>
      <c r="BF632" s="249">
        <f>IF(N632="snížená",J632,0)</f>
        <v>0</v>
      </c>
      <c r="BG632" s="249">
        <f>IF(N632="zákl. přenesená",J632,0)</f>
        <v>0</v>
      </c>
      <c r="BH632" s="249">
        <f>IF(N632="sníž. přenesená",J632,0)</f>
        <v>0</v>
      </c>
      <c r="BI632" s="249">
        <f>IF(N632="nulová",J632,0)</f>
        <v>0</v>
      </c>
      <c r="BJ632" s="17" t="s">
        <v>80</v>
      </c>
      <c r="BK632" s="249">
        <f>ROUND(I632*H632,2)</f>
        <v>0</v>
      </c>
      <c r="BL632" s="17" t="s">
        <v>254</v>
      </c>
      <c r="BM632" s="248" t="s">
        <v>904</v>
      </c>
    </row>
    <row r="633" spans="1:51" s="13" customFormat="1" ht="12">
      <c r="A633" s="13"/>
      <c r="B633" s="250"/>
      <c r="C633" s="251"/>
      <c r="D633" s="252" t="s">
        <v>170</v>
      </c>
      <c r="E633" s="253" t="s">
        <v>1</v>
      </c>
      <c r="F633" s="254" t="s">
        <v>905</v>
      </c>
      <c r="G633" s="251"/>
      <c r="H633" s="255">
        <v>54</v>
      </c>
      <c r="I633" s="256"/>
      <c r="J633" s="251"/>
      <c r="K633" s="251"/>
      <c r="L633" s="257"/>
      <c r="M633" s="258"/>
      <c r="N633" s="259"/>
      <c r="O633" s="259"/>
      <c r="P633" s="259"/>
      <c r="Q633" s="259"/>
      <c r="R633" s="259"/>
      <c r="S633" s="259"/>
      <c r="T633" s="260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1" t="s">
        <v>170</v>
      </c>
      <c r="AU633" s="261" t="s">
        <v>82</v>
      </c>
      <c r="AV633" s="13" t="s">
        <v>82</v>
      </c>
      <c r="AW633" s="13" t="s">
        <v>30</v>
      </c>
      <c r="AX633" s="13" t="s">
        <v>73</v>
      </c>
      <c r="AY633" s="261" t="s">
        <v>163</v>
      </c>
    </row>
    <row r="634" spans="1:51" s="13" customFormat="1" ht="12">
      <c r="A634" s="13"/>
      <c r="B634" s="250"/>
      <c r="C634" s="251"/>
      <c r="D634" s="252" t="s">
        <v>170</v>
      </c>
      <c r="E634" s="253" t="s">
        <v>1</v>
      </c>
      <c r="F634" s="254" t="s">
        <v>906</v>
      </c>
      <c r="G634" s="251"/>
      <c r="H634" s="255">
        <v>11.2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1" t="s">
        <v>170</v>
      </c>
      <c r="AU634" s="261" t="s">
        <v>82</v>
      </c>
      <c r="AV634" s="13" t="s">
        <v>82</v>
      </c>
      <c r="AW634" s="13" t="s">
        <v>30</v>
      </c>
      <c r="AX634" s="13" t="s">
        <v>73</v>
      </c>
      <c r="AY634" s="261" t="s">
        <v>163</v>
      </c>
    </row>
    <row r="635" spans="1:51" s="13" customFormat="1" ht="12">
      <c r="A635" s="13"/>
      <c r="B635" s="250"/>
      <c r="C635" s="251"/>
      <c r="D635" s="252" t="s">
        <v>170</v>
      </c>
      <c r="E635" s="253" t="s">
        <v>1</v>
      </c>
      <c r="F635" s="254" t="s">
        <v>907</v>
      </c>
      <c r="G635" s="251"/>
      <c r="H635" s="255">
        <v>139.86</v>
      </c>
      <c r="I635" s="256"/>
      <c r="J635" s="251"/>
      <c r="K635" s="251"/>
      <c r="L635" s="257"/>
      <c r="M635" s="258"/>
      <c r="N635" s="259"/>
      <c r="O635" s="259"/>
      <c r="P635" s="259"/>
      <c r="Q635" s="259"/>
      <c r="R635" s="259"/>
      <c r="S635" s="259"/>
      <c r="T635" s="260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1" t="s">
        <v>170</v>
      </c>
      <c r="AU635" s="261" t="s">
        <v>82</v>
      </c>
      <c r="AV635" s="13" t="s">
        <v>82</v>
      </c>
      <c r="AW635" s="13" t="s">
        <v>30</v>
      </c>
      <c r="AX635" s="13" t="s">
        <v>73</v>
      </c>
      <c r="AY635" s="261" t="s">
        <v>163</v>
      </c>
    </row>
    <row r="636" spans="1:51" s="13" customFormat="1" ht="12">
      <c r="A636" s="13"/>
      <c r="B636" s="250"/>
      <c r="C636" s="251"/>
      <c r="D636" s="252" t="s">
        <v>170</v>
      </c>
      <c r="E636" s="253" t="s">
        <v>1</v>
      </c>
      <c r="F636" s="254" t="s">
        <v>908</v>
      </c>
      <c r="G636" s="251"/>
      <c r="H636" s="255">
        <v>48.51</v>
      </c>
      <c r="I636" s="256"/>
      <c r="J636" s="251"/>
      <c r="K636" s="251"/>
      <c r="L636" s="257"/>
      <c r="M636" s="258"/>
      <c r="N636" s="259"/>
      <c r="O636" s="259"/>
      <c r="P636" s="259"/>
      <c r="Q636" s="259"/>
      <c r="R636" s="259"/>
      <c r="S636" s="259"/>
      <c r="T636" s="260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1" t="s">
        <v>170</v>
      </c>
      <c r="AU636" s="261" t="s">
        <v>82</v>
      </c>
      <c r="AV636" s="13" t="s">
        <v>82</v>
      </c>
      <c r="AW636" s="13" t="s">
        <v>30</v>
      </c>
      <c r="AX636" s="13" t="s">
        <v>73</v>
      </c>
      <c r="AY636" s="261" t="s">
        <v>163</v>
      </c>
    </row>
    <row r="637" spans="1:51" s="13" customFormat="1" ht="12">
      <c r="A637" s="13"/>
      <c r="B637" s="250"/>
      <c r="C637" s="251"/>
      <c r="D637" s="252" t="s">
        <v>170</v>
      </c>
      <c r="E637" s="253" t="s">
        <v>1</v>
      </c>
      <c r="F637" s="254" t="s">
        <v>909</v>
      </c>
      <c r="G637" s="251"/>
      <c r="H637" s="255">
        <v>50.12</v>
      </c>
      <c r="I637" s="256"/>
      <c r="J637" s="251"/>
      <c r="K637" s="251"/>
      <c r="L637" s="257"/>
      <c r="M637" s="258"/>
      <c r="N637" s="259"/>
      <c r="O637" s="259"/>
      <c r="P637" s="259"/>
      <c r="Q637" s="259"/>
      <c r="R637" s="259"/>
      <c r="S637" s="259"/>
      <c r="T637" s="26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1" t="s">
        <v>170</v>
      </c>
      <c r="AU637" s="261" t="s">
        <v>82</v>
      </c>
      <c r="AV637" s="13" t="s">
        <v>82</v>
      </c>
      <c r="AW637" s="13" t="s">
        <v>30</v>
      </c>
      <c r="AX637" s="13" t="s">
        <v>73</v>
      </c>
      <c r="AY637" s="261" t="s">
        <v>163</v>
      </c>
    </row>
    <row r="638" spans="1:51" s="13" customFormat="1" ht="12">
      <c r="A638" s="13"/>
      <c r="B638" s="250"/>
      <c r="C638" s="251"/>
      <c r="D638" s="252" t="s">
        <v>170</v>
      </c>
      <c r="E638" s="253" t="s">
        <v>1</v>
      </c>
      <c r="F638" s="254" t="s">
        <v>910</v>
      </c>
      <c r="G638" s="251"/>
      <c r="H638" s="255">
        <v>214.776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1" t="s">
        <v>170</v>
      </c>
      <c r="AU638" s="261" t="s">
        <v>82</v>
      </c>
      <c r="AV638" s="13" t="s">
        <v>82</v>
      </c>
      <c r="AW638" s="13" t="s">
        <v>30</v>
      </c>
      <c r="AX638" s="13" t="s">
        <v>73</v>
      </c>
      <c r="AY638" s="261" t="s">
        <v>163</v>
      </c>
    </row>
    <row r="639" spans="1:51" s="14" customFormat="1" ht="12">
      <c r="A639" s="14"/>
      <c r="B639" s="262"/>
      <c r="C639" s="263"/>
      <c r="D639" s="252" t="s">
        <v>170</v>
      </c>
      <c r="E639" s="264" t="s">
        <v>1</v>
      </c>
      <c r="F639" s="265" t="s">
        <v>172</v>
      </c>
      <c r="G639" s="263"/>
      <c r="H639" s="266">
        <v>518.466</v>
      </c>
      <c r="I639" s="267"/>
      <c r="J639" s="263"/>
      <c r="K639" s="263"/>
      <c r="L639" s="268"/>
      <c r="M639" s="269"/>
      <c r="N639" s="270"/>
      <c r="O639" s="270"/>
      <c r="P639" s="270"/>
      <c r="Q639" s="270"/>
      <c r="R639" s="270"/>
      <c r="S639" s="270"/>
      <c r="T639" s="271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2" t="s">
        <v>170</v>
      </c>
      <c r="AU639" s="272" t="s">
        <v>82</v>
      </c>
      <c r="AV639" s="14" t="s">
        <v>88</v>
      </c>
      <c r="AW639" s="14" t="s">
        <v>30</v>
      </c>
      <c r="AX639" s="14" t="s">
        <v>80</v>
      </c>
      <c r="AY639" s="272" t="s">
        <v>163</v>
      </c>
    </row>
    <row r="640" spans="1:65" s="2" customFormat="1" ht="33" customHeight="1">
      <c r="A640" s="38"/>
      <c r="B640" s="39"/>
      <c r="C640" s="236" t="s">
        <v>911</v>
      </c>
      <c r="D640" s="236" t="s">
        <v>165</v>
      </c>
      <c r="E640" s="237" t="s">
        <v>912</v>
      </c>
      <c r="F640" s="238" t="s">
        <v>913</v>
      </c>
      <c r="G640" s="239" t="s">
        <v>192</v>
      </c>
      <c r="H640" s="240">
        <v>9</v>
      </c>
      <c r="I640" s="241"/>
      <c r="J640" s="242">
        <f>ROUND(I640*H640,2)</f>
        <v>0</v>
      </c>
      <c r="K640" s="243"/>
      <c r="L640" s="44"/>
      <c r="M640" s="244" t="s">
        <v>1</v>
      </c>
      <c r="N640" s="245" t="s">
        <v>38</v>
      </c>
      <c r="O640" s="91"/>
      <c r="P640" s="246">
        <f>O640*H640</f>
        <v>0</v>
      </c>
      <c r="Q640" s="246">
        <v>0</v>
      </c>
      <c r="R640" s="246">
        <f>Q640*H640</f>
        <v>0</v>
      </c>
      <c r="S640" s="246">
        <v>0</v>
      </c>
      <c r="T640" s="247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48" t="s">
        <v>254</v>
      </c>
      <c r="AT640" s="248" t="s">
        <v>165</v>
      </c>
      <c r="AU640" s="248" t="s">
        <v>82</v>
      </c>
      <c r="AY640" s="17" t="s">
        <v>163</v>
      </c>
      <c r="BE640" s="249">
        <f>IF(N640="základní",J640,0)</f>
        <v>0</v>
      </c>
      <c r="BF640" s="249">
        <f>IF(N640="snížená",J640,0)</f>
        <v>0</v>
      </c>
      <c r="BG640" s="249">
        <f>IF(N640="zákl. přenesená",J640,0)</f>
        <v>0</v>
      </c>
      <c r="BH640" s="249">
        <f>IF(N640="sníž. přenesená",J640,0)</f>
        <v>0</v>
      </c>
      <c r="BI640" s="249">
        <f>IF(N640="nulová",J640,0)</f>
        <v>0</v>
      </c>
      <c r="BJ640" s="17" t="s">
        <v>80</v>
      </c>
      <c r="BK640" s="249">
        <f>ROUND(I640*H640,2)</f>
        <v>0</v>
      </c>
      <c r="BL640" s="17" t="s">
        <v>254</v>
      </c>
      <c r="BM640" s="248" t="s">
        <v>914</v>
      </c>
    </row>
    <row r="641" spans="1:51" s="13" customFormat="1" ht="12">
      <c r="A641" s="13"/>
      <c r="B641" s="250"/>
      <c r="C641" s="251"/>
      <c r="D641" s="252" t="s">
        <v>170</v>
      </c>
      <c r="E641" s="253" t="s">
        <v>1</v>
      </c>
      <c r="F641" s="254" t="s">
        <v>915</v>
      </c>
      <c r="G641" s="251"/>
      <c r="H641" s="255">
        <v>4</v>
      </c>
      <c r="I641" s="256"/>
      <c r="J641" s="251"/>
      <c r="K641" s="251"/>
      <c r="L641" s="257"/>
      <c r="M641" s="258"/>
      <c r="N641" s="259"/>
      <c r="O641" s="259"/>
      <c r="P641" s="259"/>
      <c r="Q641" s="259"/>
      <c r="R641" s="259"/>
      <c r="S641" s="259"/>
      <c r="T641" s="26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1" t="s">
        <v>170</v>
      </c>
      <c r="AU641" s="261" t="s">
        <v>82</v>
      </c>
      <c r="AV641" s="13" t="s">
        <v>82</v>
      </c>
      <c r="AW641" s="13" t="s">
        <v>30</v>
      </c>
      <c r="AX641" s="13" t="s">
        <v>73</v>
      </c>
      <c r="AY641" s="261" t="s">
        <v>163</v>
      </c>
    </row>
    <row r="642" spans="1:51" s="13" customFormat="1" ht="12">
      <c r="A642" s="13"/>
      <c r="B642" s="250"/>
      <c r="C642" s="251"/>
      <c r="D642" s="252" t="s">
        <v>170</v>
      </c>
      <c r="E642" s="253" t="s">
        <v>1</v>
      </c>
      <c r="F642" s="254" t="s">
        <v>916</v>
      </c>
      <c r="G642" s="251"/>
      <c r="H642" s="255">
        <v>2</v>
      </c>
      <c r="I642" s="256"/>
      <c r="J642" s="251"/>
      <c r="K642" s="251"/>
      <c r="L642" s="257"/>
      <c r="M642" s="258"/>
      <c r="N642" s="259"/>
      <c r="O642" s="259"/>
      <c r="P642" s="259"/>
      <c r="Q642" s="259"/>
      <c r="R642" s="259"/>
      <c r="S642" s="259"/>
      <c r="T642" s="26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1" t="s">
        <v>170</v>
      </c>
      <c r="AU642" s="261" t="s">
        <v>82</v>
      </c>
      <c r="AV642" s="13" t="s">
        <v>82</v>
      </c>
      <c r="AW642" s="13" t="s">
        <v>30</v>
      </c>
      <c r="AX642" s="13" t="s">
        <v>73</v>
      </c>
      <c r="AY642" s="261" t="s">
        <v>163</v>
      </c>
    </row>
    <row r="643" spans="1:51" s="13" customFormat="1" ht="12">
      <c r="A643" s="13"/>
      <c r="B643" s="250"/>
      <c r="C643" s="251"/>
      <c r="D643" s="252" t="s">
        <v>170</v>
      </c>
      <c r="E643" s="253" t="s">
        <v>1</v>
      </c>
      <c r="F643" s="254" t="s">
        <v>917</v>
      </c>
      <c r="G643" s="251"/>
      <c r="H643" s="255">
        <v>2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1" t="s">
        <v>170</v>
      </c>
      <c r="AU643" s="261" t="s">
        <v>82</v>
      </c>
      <c r="AV643" s="13" t="s">
        <v>82</v>
      </c>
      <c r="AW643" s="13" t="s">
        <v>30</v>
      </c>
      <c r="AX643" s="13" t="s">
        <v>73</v>
      </c>
      <c r="AY643" s="261" t="s">
        <v>163</v>
      </c>
    </row>
    <row r="644" spans="1:51" s="13" customFormat="1" ht="12">
      <c r="A644" s="13"/>
      <c r="B644" s="250"/>
      <c r="C644" s="251"/>
      <c r="D644" s="252" t="s">
        <v>170</v>
      </c>
      <c r="E644" s="253" t="s">
        <v>1</v>
      </c>
      <c r="F644" s="254" t="s">
        <v>918</v>
      </c>
      <c r="G644" s="251"/>
      <c r="H644" s="255">
        <v>1</v>
      </c>
      <c r="I644" s="256"/>
      <c r="J644" s="251"/>
      <c r="K644" s="251"/>
      <c r="L644" s="257"/>
      <c r="M644" s="258"/>
      <c r="N644" s="259"/>
      <c r="O644" s="259"/>
      <c r="P644" s="259"/>
      <c r="Q644" s="259"/>
      <c r="R644" s="259"/>
      <c r="S644" s="259"/>
      <c r="T644" s="26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1" t="s">
        <v>170</v>
      </c>
      <c r="AU644" s="261" t="s">
        <v>82</v>
      </c>
      <c r="AV644" s="13" t="s">
        <v>82</v>
      </c>
      <c r="AW644" s="13" t="s">
        <v>30</v>
      </c>
      <c r="AX644" s="13" t="s">
        <v>73</v>
      </c>
      <c r="AY644" s="261" t="s">
        <v>163</v>
      </c>
    </row>
    <row r="645" spans="1:51" s="14" customFormat="1" ht="12">
      <c r="A645" s="14"/>
      <c r="B645" s="262"/>
      <c r="C645" s="263"/>
      <c r="D645" s="252" t="s">
        <v>170</v>
      </c>
      <c r="E645" s="264" t="s">
        <v>1</v>
      </c>
      <c r="F645" s="265" t="s">
        <v>172</v>
      </c>
      <c r="G645" s="263"/>
      <c r="H645" s="266">
        <v>9</v>
      </c>
      <c r="I645" s="267"/>
      <c r="J645" s="263"/>
      <c r="K645" s="263"/>
      <c r="L645" s="268"/>
      <c r="M645" s="269"/>
      <c r="N645" s="270"/>
      <c r="O645" s="270"/>
      <c r="P645" s="270"/>
      <c r="Q645" s="270"/>
      <c r="R645" s="270"/>
      <c r="S645" s="270"/>
      <c r="T645" s="271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2" t="s">
        <v>170</v>
      </c>
      <c r="AU645" s="272" t="s">
        <v>82</v>
      </c>
      <c r="AV645" s="14" t="s">
        <v>88</v>
      </c>
      <c r="AW645" s="14" t="s">
        <v>30</v>
      </c>
      <c r="AX645" s="14" t="s">
        <v>80</v>
      </c>
      <c r="AY645" s="272" t="s">
        <v>163</v>
      </c>
    </row>
    <row r="646" spans="1:65" s="2" customFormat="1" ht="21.75" customHeight="1">
      <c r="A646" s="38"/>
      <c r="B646" s="39"/>
      <c r="C646" s="236" t="s">
        <v>919</v>
      </c>
      <c r="D646" s="236" t="s">
        <v>165</v>
      </c>
      <c r="E646" s="237" t="s">
        <v>920</v>
      </c>
      <c r="F646" s="238" t="s">
        <v>921</v>
      </c>
      <c r="G646" s="239" t="s">
        <v>922</v>
      </c>
      <c r="H646" s="240">
        <v>210</v>
      </c>
      <c r="I646" s="241"/>
      <c r="J646" s="242">
        <f>ROUND(I646*H646,2)</f>
        <v>0</v>
      </c>
      <c r="K646" s="243"/>
      <c r="L646" s="44"/>
      <c r="M646" s="244" t="s">
        <v>1</v>
      </c>
      <c r="N646" s="245" t="s">
        <v>38</v>
      </c>
      <c r="O646" s="91"/>
      <c r="P646" s="246">
        <f>O646*H646</f>
        <v>0</v>
      </c>
      <c r="Q646" s="246">
        <v>0</v>
      </c>
      <c r="R646" s="246">
        <f>Q646*H646</f>
        <v>0</v>
      </c>
      <c r="S646" s="246">
        <v>0</v>
      </c>
      <c r="T646" s="247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48" t="s">
        <v>254</v>
      </c>
      <c r="AT646" s="248" t="s">
        <v>165</v>
      </c>
      <c r="AU646" s="248" t="s">
        <v>82</v>
      </c>
      <c r="AY646" s="17" t="s">
        <v>163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7" t="s">
        <v>80</v>
      </c>
      <c r="BK646" s="249">
        <f>ROUND(I646*H646,2)</f>
        <v>0</v>
      </c>
      <c r="BL646" s="17" t="s">
        <v>254</v>
      </c>
      <c r="BM646" s="248" t="s">
        <v>923</v>
      </c>
    </row>
    <row r="647" spans="1:51" s="13" customFormat="1" ht="12">
      <c r="A647" s="13"/>
      <c r="B647" s="250"/>
      <c r="C647" s="251"/>
      <c r="D647" s="252" t="s">
        <v>170</v>
      </c>
      <c r="E647" s="253" t="s">
        <v>1</v>
      </c>
      <c r="F647" s="254" t="s">
        <v>924</v>
      </c>
      <c r="G647" s="251"/>
      <c r="H647" s="255">
        <v>210</v>
      </c>
      <c r="I647" s="256"/>
      <c r="J647" s="251"/>
      <c r="K647" s="251"/>
      <c r="L647" s="257"/>
      <c r="M647" s="258"/>
      <c r="N647" s="259"/>
      <c r="O647" s="259"/>
      <c r="P647" s="259"/>
      <c r="Q647" s="259"/>
      <c r="R647" s="259"/>
      <c r="S647" s="259"/>
      <c r="T647" s="26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1" t="s">
        <v>170</v>
      </c>
      <c r="AU647" s="261" t="s">
        <v>82</v>
      </c>
      <c r="AV647" s="13" t="s">
        <v>82</v>
      </c>
      <c r="AW647" s="13" t="s">
        <v>30</v>
      </c>
      <c r="AX647" s="13" t="s">
        <v>73</v>
      </c>
      <c r="AY647" s="261" t="s">
        <v>163</v>
      </c>
    </row>
    <row r="648" spans="1:51" s="14" customFormat="1" ht="12">
      <c r="A648" s="14"/>
      <c r="B648" s="262"/>
      <c r="C648" s="263"/>
      <c r="D648" s="252" t="s">
        <v>170</v>
      </c>
      <c r="E648" s="264" t="s">
        <v>1</v>
      </c>
      <c r="F648" s="265" t="s">
        <v>172</v>
      </c>
      <c r="G648" s="263"/>
      <c r="H648" s="266">
        <v>210</v>
      </c>
      <c r="I648" s="267"/>
      <c r="J648" s="263"/>
      <c r="K648" s="263"/>
      <c r="L648" s="268"/>
      <c r="M648" s="269"/>
      <c r="N648" s="270"/>
      <c r="O648" s="270"/>
      <c r="P648" s="270"/>
      <c r="Q648" s="270"/>
      <c r="R648" s="270"/>
      <c r="S648" s="270"/>
      <c r="T648" s="27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2" t="s">
        <v>170</v>
      </c>
      <c r="AU648" s="272" t="s">
        <v>82</v>
      </c>
      <c r="AV648" s="14" t="s">
        <v>88</v>
      </c>
      <c r="AW648" s="14" t="s">
        <v>30</v>
      </c>
      <c r="AX648" s="14" t="s">
        <v>80</v>
      </c>
      <c r="AY648" s="272" t="s">
        <v>163</v>
      </c>
    </row>
    <row r="649" spans="1:65" s="2" customFormat="1" ht="21.75" customHeight="1">
      <c r="A649" s="38"/>
      <c r="B649" s="39"/>
      <c r="C649" s="236" t="s">
        <v>925</v>
      </c>
      <c r="D649" s="236" t="s">
        <v>165</v>
      </c>
      <c r="E649" s="237" t="s">
        <v>926</v>
      </c>
      <c r="F649" s="238" t="s">
        <v>927</v>
      </c>
      <c r="G649" s="239" t="s">
        <v>922</v>
      </c>
      <c r="H649" s="240">
        <v>197</v>
      </c>
      <c r="I649" s="241"/>
      <c r="J649" s="242">
        <f>ROUND(I649*H649,2)</f>
        <v>0</v>
      </c>
      <c r="K649" s="243"/>
      <c r="L649" s="44"/>
      <c r="M649" s="244" t="s">
        <v>1</v>
      </c>
      <c r="N649" s="245" t="s">
        <v>38</v>
      </c>
      <c r="O649" s="91"/>
      <c r="P649" s="246">
        <f>O649*H649</f>
        <v>0</v>
      </c>
      <c r="Q649" s="246">
        <v>0</v>
      </c>
      <c r="R649" s="246">
        <f>Q649*H649</f>
        <v>0</v>
      </c>
      <c r="S649" s="246">
        <v>0</v>
      </c>
      <c r="T649" s="247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8" t="s">
        <v>254</v>
      </c>
      <c r="AT649" s="248" t="s">
        <v>165</v>
      </c>
      <c r="AU649" s="248" t="s">
        <v>82</v>
      </c>
      <c r="AY649" s="17" t="s">
        <v>163</v>
      </c>
      <c r="BE649" s="249">
        <f>IF(N649="základní",J649,0)</f>
        <v>0</v>
      </c>
      <c r="BF649" s="249">
        <f>IF(N649="snížená",J649,0)</f>
        <v>0</v>
      </c>
      <c r="BG649" s="249">
        <f>IF(N649="zákl. přenesená",J649,0)</f>
        <v>0</v>
      </c>
      <c r="BH649" s="249">
        <f>IF(N649="sníž. přenesená",J649,0)</f>
        <v>0</v>
      </c>
      <c r="BI649" s="249">
        <f>IF(N649="nulová",J649,0)</f>
        <v>0</v>
      </c>
      <c r="BJ649" s="17" t="s">
        <v>80</v>
      </c>
      <c r="BK649" s="249">
        <f>ROUND(I649*H649,2)</f>
        <v>0</v>
      </c>
      <c r="BL649" s="17" t="s">
        <v>254</v>
      </c>
      <c r="BM649" s="248" t="s">
        <v>928</v>
      </c>
    </row>
    <row r="650" spans="1:51" s="13" customFormat="1" ht="12">
      <c r="A650" s="13"/>
      <c r="B650" s="250"/>
      <c r="C650" s="251"/>
      <c r="D650" s="252" t="s">
        <v>170</v>
      </c>
      <c r="E650" s="253" t="s">
        <v>1</v>
      </c>
      <c r="F650" s="254" t="s">
        <v>929</v>
      </c>
      <c r="G650" s="251"/>
      <c r="H650" s="255">
        <v>2</v>
      </c>
      <c r="I650" s="256"/>
      <c r="J650" s="251"/>
      <c r="K650" s="251"/>
      <c r="L650" s="257"/>
      <c r="M650" s="258"/>
      <c r="N650" s="259"/>
      <c r="O650" s="259"/>
      <c r="P650" s="259"/>
      <c r="Q650" s="259"/>
      <c r="R650" s="259"/>
      <c r="S650" s="259"/>
      <c r="T650" s="260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1" t="s">
        <v>170</v>
      </c>
      <c r="AU650" s="261" t="s">
        <v>82</v>
      </c>
      <c r="AV650" s="13" t="s">
        <v>82</v>
      </c>
      <c r="AW650" s="13" t="s">
        <v>30</v>
      </c>
      <c r="AX650" s="13" t="s">
        <v>73</v>
      </c>
      <c r="AY650" s="261" t="s">
        <v>163</v>
      </c>
    </row>
    <row r="651" spans="1:51" s="13" customFormat="1" ht="12">
      <c r="A651" s="13"/>
      <c r="B651" s="250"/>
      <c r="C651" s="251"/>
      <c r="D651" s="252" t="s">
        <v>170</v>
      </c>
      <c r="E651" s="253" t="s">
        <v>1</v>
      </c>
      <c r="F651" s="254" t="s">
        <v>930</v>
      </c>
      <c r="G651" s="251"/>
      <c r="H651" s="255">
        <v>149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1" t="s">
        <v>170</v>
      </c>
      <c r="AU651" s="261" t="s">
        <v>82</v>
      </c>
      <c r="AV651" s="13" t="s">
        <v>82</v>
      </c>
      <c r="AW651" s="13" t="s">
        <v>30</v>
      </c>
      <c r="AX651" s="13" t="s">
        <v>73</v>
      </c>
      <c r="AY651" s="261" t="s">
        <v>163</v>
      </c>
    </row>
    <row r="652" spans="1:51" s="13" customFormat="1" ht="12">
      <c r="A652" s="13"/>
      <c r="B652" s="250"/>
      <c r="C652" s="251"/>
      <c r="D652" s="252" t="s">
        <v>170</v>
      </c>
      <c r="E652" s="253" t="s">
        <v>1</v>
      </c>
      <c r="F652" s="254" t="s">
        <v>931</v>
      </c>
      <c r="G652" s="251"/>
      <c r="H652" s="255">
        <v>20</v>
      </c>
      <c r="I652" s="256"/>
      <c r="J652" s="251"/>
      <c r="K652" s="251"/>
      <c r="L652" s="257"/>
      <c r="M652" s="258"/>
      <c r="N652" s="259"/>
      <c r="O652" s="259"/>
      <c r="P652" s="259"/>
      <c r="Q652" s="259"/>
      <c r="R652" s="259"/>
      <c r="S652" s="259"/>
      <c r="T652" s="26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1" t="s">
        <v>170</v>
      </c>
      <c r="AU652" s="261" t="s">
        <v>82</v>
      </c>
      <c r="AV652" s="13" t="s">
        <v>82</v>
      </c>
      <c r="AW652" s="13" t="s">
        <v>30</v>
      </c>
      <c r="AX652" s="13" t="s">
        <v>73</v>
      </c>
      <c r="AY652" s="261" t="s">
        <v>163</v>
      </c>
    </row>
    <row r="653" spans="1:51" s="13" customFormat="1" ht="12">
      <c r="A653" s="13"/>
      <c r="B653" s="250"/>
      <c r="C653" s="251"/>
      <c r="D653" s="252" t="s">
        <v>170</v>
      </c>
      <c r="E653" s="253" t="s">
        <v>1</v>
      </c>
      <c r="F653" s="254" t="s">
        <v>932</v>
      </c>
      <c r="G653" s="251"/>
      <c r="H653" s="255">
        <v>12</v>
      </c>
      <c r="I653" s="256"/>
      <c r="J653" s="251"/>
      <c r="K653" s="251"/>
      <c r="L653" s="257"/>
      <c r="M653" s="258"/>
      <c r="N653" s="259"/>
      <c r="O653" s="259"/>
      <c r="P653" s="259"/>
      <c r="Q653" s="259"/>
      <c r="R653" s="259"/>
      <c r="S653" s="259"/>
      <c r="T653" s="260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1" t="s">
        <v>170</v>
      </c>
      <c r="AU653" s="261" t="s">
        <v>82</v>
      </c>
      <c r="AV653" s="13" t="s">
        <v>82</v>
      </c>
      <c r="AW653" s="13" t="s">
        <v>30</v>
      </c>
      <c r="AX653" s="13" t="s">
        <v>73</v>
      </c>
      <c r="AY653" s="261" t="s">
        <v>163</v>
      </c>
    </row>
    <row r="654" spans="1:51" s="13" customFormat="1" ht="12">
      <c r="A654" s="13"/>
      <c r="B654" s="250"/>
      <c r="C654" s="251"/>
      <c r="D654" s="252" t="s">
        <v>170</v>
      </c>
      <c r="E654" s="253" t="s">
        <v>1</v>
      </c>
      <c r="F654" s="254" t="s">
        <v>933</v>
      </c>
      <c r="G654" s="251"/>
      <c r="H654" s="255">
        <v>5</v>
      </c>
      <c r="I654" s="256"/>
      <c r="J654" s="251"/>
      <c r="K654" s="251"/>
      <c r="L654" s="257"/>
      <c r="M654" s="258"/>
      <c r="N654" s="259"/>
      <c r="O654" s="259"/>
      <c r="P654" s="259"/>
      <c r="Q654" s="259"/>
      <c r="R654" s="259"/>
      <c r="S654" s="259"/>
      <c r="T654" s="260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1" t="s">
        <v>170</v>
      </c>
      <c r="AU654" s="261" t="s">
        <v>82</v>
      </c>
      <c r="AV654" s="13" t="s">
        <v>82</v>
      </c>
      <c r="AW654" s="13" t="s">
        <v>30</v>
      </c>
      <c r="AX654" s="13" t="s">
        <v>73</v>
      </c>
      <c r="AY654" s="261" t="s">
        <v>163</v>
      </c>
    </row>
    <row r="655" spans="1:51" s="13" customFormat="1" ht="12">
      <c r="A655" s="13"/>
      <c r="B655" s="250"/>
      <c r="C655" s="251"/>
      <c r="D655" s="252" t="s">
        <v>170</v>
      </c>
      <c r="E655" s="253" t="s">
        <v>1</v>
      </c>
      <c r="F655" s="254" t="s">
        <v>934</v>
      </c>
      <c r="G655" s="251"/>
      <c r="H655" s="255">
        <v>6</v>
      </c>
      <c r="I655" s="256"/>
      <c r="J655" s="251"/>
      <c r="K655" s="251"/>
      <c r="L655" s="257"/>
      <c r="M655" s="258"/>
      <c r="N655" s="259"/>
      <c r="O655" s="259"/>
      <c r="P655" s="259"/>
      <c r="Q655" s="259"/>
      <c r="R655" s="259"/>
      <c r="S655" s="259"/>
      <c r="T655" s="26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1" t="s">
        <v>170</v>
      </c>
      <c r="AU655" s="261" t="s">
        <v>82</v>
      </c>
      <c r="AV655" s="13" t="s">
        <v>82</v>
      </c>
      <c r="AW655" s="13" t="s">
        <v>30</v>
      </c>
      <c r="AX655" s="13" t="s">
        <v>73</v>
      </c>
      <c r="AY655" s="261" t="s">
        <v>163</v>
      </c>
    </row>
    <row r="656" spans="1:51" s="13" customFormat="1" ht="12">
      <c r="A656" s="13"/>
      <c r="B656" s="250"/>
      <c r="C656" s="251"/>
      <c r="D656" s="252" t="s">
        <v>170</v>
      </c>
      <c r="E656" s="253" t="s">
        <v>1</v>
      </c>
      <c r="F656" s="254" t="s">
        <v>935</v>
      </c>
      <c r="G656" s="251"/>
      <c r="H656" s="255">
        <v>3</v>
      </c>
      <c r="I656" s="256"/>
      <c r="J656" s="251"/>
      <c r="K656" s="251"/>
      <c r="L656" s="257"/>
      <c r="M656" s="258"/>
      <c r="N656" s="259"/>
      <c r="O656" s="259"/>
      <c r="P656" s="259"/>
      <c r="Q656" s="259"/>
      <c r="R656" s="259"/>
      <c r="S656" s="259"/>
      <c r="T656" s="26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1" t="s">
        <v>170</v>
      </c>
      <c r="AU656" s="261" t="s">
        <v>82</v>
      </c>
      <c r="AV656" s="13" t="s">
        <v>82</v>
      </c>
      <c r="AW656" s="13" t="s">
        <v>30</v>
      </c>
      <c r="AX656" s="13" t="s">
        <v>73</v>
      </c>
      <c r="AY656" s="261" t="s">
        <v>163</v>
      </c>
    </row>
    <row r="657" spans="1:51" s="14" customFormat="1" ht="12">
      <c r="A657" s="14"/>
      <c r="B657" s="262"/>
      <c r="C657" s="263"/>
      <c r="D657" s="252" t="s">
        <v>170</v>
      </c>
      <c r="E657" s="264" t="s">
        <v>1</v>
      </c>
      <c r="F657" s="265" t="s">
        <v>172</v>
      </c>
      <c r="G657" s="263"/>
      <c r="H657" s="266">
        <v>197</v>
      </c>
      <c r="I657" s="267"/>
      <c r="J657" s="263"/>
      <c r="K657" s="263"/>
      <c r="L657" s="268"/>
      <c r="M657" s="269"/>
      <c r="N657" s="270"/>
      <c r="O657" s="270"/>
      <c r="P657" s="270"/>
      <c r="Q657" s="270"/>
      <c r="R657" s="270"/>
      <c r="S657" s="270"/>
      <c r="T657" s="271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2" t="s">
        <v>170</v>
      </c>
      <c r="AU657" s="272" t="s">
        <v>82</v>
      </c>
      <c r="AV657" s="14" t="s">
        <v>88</v>
      </c>
      <c r="AW657" s="14" t="s">
        <v>30</v>
      </c>
      <c r="AX657" s="14" t="s">
        <v>80</v>
      </c>
      <c r="AY657" s="272" t="s">
        <v>163</v>
      </c>
    </row>
    <row r="658" spans="1:65" s="2" customFormat="1" ht="16.5" customHeight="1">
      <c r="A658" s="38"/>
      <c r="B658" s="39"/>
      <c r="C658" s="236" t="s">
        <v>936</v>
      </c>
      <c r="D658" s="236" t="s">
        <v>165</v>
      </c>
      <c r="E658" s="237" t="s">
        <v>937</v>
      </c>
      <c r="F658" s="238" t="s">
        <v>938</v>
      </c>
      <c r="G658" s="239" t="s">
        <v>563</v>
      </c>
      <c r="H658" s="240">
        <v>7</v>
      </c>
      <c r="I658" s="241"/>
      <c r="J658" s="242">
        <f>ROUND(I658*H658,2)</f>
        <v>0</v>
      </c>
      <c r="K658" s="243"/>
      <c r="L658" s="44"/>
      <c r="M658" s="244" t="s">
        <v>1</v>
      </c>
      <c r="N658" s="245" t="s">
        <v>38</v>
      </c>
      <c r="O658" s="91"/>
      <c r="P658" s="246">
        <f>O658*H658</f>
        <v>0</v>
      </c>
      <c r="Q658" s="246">
        <v>0</v>
      </c>
      <c r="R658" s="246">
        <f>Q658*H658</f>
        <v>0</v>
      </c>
      <c r="S658" s="246">
        <v>0</v>
      </c>
      <c r="T658" s="247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48" t="s">
        <v>254</v>
      </c>
      <c r="AT658" s="248" t="s">
        <v>165</v>
      </c>
      <c r="AU658" s="248" t="s">
        <v>82</v>
      </c>
      <c r="AY658" s="17" t="s">
        <v>163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17" t="s">
        <v>80</v>
      </c>
      <c r="BK658" s="249">
        <f>ROUND(I658*H658,2)</f>
        <v>0</v>
      </c>
      <c r="BL658" s="17" t="s">
        <v>254</v>
      </c>
      <c r="BM658" s="248" t="s">
        <v>939</v>
      </c>
    </row>
    <row r="659" spans="1:51" s="13" customFormat="1" ht="12">
      <c r="A659" s="13"/>
      <c r="B659" s="250"/>
      <c r="C659" s="251"/>
      <c r="D659" s="252" t="s">
        <v>170</v>
      </c>
      <c r="E659" s="253" t="s">
        <v>1</v>
      </c>
      <c r="F659" s="254" t="s">
        <v>940</v>
      </c>
      <c r="G659" s="251"/>
      <c r="H659" s="255">
        <v>7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1" t="s">
        <v>170</v>
      </c>
      <c r="AU659" s="261" t="s">
        <v>82</v>
      </c>
      <c r="AV659" s="13" t="s">
        <v>82</v>
      </c>
      <c r="AW659" s="13" t="s">
        <v>30</v>
      </c>
      <c r="AX659" s="13" t="s">
        <v>73</v>
      </c>
      <c r="AY659" s="261" t="s">
        <v>163</v>
      </c>
    </row>
    <row r="660" spans="1:51" s="14" customFormat="1" ht="12">
      <c r="A660" s="14"/>
      <c r="B660" s="262"/>
      <c r="C660" s="263"/>
      <c r="D660" s="252" t="s">
        <v>170</v>
      </c>
      <c r="E660" s="264" t="s">
        <v>1</v>
      </c>
      <c r="F660" s="265" t="s">
        <v>172</v>
      </c>
      <c r="G660" s="263"/>
      <c r="H660" s="266">
        <v>7</v>
      </c>
      <c r="I660" s="267"/>
      <c r="J660" s="263"/>
      <c r="K660" s="263"/>
      <c r="L660" s="268"/>
      <c r="M660" s="269"/>
      <c r="N660" s="270"/>
      <c r="O660" s="270"/>
      <c r="P660" s="270"/>
      <c r="Q660" s="270"/>
      <c r="R660" s="270"/>
      <c r="S660" s="270"/>
      <c r="T660" s="271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2" t="s">
        <v>170</v>
      </c>
      <c r="AU660" s="272" t="s">
        <v>82</v>
      </c>
      <c r="AV660" s="14" t="s">
        <v>88</v>
      </c>
      <c r="AW660" s="14" t="s">
        <v>30</v>
      </c>
      <c r="AX660" s="14" t="s">
        <v>80</v>
      </c>
      <c r="AY660" s="272" t="s">
        <v>163</v>
      </c>
    </row>
    <row r="661" spans="1:65" s="2" customFormat="1" ht="16.5" customHeight="1">
      <c r="A661" s="38"/>
      <c r="B661" s="39"/>
      <c r="C661" s="236" t="s">
        <v>941</v>
      </c>
      <c r="D661" s="236" t="s">
        <v>165</v>
      </c>
      <c r="E661" s="237" t="s">
        <v>942</v>
      </c>
      <c r="F661" s="238" t="s">
        <v>943</v>
      </c>
      <c r="G661" s="239" t="s">
        <v>563</v>
      </c>
      <c r="H661" s="240">
        <v>4</v>
      </c>
      <c r="I661" s="241"/>
      <c r="J661" s="242">
        <f>ROUND(I661*H661,2)</f>
        <v>0</v>
      </c>
      <c r="K661" s="243"/>
      <c r="L661" s="44"/>
      <c r="M661" s="244" t="s">
        <v>1</v>
      </c>
      <c r="N661" s="245" t="s">
        <v>38</v>
      </c>
      <c r="O661" s="91"/>
      <c r="P661" s="246">
        <f>O661*H661</f>
        <v>0</v>
      </c>
      <c r="Q661" s="246">
        <v>0</v>
      </c>
      <c r="R661" s="246">
        <f>Q661*H661</f>
        <v>0</v>
      </c>
      <c r="S661" s="246">
        <v>0</v>
      </c>
      <c r="T661" s="247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48" t="s">
        <v>254</v>
      </c>
      <c r="AT661" s="248" t="s">
        <v>165</v>
      </c>
      <c r="AU661" s="248" t="s">
        <v>82</v>
      </c>
      <c r="AY661" s="17" t="s">
        <v>163</v>
      </c>
      <c r="BE661" s="249">
        <f>IF(N661="základní",J661,0)</f>
        <v>0</v>
      </c>
      <c r="BF661" s="249">
        <f>IF(N661="snížená",J661,0)</f>
        <v>0</v>
      </c>
      <c r="BG661" s="249">
        <f>IF(N661="zákl. přenesená",J661,0)</f>
        <v>0</v>
      </c>
      <c r="BH661" s="249">
        <f>IF(N661="sníž. přenesená",J661,0)</f>
        <v>0</v>
      </c>
      <c r="BI661" s="249">
        <f>IF(N661="nulová",J661,0)</f>
        <v>0</v>
      </c>
      <c r="BJ661" s="17" t="s">
        <v>80</v>
      </c>
      <c r="BK661" s="249">
        <f>ROUND(I661*H661,2)</f>
        <v>0</v>
      </c>
      <c r="BL661" s="17" t="s">
        <v>254</v>
      </c>
      <c r="BM661" s="248" t="s">
        <v>944</v>
      </c>
    </row>
    <row r="662" spans="1:51" s="13" customFormat="1" ht="12">
      <c r="A662" s="13"/>
      <c r="B662" s="250"/>
      <c r="C662" s="251"/>
      <c r="D662" s="252" t="s">
        <v>170</v>
      </c>
      <c r="E662" s="253" t="s">
        <v>1</v>
      </c>
      <c r="F662" s="254" t="s">
        <v>945</v>
      </c>
      <c r="G662" s="251"/>
      <c r="H662" s="255">
        <v>4</v>
      </c>
      <c r="I662" s="256"/>
      <c r="J662" s="251"/>
      <c r="K662" s="251"/>
      <c r="L662" s="257"/>
      <c r="M662" s="258"/>
      <c r="N662" s="259"/>
      <c r="O662" s="259"/>
      <c r="P662" s="259"/>
      <c r="Q662" s="259"/>
      <c r="R662" s="259"/>
      <c r="S662" s="259"/>
      <c r="T662" s="26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1" t="s">
        <v>170</v>
      </c>
      <c r="AU662" s="261" t="s">
        <v>82</v>
      </c>
      <c r="AV662" s="13" t="s">
        <v>82</v>
      </c>
      <c r="AW662" s="13" t="s">
        <v>30</v>
      </c>
      <c r="AX662" s="13" t="s">
        <v>73</v>
      </c>
      <c r="AY662" s="261" t="s">
        <v>163</v>
      </c>
    </row>
    <row r="663" spans="1:51" s="14" customFormat="1" ht="12">
      <c r="A663" s="14"/>
      <c r="B663" s="262"/>
      <c r="C663" s="263"/>
      <c r="D663" s="252" t="s">
        <v>170</v>
      </c>
      <c r="E663" s="264" t="s">
        <v>1</v>
      </c>
      <c r="F663" s="265" t="s">
        <v>172</v>
      </c>
      <c r="G663" s="263"/>
      <c r="H663" s="266">
        <v>4</v>
      </c>
      <c r="I663" s="267"/>
      <c r="J663" s="263"/>
      <c r="K663" s="263"/>
      <c r="L663" s="268"/>
      <c r="M663" s="269"/>
      <c r="N663" s="270"/>
      <c r="O663" s="270"/>
      <c r="P663" s="270"/>
      <c r="Q663" s="270"/>
      <c r="R663" s="270"/>
      <c r="S663" s="270"/>
      <c r="T663" s="271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2" t="s">
        <v>170</v>
      </c>
      <c r="AU663" s="272" t="s">
        <v>82</v>
      </c>
      <c r="AV663" s="14" t="s">
        <v>88</v>
      </c>
      <c r="AW663" s="14" t="s">
        <v>30</v>
      </c>
      <c r="AX663" s="14" t="s">
        <v>80</v>
      </c>
      <c r="AY663" s="272" t="s">
        <v>163</v>
      </c>
    </row>
    <row r="664" spans="1:65" s="2" customFormat="1" ht="16.5" customHeight="1">
      <c r="A664" s="38"/>
      <c r="B664" s="39"/>
      <c r="C664" s="236" t="s">
        <v>946</v>
      </c>
      <c r="D664" s="236" t="s">
        <v>165</v>
      </c>
      <c r="E664" s="237" t="s">
        <v>947</v>
      </c>
      <c r="F664" s="238" t="s">
        <v>948</v>
      </c>
      <c r="G664" s="239" t="s">
        <v>922</v>
      </c>
      <c r="H664" s="240">
        <v>589.6</v>
      </c>
      <c r="I664" s="241"/>
      <c r="J664" s="242">
        <f>ROUND(I664*H664,2)</f>
        <v>0</v>
      </c>
      <c r="K664" s="243"/>
      <c r="L664" s="44"/>
      <c r="M664" s="244" t="s">
        <v>1</v>
      </c>
      <c r="N664" s="245" t="s">
        <v>38</v>
      </c>
      <c r="O664" s="91"/>
      <c r="P664" s="246">
        <f>O664*H664</f>
        <v>0</v>
      </c>
      <c r="Q664" s="246">
        <v>0</v>
      </c>
      <c r="R664" s="246">
        <f>Q664*H664</f>
        <v>0</v>
      </c>
      <c r="S664" s="246">
        <v>0</v>
      </c>
      <c r="T664" s="247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48" t="s">
        <v>254</v>
      </c>
      <c r="AT664" s="248" t="s">
        <v>165</v>
      </c>
      <c r="AU664" s="248" t="s">
        <v>82</v>
      </c>
      <c r="AY664" s="17" t="s">
        <v>163</v>
      </c>
      <c r="BE664" s="249">
        <f>IF(N664="základní",J664,0)</f>
        <v>0</v>
      </c>
      <c r="BF664" s="249">
        <f>IF(N664="snížená",J664,0)</f>
        <v>0</v>
      </c>
      <c r="BG664" s="249">
        <f>IF(N664="zákl. přenesená",J664,0)</f>
        <v>0</v>
      </c>
      <c r="BH664" s="249">
        <f>IF(N664="sníž. přenesená",J664,0)</f>
        <v>0</v>
      </c>
      <c r="BI664" s="249">
        <f>IF(N664="nulová",J664,0)</f>
        <v>0</v>
      </c>
      <c r="BJ664" s="17" t="s">
        <v>80</v>
      </c>
      <c r="BK664" s="249">
        <f>ROUND(I664*H664,2)</f>
        <v>0</v>
      </c>
      <c r="BL664" s="17" t="s">
        <v>254</v>
      </c>
      <c r="BM664" s="248" t="s">
        <v>949</v>
      </c>
    </row>
    <row r="665" spans="1:51" s="13" customFormat="1" ht="12">
      <c r="A665" s="13"/>
      <c r="B665" s="250"/>
      <c r="C665" s="251"/>
      <c r="D665" s="252" t="s">
        <v>170</v>
      </c>
      <c r="E665" s="253" t="s">
        <v>1</v>
      </c>
      <c r="F665" s="254" t="s">
        <v>950</v>
      </c>
      <c r="G665" s="251"/>
      <c r="H665" s="255">
        <v>589.6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1" t="s">
        <v>170</v>
      </c>
      <c r="AU665" s="261" t="s">
        <v>82</v>
      </c>
      <c r="AV665" s="13" t="s">
        <v>82</v>
      </c>
      <c r="AW665" s="13" t="s">
        <v>30</v>
      </c>
      <c r="AX665" s="13" t="s">
        <v>73</v>
      </c>
      <c r="AY665" s="261" t="s">
        <v>163</v>
      </c>
    </row>
    <row r="666" spans="1:51" s="14" customFormat="1" ht="12">
      <c r="A666" s="14"/>
      <c r="B666" s="262"/>
      <c r="C666" s="263"/>
      <c r="D666" s="252" t="s">
        <v>170</v>
      </c>
      <c r="E666" s="264" t="s">
        <v>1</v>
      </c>
      <c r="F666" s="265" t="s">
        <v>172</v>
      </c>
      <c r="G666" s="263"/>
      <c r="H666" s="266">
        <v>589.6</v>
      </c>
      <c r="I666" s="267"/>
      <c r="J666" s="263"/>
      <c r="K666" s="263"/>
      <c r="L666" s="268"/>
      <c r="M666" s="269"/>
      <c r="N666" s="270"/>
      <c r="O666" s="270"/>
      <c r="P666" s="270"/>
      <c r="Q666" s="270"/>
      <c r="R666" s="270"/>
      <c r="S666" s="270"/>
      <c r="T666" s="271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2" t="s">
        <v>170</v>
      </c>
      <c r="AU666" s="272" t="s">
        <v>82</v>
      </c>
      <c r="AV666" s="14" t="s">
        <v>88</v>
      </c>
      <c r="AW666" s="14" t="s">
        <v>30</v>
      </c>
      <c r="AX666" s="14" t="s">
        <v>80</v>
      </c>
      <c r="AY666" s="272" t="s">
        <v>163</v>
      </c>
    </row>
    <row r="667" spans="1:63" s="12" customFormat="1" ht="22.8" customHeight="1">
      <c r="A667" s="12"/>
      <c r="B667" s="220"/>
      <c r="C667" s="221"/>
      <c r="D667" s="222" t="s">
        <v>72</v>
      </c>
      <c r="E667" s="234" t="s">
        <v>951</v>
      </c>
      <c r="F667" s="234" t="s">
        <v>952</v>
      </c>
      <c r="G667" s="221"/>
      <c r="H667" s="221"/>
      <c r="I667" s="224"/>
      <c r="J667" s="235">
        <f>BK667</f>
        <v>0</v>
      </c>
      <c r="K667" s="221"/>
      <c r="L667" s="226"/>
      <c r="M667" s="227"/>
      <c r="N667" s="228"/>
      <c r="O667" s="228"/>
      <c r="P667" s="229">
        <f>SUM(P668:P688)</f>
        <v>0</v>
      </c>
      <c r="Q667" s="228"/>
      <c r="R667" s="229">
        <f>SUM(R668:R688)</f>
        <v>0</v>
      </c>
      <c r="S667" s="228"/>
      <c r="T667" s="230">
        <f>SUM(T668:T688)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31" t="s">
        <v>82</v>
      </c>
      <c r="AT667" s="232" t="s">
        <v>72</v>
      </c>
      <c r="AU667" s="232" t="s">
        <v>80</v>
      </c>
      <c r="AY667" s="231" t="s">
        <v>163</v>
      </c>
      <c r="BK667" s="233">
        <f>SUM(BK668:BK688)</f>
        <v>0</v>
      </c>
    </row>
    <row r="668" spans="1:65" s="2" customFormat="1" ht="21.75" customHeight="1">
      <c r="A668" s="38"/>
      <c r="B668" s="39"/>
      <c r="C668" s="236" t="s">
        <v>953</v>
      </c>
      <c r="D668" s="236" t="s">
        <v>165</v>
      </c>
      <c r="E668" s="237" t="s">
        <v>954</v>
      </c>
      <c r="F668" s="238" t="s">
        <v>955</v>
      </c>
      <c r="G668" s="239" t="s">
        <v>212</v>
      </c>
      <c r="H668" s="240">
        <v>2246.5</v>
      </c>
      <c r="I668" s="241"/>
      <c r="J668" s="242">
        <f>ROUND(I668*H668,2)</f>
        <v>0</v>
      </c>
      <c r="K668" s="243"/>
      <c r="L668" s="44"/>
      <c r="M668" s="244" t="s">
        <v>1</v>
      </c>
      <c r="N668" s="245" t="s">
        <v>38</v>
      </c>
      <c r="O668" s="91"/>
      <c r="P668" s="246">
        <f>O668*H668</f>
        <v>0</v>
      </c>
      <c r="Q668" s="246">
        <v>0</v>
      </c>
      <c r="R668" s="246">
        <f>Q668*H668</f>
        <v>0</v>
      </c>
      <c r="S668" s="246">
        <v>0</v>
      </c>
      <c r="T668" s="247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48" t="s">
        <v>254</v>
      </c>
      <c r="AT668" s="248" t="s">
        <v>165</v>
      </c>
      <c r="AU668" s="248" t="s">
        <v>82</v>
      </c>
      <c r="AY668" s="17" t="s">
        <v>163</v>
      </c>
      <c r="BE668" s="249">
        <f>IF(N668="základní",J668,0)</f>
        <v>0</v>
      </c>
      <c r="BF668" s="249">
        <f>IF(N668="snížená",J668,0)</f>
        <v>0</v>
      </c>
      <c r="BG668" s="249">
        <f>IF(N668="zákl. přenesená",J668,0)</f>
        <v>0</v>
      </c>
      <c r="BH668" s="249">
        <f>IF(N668="sníž. přenesená",J668,0)</f>
        <v>0</v>
      </c>
      <c r="BI668" s="249">
        <f>IF(N668="nulová",J668,0)</f>
        <v>0</v>
      </c>
      <c r="BJ668" s="17" t="s">
        <v>80</v>
      </c>
      <c r="BK668" s="249">
        <f>ROUND(I668*H668,2)</f>
        <v>0</v>
      </c>
      <c r="BL668" s="17" t="s">
        <v>254</v>
      </c>
      <c r="BM668" s="248" t="s">
        <v>956</v>
      </c>
    </row>
    <row r="669" spans="1:51" s="13" customFormat="1" ht="12">
      <c r="A669" s="13"/>
      <c r="B669" s="250"/>
      <c r="C669" s="251"/>
      <c r="D669" s="252" t="s">
        <v>170</v>
      </c>
      <c r="E669" s="253" t="s">
        <v>1</v>
      </c>
      <c r="F669" s="254" t="s">
        <v>957</v>
      </c>
      <c r="G669" s="251"/>
      <c r="H669" s="255">
        <v>121.1</v>
      </c>
      <c r="I669" s="256"/>
      <c r="J669" s="251"/>
      <c r="K669" s="251"/>
      <c r="L669" s="257"/>
      <c r="M669" s="258"/>
      <c r="N669" s="259"/>
      <c r="O669" s="259"/>
      <c r="P669" s="259"/>
      <c r="Q669" s="259"/>
      <c r="R669" s="259"/>
      <c r="S669" s="259"/>
      <c r="T669" s="260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1" t="s">
        <v>170</v>
      </c>
      <c r="AU669" s="261" t="s">
        <v>82</v>
      </c>
      <c r="AV669" s="13" t="s">
        <v>82</v>
      </c>
      <c r="AW669" s="13" t="s">
        <v>30</v>
      </c>
      <c r="AX669" s="13" t="s">
        <v>73</v>
      </c>
      <c r="AY669" s="261" t="s">
        <v>163</v>
      </c>
    </row>
    <row r="670" spans="1:51" s="13" customFormat="1" ht="12">
      <c r="A670" s="13"/>
      <c r="B670" s="250"/>
      <c r="C670" s="251"/>
      <c r="D670" s="252" t="s">
        <v>170</v>
      </c>
      <c r="E670" s="253" t="s">
        <v>1</v>
      </c>
      <c r="F670" s="254" t="s">
        <v>958</v>
      </c>
      <c r="G670" s="251"/>
      <c r="H670" s="255">
        <v>38</v>
      </c>
      <c r="I670" s="256"/>
      <c r="J670" s="251"/>
      <c r="K670" s="251"/>
      <c r="L670" s="257"/>
      <c r="M670" s="258"/>
      <c r="N670" s="259"/>
      <c r="O670" s="259"/>
      <c r="P670" s="259"/>
      <c r="Q670" s="259"/>
      <c r="R670" s="259"/>
      <c r="S670" s="259"/>
      <c r="T670" s="26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1" t="s">
        <v>170</v>
      </c>
      <c r="AU670" s="261" t="s">
        <v>82</v>
      </c>
      <c r="AV670" s="13" t="s">
        <v>82</v>
      </c>
      <c r="AW670" s="13" t="s">
        <v>30</v>
      </c>
      <c r="AX670" s="13" t="s">
        <v>73</v>
      </c>
      <c r="AY670" s="261" t="s">
        <v>163</v>
      </c>
    </row>
    <row r="671" spans="1:51" s="13" customFormat="1" ht="12">
      <c r="A671" s="13"/>
      <c r="B671" s="250"/>
      <c r="C671" s="251"/>
      <c r="D671" s="252" t="s">
        <v>170</v>
      </c>
      <c r="E671" s="253" t="s">
        <v>1</v>
      </c>
      <c r="F671" s="254" t="s">
        <v>959</v>
      </c>
      <c r="G671" s="251"/>
      <c r="H671" s="255">
        <v>35.5</v>
      </c>
      <c r="I671" s="256"/>
      <c r="J671" s="251"/>
      <c r="K671" s="251"/>
      <c r="L671" s="257"/>
      <c r="M671" s="258"/>
      <c r="N671" s="259"/>
      <c r="O671" s="259"/>
      <c r="P671" s="259"/>
      <c r="Q671" s="259"/>
      <c r="R671" s="259"/>
      <c r="S671" s="259"/>
      <c r="T671" s="26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1" t="s">
        <v>170</v>
      </c>
      <c r="AU671" s="261" t="s">
        <v>82</v>
      </c>
      <c r="AV671" s="13" t="s">
        <v>82</v>
      </c>
      <c r="AW671" s="13" t="s">
        <v>30</v>
      </c>
      <c r="AX671" s="13" t="s">
        <v>73</v>
      </c>
      <c r="AY671" s="261" t="s">
        <v>163</v>
      </c>
    </row>
    <row r="672" spans="1:51" s="13" customFormat="1" ht="12">
      <c r="A672" s="13"/>
      <c r="B672" s="250"/>
      <c r="C672" s="251"/>
      <c r="D672" s="252" t="s">
        <v>170</v>
      </c>
      <c r="E672" s="253" t="s">
        <v>1</v>
      </c>
      <c r="F672" s="254" t="s">
        <v>960</v>
      </c>
      <c r="G672" s="251"/>
      <c r="H672" s="255">
        <v>112</v>
      </c>
      <c r="I672" s="256"/>
      <c r="J672" s="251"/>
      <c r="K672" s="251"/>
      <c r="L672" s="257"/>
      <c r="M672" s="258"/>
      <c r="N672" s="259"/>
      <c r="O672" s="259"/>
      <c r="P672" s="259"/>
      <c r="Q672" s="259"/>
      <c r="R672" s="259"/>
      <c r="S672" s="259"/>
      <c r="T672" s="26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1" t="s">
        <v>170</v>
      </c>
      <c r="AU672" s="261" t="s">
        <v>82</v>
      </c>
      <c r="AV672" s="13" t="s">
        <v>82</v>
      </c>
      <c r="AW672" s="13" t="s">
        <v>30</v>
      </c>
      <c r="AX672" s="13" t="s">
        <v>73</v>
      </c>
      <c r="AY672" s="261" t="s">
        <v>163</v>
      </c>
    </row>
    <row r="673" spans="1:51" s="13" customFormat="1" ht="12">
      <c r="A673" s="13"/>
      <c r="B673" s="250"/>
      <c r="C673" s="251"/>
      <c r="D673" s="252" t="s">
        <v>170</v>
      </c>
      <c r="E673" s="253" t="s">
        <v>1</v>
      </c>
      <c r="F673" s="254" t="s">
        <v>961</v>
      </c>
      <c r="G673" s="251"/>
      <c r="H673" s="255">
        <v>38.7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1" t="s">
        <v>170</v>
      </c>
      <c r="AU673" s="261" t="s">
        <v>82</v>
      </c>
      <c r="AV673" s="13" t="s">
        <v>82</v>
      </c>
      <c r="AW673" s="13" t="s">
        <v>30</v>
      </c>
      <c r="AX673" s="13" t="s">
        <v>73</v>
      </c>
      <c r="AY673" s="261" t="s">
        <v>163</v>
      </c>
    </row>
    <row r="674" spans="1:51" s="13" customFormat="1" ht="12">
      <c r="A674" s="13"/>
      <c r="B674" s="250"/>
      <c r="C674" s="251"/>
      <c r="D674" s="252" t="s">
        <v>170</v>
      </c>
      <c r="E674" s="253" t="s">
        <v>1</v>
      </c>
      <c r="F674" s="254" t="s">
        <v>962</v>
      </c>
      <c r="G674" s="251"/>
      <c r="H674" s="255">
        <v>1447.6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1" t="s">
        <v>170</v>
      </c>
      <c r="AU674" s="261" t="s">
        <v>82</v>
      </c>
      <c r="AV674" s="13" t="s">
        <v>82</v>
      </c>
      <c r="AW674" s="13" t="s">
        <v>30</v>
      </c>
      <c r="AX674" s="13" t="s">
        <v>73</v>
      </c>
      <c r="AY674" s="261" t="s">
        <v>163</v>
      </c>
    </row>
    <row r="675" spans="1:51" s="13" customFormat="1" ht="12">
      <c r="A675" s="13"/>
      <c r="B675" s="250"/>
      <c r="C675" s="251"/>
      <c r="D675" s="252" t="s">
        <v>170</v>
      </c>
      <c r="E675" s="253" t="s">
        <v>1</v>
      </c>
      <c r="F675" s="254" t="s">
        <v>963</v>
      </c>
      <c r="G675" s="251"/>
      <c r="H675" s="255">
        <v>453.6</v>
      </c>
      <c r="I675" s="256"/>
      <c r="J675" s="251"/>
      <c r="K675" s="251"/>
      <c r="L675" s="257"/>
      <c r="M675" s="258"/>
      <c r="N675" s="259"/>
      <c r="O675" s="259"/>
      <c r="P675" s="259"/>
      <c r="Q675" s="259"/>
      <c r="R675" s="259"/>
      <c r="S675" s="259"/>
      <c r="T675" s="26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1" t="s">
        <v>170</v>
      </c>
      <c r="AU675" s="261" t="s">
        <v>82</v>
      </c>
      <c r="AV675" s="13" t="s">
        <v>82</v>
      </c>
      <c r="AW675" s="13" t="s">
        <v>30</v>
      </c>
      <c r="AX675" s="13" t="s">
        <v>73</v>
      </c>
      <c r="AY675" s="261" t="s">
        <v>163</v>
      </c>
    </row>
    <row r="676" spans="1:51" s="14" customFormat="1" ht="12">
      <c r="A676" s="14"/>
      <c r="B676" s="262"/>
      <c r="C676" s="263"/>
      <c r="D676" s="252" t="s">
        <v>170</v>
      </c>
      <c r="E676" s="264" t="s">
        <v>1</v>
      </c>
      <c r="F676" s="265" t="s">
        <v>172</v>
      </c>
      <c r="G676" s="263"/>
      <c r="H676" s="266">
        <v>2246.5</v>
      </c>
      <c r="I676" s="267"/>
      <c r="J676" s="263"/>
      <c r="K676" s="263"/>
      <c r="L676" s="268"/>
      <c r="M676" s="269"/>
      <c r="N676" s="270"/>
      <c r="O676" s="270"/>
      <c r="P676" s="270"/>
      <c r="Q676" s="270"/>
      <c r="R676" s="270"/>
      <c r="S676" s="270"/>
      <c r="T676" s="271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2" t="s">
        <v>170</v>
      </c>
      <c r="AU676" s="272" t="s">
        <v>82</v>
      </c>
      <c r="AV676" s="14" t="s">
        <v>88</v>
      </c>
      <c r="AW676" s="14" t="s">
        <v>30</v>
      </c>
      <c r="AX676" s="14" t="s">
        <v>80</v>
      </c>
      <c r="AY676" s="272" t="s">
        <v>163</v>
      </c>
    </row>
    <row r="677" spans="1:65" s="2" customFormat="1" ht="21.75" customHeight="1">
      <c r="A677" s="38"/>
      <c r="B677" s="39"/>
      <c r="C677" s="236" t="s">
        <v>964</v>
      </c>
      <c r="D677" s="236" t="s">
        <v>165</v>
      </c>
      <c r="E677" s="237" t="s">
        <v>965</v>
      </c>
      <c r="F677" s="238" t="s">
        <v>966</v>
      </c>
      <c r="G677" s="239" t="s">
        <v>168</v>
      </c>
      <c r="H677" s="240">
        <v>1912.18</v>
      </c>
      <c r="I677" s="241"/>
      <c r="J677" s="242">
        <f>ROUND(I677*H677,2)</f>
        <v>0</v>
      </c>
      <c r="K677" s="243"/>
      <c r="L677" s="44"/>
      <c r="M677" s="244" t="s">
        <v>1</v>
      </c>
      <c r="N677" s="245" t="s">
        <v>38</v>
      </c>
      <c r="O677" s="91"/>
      <c r="P677" s="246">
        <f>O677*H677</f>
        <v>0</v>
      </c>
      <c r="Q677" s="246">
        <v>0</v>
      </c>
      <c r="R677" s="246">
        <f>Q677*H677</f>
        <v>0</v>
      </c>
      <c r="S677" s="246">
        <v>0</v>
      </c>
      <c r="T677" s="24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8" t="s">
        <v>254</v>
      </c>
      <c r="AT677" s="248" t="s">
        <v>165</v>
      </c>
      <c r="AU677" s="248" t="s">
        <v>82</v>
      </c>
      <c r="AY677" s="17" t="s">
        <v>163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17" t="s">
        <v>80</v>
      </c>
      <c r="BK677" s="249">
        <f>ROUND(I677*H677,2)</f>
        <v>0</v>
      </c>
      <c r="BL677" s="17" t="s">
        <v>254</v>
      </c>
      <c r="BM677" s="248" t="s">
        <v>967</v>
      </c>
    </row>
    <row r="678" spans="1:51" s="13" customFormat="1" ht="12">
      <c r="A678" s="13"/>
      <c r="B678" s="250"/>
      <c r="C678" s="251"/>
      <c r="D678" s="252" t="s">
        <v>170</v>
      </c>
      <c r="E678" s="253" t="s">
        <v>1</v>
      </c>
      <c r="F678" s="254" t="s">
        <v>968</v>
      </c>
      <c r="G678" s="251"/>
      <c r="H678" s="255">
        <v>125.59</v>
      </c>
      <c r="I678" s="256"/>
      <c r="J678" s="251"/>
      <c r="K678" s="251"/>
      <c r="L678" s="257"/>
      <c r="M678" s="258"/>
      <c r="N678" s="259"/>
      <c r="O678" s="259"/>
      <c r="P678" s="259"/>
      <c r="Q678" s="259"/>
      <c r="R678" s="259"/>
      <c r="S678" s="259"/>
      <c r="T678" s="26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1" t="s">
        <v>170</v>
      </c>
      <c r="AU678" s="261" t="s">
        <v>82</v>
      </c>
      <c r="AV678" s="13" t="s">
        <v>82</v>
      </c>
      <c r="AW678" s="13" t="s">
        <v>30</v>
      </c>
      <c r="AX678" s="13" t="s">
        <v>73</v>
      </c>
      <c r="AY678" s="261" t="s">
        <v>163</v>
      </c>
    </row>
    <row r="679" spans="1:51" s="13" customFormat="1" ht="12">
      <c r="A679" s="13"/>
      <c r="B679" s="250"/>
      <c r="C679" s="251"/>
      <c r="D679" s="252" t="s">
        <v>170</v>
      </c>
      <c r="E679" s="253" t="s">
        <v>1</v>
      </c>
      <c r="F679" s="254" t="s">
        <v>969</v>
      </c>
      <c r="G679" s="251"/>
      <c r="H679" s="255">
        <v>24.63</v>
      </c>
      <c r="I679" s="256"/>
      <c r="J679" s="251"/>
      <c r="K679" s="251"/>
      <c r="L679" s="257"/>
      <c r="M679" s="258"/>
      <c r="N679" s="259"/>
      <c r="O679" s="259"/>
      <c r="P679" s="259"/>
      <c r="Q679" s="259"/>
      <c r="R679" s="259"/>
      <c r="S679" s="259"/>
      <c r="T679" s="26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1" t="s">
        <v>170</v>
      </c>
      <c r="AU679" s="261" t="s">
        <v>82</v>
      </c>
      <c r="AV679" s="13" t="s">
        <v>82</v>
      </c>
      <c r="AW679" s="13" t="s">
        <v>30</v>
      </c>
      <c r="AX679" s="13" t="s">
        <v>73</v>
      </c>
      <c r="AY679" s="261" t="s">
        <v>163</v>
      </c>
    </row>
    <row r="680" spans="1:51" s="13" customFormat="1" ht="12">
      <c r="A680" s="13"/>
      <c r="B680" s="250"/>
      <c r="C680" s="251"/>
      <c r="D680" s="252" t="s">
        <v>170</v>
      </c>
      <c r="E680" s="253" t="s">
        <v>1</v>
      </c>
      <c r="F680" s="254" t="s">
        <v>970</v>
      </c>
      <c r="G680" s="251"/>
      <c r="H680" s="255">
        <v>46.92</v>
      </c>
      <c r="I680" s="256"/>
      <c r="J680" s="251"/>
      <c r="K680" s="251"/>
      <c r="L680" s="257"/>
      <c r="M680" s="258"/>
      <c r="N680" s="259"/>
      <c r="O680" s="259"/>
      <c r="P680" s="259"/>
      <c r="Q680" s="259"/>
      <c r="R680" s="259"/>
      <c r="S680" s="259"/>
      <c r="T680" s="26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1" t="s">
        <v>170</v>
      </c>
      <c r="AU680" s="261" t="s">
        <v>82</v>
      </c>
      <c r="AV680" s="13" t="s">
        <v>82</v>
      </c>
      <c r="AW680" s="13" t="s">
        <v>30</v>
      </c>
      <c r="AX680" s="13" t="s">
        <v>73</v>
      </c>
      <c r="AY680" s="261" t="s">
        <v>163</v>
      </c>
    </row>
    <row r="681" spans="1:51" s="13" customFormat="1" ht="12">
      <c r="A681" s="13"/>
      <c r="B681" s="250"/>
      <c r="C681" s="251"/>
      <c r="D681" s="252" t="s">
        <v>170</v>
      </c>
      <c r="E681" s="253" t="s">
        <v>1</v>
      </c>
      <c r="F681" s="254" t="s">
        <v>971</v>
      </c>
      <c r="G681" s="251"/>
      <c r="H681" s="255">
        <v>45.55</v>
      </c>
      <c r="I681" s="256"/>
      <c r="J681" s="251"/>
      <c r="K681" s="251"/>
      <c r="L681" s="257"/>
      <c r="M681" s="258"/>
      <c r="N681" s="259"/>
      <c r="O681" s="259"/>
      <c r="P681" s="259"/>
      <c r="Q681" s="259"/>
      <c r="R681" s="259"/>
      <c r="S681" s="259"/>
      <c r="T681" s="260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1" t="s">
        <v>170</v>
      </c>
      <c r="AU681" s="261" t="s">
        <v>82</v>
      </c>
      <c r="AV681" s="13" t="s">
        <v>82</v>
      </c>
      <c r="AW681" s="13" t="s">
        <v>30</v>
      </c>
      <c r="AX681" s="13" t="s">
        <v>73</v>
      </c>
      <c r="AY681" s="261" t="s">
        <v>163</v>
      </c>
    </row>
    <row r="682" spans="1:51" s="13" customFormat="1" ht="12">
      <c r="A682" s="13"/>
      <c r="B682" s="250"/>
      <c r="C682" s="251"/>
      <c r="D682" s="252" t="s">
        <v>170</v>
      </c>
      <c r="E682" s="253" t="s">
        <v>1</v>
      </c>
      <c r="F682" s="254" t="s">
        <v>972</v>
      </c>
      <c r="G682" s="251"/>
      <c r="H682" s="255">
        <v>51.44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1" t="s">
        <v>170</v>
      </c>
      <c r="AU682" s="261" t="s">
        <v>82</v>
      </c>
      <c r="AV682" s="13" t="s">
        <v>82</v>
      </c>
      <c r="AW682" s="13" t="s">
        <v>30</v>
      </c>
      <c r="AX682" s="13" t="s">
        <v>73</v>
      </c>
      <c r="AY682" s="261" t="s">
        <v>163</v>
      </c>
    </row>
    <row r="683" spans="1:51" s="13" customFormat="1" ht="12">
      <c r="A683" s="13"/>
      <c r="B683" s="250"/>
      <c r="C683" s="251"/>
      <c r="D683" s="252" t="s">
        <v>170</v>
      </c>
      <c r="E683" s="253" t="s">
        <v>1</v>
      </c>
      <c r="F683" s="254" t="s">
        <v>973</v>
      </c>
      <c r="G683" s="251"/>
      <c r="H683" s="255">
        <v>154.07</v>
      </c>
      <c r="I683" s="256"/>
      <c r="J683" s="251"/>
      <c r="K683" s="251"/>
      <c r="L683" s="257"/>
      <c r="M683" s="258"/>
      <c r="N683" s="259"/>
      <c r="O683" s="259"/>
      <c r="P683" s="259"/>
      <c r="Q683" s="259"/>
      <c r="R683" s="259"/>
      <c r="S683" s="259"/>
      <c r="T683" s="26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1" t="s">
        <v>170</v>
      </c>
      <c r="AU683" s="261" t="s">
        <v>82</v>
      </c>
      <c r="AV683" s="13" t="s">
        <v>82</v>
      </c>
      <c r="AW683" s="13" t="s">
        <v>30</v>
      </c>
      <c r="AX683" s="13" t="s">
        <v>73</v>
      </c>
      <c r="AY683" s="261" t="s">
        <v>163</v>
      </c>
    </row>
    <row r="684" spans="1:51" s="13" customFormat="1" ht="12">
      <c r="A684" s="13"/>
      <c r="B684" s="250"/>
      <c r="C684" s="251"/>
      <c r="D684" s="252" t="s">
        <v>170</v>
      </c>
      <c r="E684" s="253" t="s">
        <v>1</v>
      </c>
      <c r="F684" s="254" t="s">
        <v>974</v>
      </c>
      <c r="G684" s="251"/>
      <c r="H684" s="255">
        <v>32.46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1" t="s">
        <v>170</v>
      </c>
      <c r="AU684" s="261" t="s">
        <v>82</v>
      </c>
      <c r="AV684" s="13" t="s">
        <v>82</v>
      </c>
      <c r="AW684" s="13" t="s">
        <v>30</v>
      </c>
      <c r="AX684" s="13" t="s">
        <v>73</v>
      </c>
      <c r="AY684" s="261" t="s">
        <v>163</v>
      </c>
    </row>
    <row r="685" spans="1:51" s="13" customFormat="1" ht="12">
      <c r="A685" s="13"/>
      <c r="B685" s="250"/>
      <c r="C685" s="251"/>
      <c r="D685" s="252" t="s">
        <v>170</v>
      </c>
      <c r="E685" s="253" t="s">
        <v>1</v>
      </c>
      <c r="F685" s="254" t="s">
        <v>975</v>
      </c>
      <c r="G685" s="251"/>
      <c r="H685" s="255">
        <v>29.58</v>
      </c>
      <c r="I685" s="256"/>
      <c r="J685" s="251"/>
      <c r="K685" s="251"/>
      <c r="L685" s="257"/>
      <c r="M685" s="258"/>
      <c r="N685" s="259"/>
      <c r="O685" s="259"/>
      <c r="P685" s="259"/>
      <c r="Q685" s="259"/>
      <c r="R685" s="259"/>
      <c r="S685" s="259"/>
      <c r="T685" s="26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1" t="s">
        <v>170</v>
      </c>
      <c r="AU685" s="261" t="s">
        <v>82</v>
      </c>
      <c r="AV685" s="13" t="s">
        <v>82</v>
      </c>
      <c r="AW685" s="13" t="s">
        <v>30</v>
      </c>
      <c r="AX685" s="13" t="s">
        <v>73</v>
      </c>
      <c r="AY685" s="261" t="s">
        <v>163</v>
      </c>
    </row>
    <row r="686" spans="1:51" s="13" customFormat="1" ht="12">
      <c r="A686" s="13"/>
      <c r="B686" s="250"/>
      <c r="C686" s="251"/>
      <c r="D686" s="252" t="s">
        <v>170</v>
      </c>
      <c r="E686" s="253" t="s">
        <v>1</v>
      </c>
      <c r="F686" s="254" t="s">
        <v>976</v>
      </c>
      <c r="G686" s="251"/>
      <c r="H686" s="255">
        <v>15.04</v>
      </c>
      <c r="I686" s="256"/>
      <c r="J686" s="251"/>
      <c r="K686" s="251"/>
      <c r="L686" s="257"/>
      <c r="M686" s="258"/>
      <c r="N686" s="259"/>
      <c r="O686" s="259"/>
      <c r="P686" s="259"/>
      <c r="Q686" s="259"/>
      <c r="R686" s="259"/>
      <c r="S686" s="259"/>
      <c r="T686" s="26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1" t="s">
        <v>170</v>
      </c>
      <c r="AU686" s="261" t="s">
        <v>82</v>
      </c>
      <c r="AV686" s="13" t="s">
        <v>82</v>
      </c>
      <c r="AW686" s="13" t="s">
        <v>30</v>
      </c>
      <c r="AX686" s="13" t="s">
        <v>73</v>
      </c>
      <c r="AY686" s="261" t="s">
        <v>163</v>
      </c>
    </row>
    <row r="687" spans="1:51" s="13" customFormat="1" ht="12">
      <c r="A687" s="13"/>
      <c r="B687" s="250"/>
      <c r="C687" s="251"/>
      <c r="D687" s="252" t="s">
        <v>170</v>
      </c>
      <c r="E687" s="253" t="s">
        <v>1</v>
      </c>
      <c r="F687" s="254" t="s">
        <v>977</v>
      </c>
      <c r="G687" s="251"/>
      <c r="H687" s="255">
        <v>1386.9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1" t="s">
        <v>170</v>
      </c>
      <c r="AU687" s="261" t="s">
        <v>82</v>
      </c>
      <c r="AV687" s="13" t="s">
        <v>82</v>
      </c>
      <c r="AW687" s="13" t="s">
        <v>30</v>
      </c>
      <c r="AX687" s="13" t="s">
        <v>73</v>
      </c>
      <c r="AY687" s="261" t="s">
        <v>163</v>
      </c>
    </row>
    <row r="688" spans="1:51" s="14" customFormat="1" ht="12">
      <c r="A688" s="14"/>
      <c r="B688" s="262"/>
      <c r="C688" s="263"/>
      <c r="D688" s="252" t="s">
        <v>170</v>
      </c>
      <c r="E688" s="264" t="s">
        <v>1</v>
      </c>
      <c r="F688" s="265" t="s">
        <v>172</v>
      </c>
      <c r="G688" s="263"/>
      <c r="H688" s="266">
        <v>1912.18</v>
      </c>
      <c r="I688" s="267"/>
      <c r="J688" s="263"/>
      <c r="K688" s="263"/>
      <c r="L688" s="268"/>
      <c r="M688" s="269"/>
      <c r="N688" s="270"/>
      <c r="O688" s="270"/>
      <c r="P688" s="270"/>
      <c r="Q688" s="270"/>
      <c r="R688" s="270"/>
      <c r="S688" s="270"/>
      <c r="T688" s="27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2" t="s">
        <v>170</v>
      </c>
      <c r="AU688" s="272" t="s">
        <v>82</v>
      </c>
      <c r="AV688" s="14" t="s">
        <v>88</v>
      </c>
      <c r="AW688" s="14" t="s">
        <v>30</v>
      </c>
      <c r="AX688" s="14" t="s">
        <v>80</v>
      </c>
      <c r="AY688" s="272" t="s">
        <v>163</v>
      </c>
    </row>
    <row r="689" spans="1:63" s="12" customFormat="1" ht="22.8" customHeight="1">
      <c r="A689" s="12"/>
      <c r="B689" s="220"/>
      <c r="C689" s="221"/>
      <c r="D689" s="222" t="s">
        <v>72</v>
      </c>
      <c r="E689" s="234" t="s">
        <v>978</v>
      </c>
      <c r="F689" s="234" t="s">
        <v>979</v>
      </c>
      <c r="G689" s="221"/>
      <c r="H689" s="221"/>
      <c r="I689" s="224"/>
      <c r="J689" s="235">
        <f>BK689</f>
        <v>0</v>
      </c>
      <c r="K689" s="221"/>
      <c r="L689" s="226"/>
      <c r="M689" s="227"/>
      <c r="N689" s="228"/>
      <c r="O689" s="228"/>
      <c r="P689" s="229">
        <f>SUM(P690:P696)</f>
        <v>0</v>
      </c>
      <c r="Q689" s="228"/>
      <c r="R689" s="229">
        <f>SUM(R690:R696)</f>
        <v>0</v>
      </c>
      <c r="S689" s="228"/>
      <c r="T689" s="230">
        <f>SUM(T690:T696)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31" t="s">
        <v>82</v>
      </c>
      <c r="AT689" s="232" t="s">
        <v>72</v>
      </c>
      <c r="AU689" s="232" t="s">
        <v>80</v>
      </c>
      <c r="AY689" s="231" t="s">
        <v>163</v>
      </c>
      <c r="BK689" s="233">
        <f>SUM(BK690:BK696)</f>
        <v>0</v>
      </c>
    </row>
    <row r="690" spans="1:65" s="2" customFormat="1" ht="21.75" customHeight="1">
      <c r="A690" s="38"/>
      <c r="B690" s="39"/>
      <c r="C690" s="236" t="s">
        <v>980</v>
      </c>
      <c r="D690" s="236" t="s">
        <v>165</v>
      </c>
      <c r="E690" s="237" t="s">
        <v>981</v>
      </c>
      <c r="F690" s="238" t="s">
        <v>982</v>
      </c>
      <c r="G690" s="239" t="s">
        <v>192</v>
      </c>
      <c r="H690" s="240">
        <v>224</v>
      </c>
      <c r="I690" s="241"/>
      <c r="J690" s="242">
        <f>ROUND(I690*H690,2)</f>
        <v>0</v>
      </c>
      <c r="K690" s="243"/>
      <c r="L690" s="44"/>
      <c r="M690" s="244" t="s">
        <v>1</v>
      </c>
      <c r="N690" s="245" t="s">
        <v>38</v>
      </c>
      <c r="O690" s="91"/>
      <c r="P690" s="246">
        <f>O690*H690</f>
        <v>0</v>
      </c>
      <c r="Q690" s="246">
        <v>0</v>
      </c>
      <c r="R690" s="246">
        <f>Q690*H690</f>
        <v>0</v>
      </c>
      <c r="S690" s="246">
        <v>0</v>
      </c>
      <c r="T690" s="247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48" t="s">
        <v>254</v>
      </c>
      <c r="AT690" s="248" t="s">
        <v>165</v>
      </c>
      <c r="AU690" s="248" t="s">
        <v>82</v>
      </c>
      <c r="AY690" s="17" t="s">
        <v>163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17" t="s">
        <v>80</v>
      </c>
      <c r="BK690" s="249">
        <f>ROUND(I690*H690,2)</f>
        <v>0</v>
      </c>
      <c r="BL690" s="17" t="s">
        <v>254</v>
      </c>
      <c r="BM690" s="248" t="s">
        <v>983</v>
      </c>
    </row>
    <row r="691" spans="1:51" s="13" customFormat="1" ht="12">
      <c r="A691" s="13"/>
      <c r="B691" s="250"/>
      <c r="C691" s="251"/>
      <c r="D691" s="252" t="s">
        <v>170</v>
      </c>
      <c r="E691" s="253" t="s">
        <v>1</v>
      </c>
      <c r="F691" s="254" t="s">
        <v>984</v>
      </c>
      <c r="G691" s="251"/>
      <c r="H691" s="255">
        <v>224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1" t="s">
        <v>170</v>
      </c>
      <c r="AU691" s="261" t="s">
        <v>82</v>
      </c>
      <c r="AV691" s="13" t="s">
        <v>82</v>
      </c>
      <c r="AW691" s="13" t="s">
        <v>30</v>
      </c>
      <c r="AX691" s="13" t="s">
        <v>73</v>
      </c>
      <c r="AY691" s="261" t="s">
        <v>163</v>
      </c>
    </row>
    <row r="692" spans="1:51" s="14" customFormat="1" ht="12">
      <c r="A692" s="14"/>
      <c r="B692" s="262"/>
      <c r="C692" s="263"/>
      <c r="D692" s="252" t="s">
        <v>170</v>
      </c>
      <c r="E692" s="264" t="s">
        <v>1</v>
      </c>
      <c r="F692" s="265" t="s">
        <v>172</v>
      </c>
      <c r="G692" s="263"/>
      <c r="H692" s="266">
        <v>224</v>
      </c>
      <c r="I692" s="267"/>
      <c r="J692" s="263"/>
      <c r="K692" s="263"/>
      <c r="L692" s="268"/>
      <c r="M692" s="269"/>
      <c r="N692" s="270"/>
      <c r="O692" s="270"/>
      <c r="P692" s="270"/>
      <c r="Q692" s="270"/>
      <c r="R692" s="270"/>
      <c r="S692" s="270"/>
      <c r="T692" s="27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2" t="s">
        <v>170</v>
      </c>
      <c r="AU692" s="272" t="s">
        <v>82</v>
      </c>
      <c r="AV692" s="14" t="s">
        <v>88</v>
      </c>
      <c r="AW692" s="14" t="s">
        <v>30</v>
      </c>
      <c r="AX692" s="14" t="s">
        <v>80</v>
      </c>
      <c r="AY692" s="272" t="s">
        <v>163</v>
      </c>
    </row>
    <row r="693" spans="1:65" s="2" customFormat="1" ht="16.5" customHeight="1">
      <c r="A693" s="38"/>
      <c r="B693" s="39"/>
      <c r="C693" s="236" t="s">
        <v>985</v>
      </c>
      <c r="D693" s="236" t="s">
        <v>165</v>
      </c>
      <c r="E693" s="237" t="s">
        <v>986</v>
      </c>
      <c r="F693" s="238" t="s">
        <v>987</v>
      </c>
      <c r="G693" s="239" t="s">
        <v>168</v>
      </c>
      <c r="H693" s="240">
        <v>122.36</v>
      </c>
      <c r="I693" s="241"/>
      <c r="J693" s="242">
        <f>ROUND(I693*H693,2)</f>
        <v>0</v>
      </c>
      <c r="K693" s="243"/>
      <c r="L693" s="44"/>
      <c r="M693" s="244" t="s">
        <v>1</v>
      </c>
      <c r="N693" s="245" t="s">
        <v>38</v>
      </c>
      <c r="O693" s="91"/>
      <c r="P693" s="246">
        <f>O693*H693</f>
        <v>0</v>
      </c>
      <c r="Q693" s="246">
        <v>0</v>
      </c>
      <c r="R693" s="246">
        <f>Q693*H693</f>
        <v>0</v>
      </c>
      <c r="S693" s="246">
        <v>0</v>
      </c>
      <c r="T693" s="247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48" t="s">
        <v>254</v>
      </c>
      <c r="AT693" s="248" t="s">
        <v>165</v>
      </c>
      <c r="AU693" s="248" t="s">
        <v>82</v>
      </c>
      <c r="AY693" s="17" t="s">
        <v>163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17" t="s">
        <v>80</v>
      </c>
      <c r="BK693" s="249">
        <f>ROUND(I693*H693,2)</f>
        <v>0</v>
      </c>
      <c r="BL693" s="17" t="s">
        <v>254</v>
      </c>
      <c r="BM693" s="248" t="s">
        <v>988</v>
      </c>
    </row>
    <row r="694" spans="1:51" s="13" customFormat="1" ht="12">
      <c r="A694" s="13"/>
      <c r="B694" s="250"/>
      <c r="C694" s="251"/>
      <c r="D694" s="252" t="s">
        <v>170</v>
      </c>
      <c r="E694" s="253" t="s">
        <v>1</v>
      </c>
      <c r="F694" s="254" t="s">
        <v>989</v>
      </c>
      <c r="G694" s="251"/>
      <c r="H694" s="255">
        <v>122.36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1" t="s">
        <v>170</v>
      </c>
      <c r="AU694" s="261" t="s">
        <v>82</v>
      </c>
      <c r="AV694" s="13" t="s">
        <v>82</v>
      </c>
      <c r="AW694" s="13" t="s">
        <v>30</v>
      </c>
      <c r="AX694" s="13" t="s">
        <v>73</v>
      </c>
      <c r="AY694" s="261" t="s">
        <v>163</v>
      </c>
    </row>
    <row r="695" spans="1:51" s="14" customFormat="1" ht="12">
      <c r="A695" s="14"/>
      <c r="B695" s="262"/>
      <c r="C695" s="263"/>
      <c r="D695" s="252" t="s">
        <v>170</v>
      </c>
      <c r="E695" s="264" t="s">
        <v>1</v>
      </c>
      <c r="F695" s="265" t="s">
        <v>172</v>
      </c>
      <c r="G695" s="263"/>
      <c r="H695" s="266">
        <v>122.36</v>
      </c>
      <c r="I695" s="267"/>
      <c r="J695" s="263"/>
      <c r="K695" s="263"/>
      <c r="L695" s="268"/>
      <c r="M695" s="269"/>
      <c r="N695" s="270"/>
      <c r="O695" s="270"/>
      <c r="P695" s="270"/>
      <c r="Q695" s="270"/>
      <c r="R695" s="270"/>
      <c r="S695" s="270"/>
      <c r="T695" s="27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2" t="s">
        <v>170</v>
      </c>
      <c r="AU695" s="272" t="s">
        <v>82</v>
      </c>
      <c r="AV695" s="14" t="s">
        <v>88</v>
      </c>
      <c r="AW695" s="14" t="s">
        <v>30</v>
      </c>
      <c r="AX695" s="14" t="s">
        <v>80</v>
      </c>
      <c r="AY695" s="272" t="s">
        <v>163</v>
      </c>
    </row>
    <row r="696" spans="1:65" s="2" customFormat="1" ht="44.25" customHeight="1">
      <c r="A696" s="38"/>
      <c r="B696" s="39"/>
      <c r="C696" s="236" t="s">
        <v>990</v>
      </c>
      <c r="D696" s="236" t="s">
        <v>165</v>
      </c>
      <c r="E696" s="237" t="s">
        <v>991</v>
      </c>
      <c r="F696" s="238" t="s">
        <v>992</v>
      </c>
      <c r="G696" s="239" t="s">
        <v>591</v>
      </c>
      <c r="H696" s="240">
        <v>4.545</v>
      </c>
      <c r="I696" s="241"/>
      <c r="J696" s="242">
        <f>ROUND(I696*H696,2)</f>
        <v>0</v>
      </c>
      <c r="K696" s="243"/>
      <c r="L696" s="44"/>
      <c r="M696" s="244" t="s">
        <v>1</v>
      </c>
      <c r="N696" s="245" t="s">
        <v>38</v>
      </c>
      <c r="O696" s="91"/>
      <c r="P696" s="246">
        <f>O696*H696</f>
        <v>0</v>
      </c>
      <c r="Q696" s="246">
        <v>0</v>
      </c>
      <c r="R696" s="246">
        <f>Q696*H696</f>
        <v>0</v>
      </c>
      <c r="S696" s="246">
        <v>0</v>
      </c>
      <c r="T696" s="247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8" t="s">
        <v>254</v>
      </c>
      <c r="AT696" s="248" t="s">
        <v>165</v>
      </c>
      <c r="AU696" s="248" t="s">
        <v>82</v>
      </c>
      <c r="AY696" s="17" t="s">
        <v>163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17" t="s">
        <v>80</v>
      </c>
      <c r="BK696" s="249">
        <f>ROUND(I696*H696,2)</f>
        <v>0</v>
      </c>
      <c r="BL696" s="17" t="s">
        <v>254</v>
      </c>
      <c r="BM696" s="248" t="s">
        <v>993</v>
      </c>
    </row>
    <row r="697" spans="1:63" s="12" customFormat="1" ht="22.8" customHeight="1">
      <c r="A697" s="12"/>
      <c r="B697" s="220"/>
      <c r="C697" s="221"/>
      <c r="D697" s="222" t="s">
        <v>72</v>
      </c>
      <c r="E697" s="234" t="s">
        <v>994</v>
      </c>
      <c r="F697" s="234" t="s">
        <v>995</v>
      </c>
      <c r="G697" s="221"/>
      <c r="H697" s="221"/>
      <c r="I697" s="224"/>
      <c r="J697" s="235">
        <f>BK697</f>
        <v>0</v>
      </c>
      <c r="K697" s="221"/>
      <c r="L697" s="226"/>
      <c r="M697" s="227"/>
      <c r="N697" s="228"/>
      <c r="O697" s="228"/>
      <c r="P697" s="229">
        <f>SUM(P698:P716)</f>
        <v>0</v>
      </c>
      <c r="Q697" s="228"/>
      <c r="R697" s="229">
        <f>SUM(R698:R716)</f>
        <v>0</v>
      </c>
      <c r="S697" s="228"/>
      <c r="T697" s="230">
        <f>SUM(T698:T716)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31" t="s">
        <v>82</v>
      </c>
      <c r="AT697" s="232" t="s">
        <v>72</v>
      </c>
      <c r="AU697" s="232" t="s">
        <v>80</v>
      </c>
      <c r="AY697" s="231" t="s">
        <v>163</v>
      </c>
      <c r="BK697" s="233">
        <f>SUM(BK698:BK716)</f>
        <v>0</v>
      </c>
    </row>
    <row r="698" spans="1:65" s="2" customFormat="1" ht="21.75" customHeight="1">
      <c r="A698" s="38"/>
      <c r="B698" s="39"/>
      <c r="C698" s="236" t="s">
        <v>996</v>
      </c>
      <c r="D698" s="236" t="s">
        <v>165</v>
      </c>
      <c r="E698" s="237" t="s">
        <v>997</v>
      </c>
      <c r="F698" s="238" t="s">
        <v>998</v>
      </c>
      <c r="G698" s="239" t="s">
        <v>168</v>
      </c>
      <c r="H698" s="240">
        <v>4094.88</v>
      </c>
      <c r="I698" s="241"/>
      <c r="J698" s="242">
        <f>ROUND(I698*H698,2)</f>
        <v>0</v>
      </c>
      <c r="K698" s="243"/>
      <c r="L698" s="44"/>
      <c r="M698" s="244" t="s">
        <v>1</v>
      </c>
      <c r="N698" s="245" t="s">
        <v>38</v>
      </c>
      <c r="O698" s="91"/>
      <c r="P698" s="246">
        <f>O698*H698</f>
        <v>0</v>
      </c>
      <c r="Q698" s="246">
        <v>0</v>
      </c>
      <c r="R698" s="246">
        <f>Q698*H698</f>
        <v>0</v>
      </c>
      <c r="S698" s="246">
        <v>0</v>
      </c>
      <c r="T698" s="247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48" t="s">
        <v>254</v>
      </c>
      <c r="AT698" s="248" t="s">
        <v>165</v>
      </c>
      <c r="AU698" s="248" t="s">
        <v>82</v>
      </c>
      <c r="AY698" s="17" t="s">
        <v>163</v>
      </c>
      <c r="BE698" s="249">
        <f>IF(N698="základní",J698,0)</f>
        <v>0</v>
      </c>
      <c r="BF698" s="249">
        <f>IF(N698="snížená",J698,0)</f>
        <v>0</v>
      </c>
      <c r="BG698" s="249">
        <f>IF(N698="zákl. přenesená",J698,0)</f>
        <v>0</v>
      </c>
      <c r="BH698" s="249">
        <f>IF(N698="sníž. přenesená",J698,0)</f>
        <v>0</v>
      </c>
      <c r="BI698" s="249">
        <f>IF(N698="nulová",J698,0)</f>
        <v>0</v>
      </c>
      <c r="BJ698" s="17" t="s">
        <v>80</v>
      </c>
      <c r="BK698" s="249">
        <f>ROUND(I698*H698,2)</f>
        <v>0</v>
      </c>
      <c r="BL698" s="17" t="s">
        <v>254</v>
      </c>
      <c r="BM698" s="248" t="s">
        <v>999</v>
      </c>
    </row>
    <row r="699" spans="1:51" s="13" customFormat="1" ht="12">
      <c r="A699" s="13"/>
      <c r="B699" s="250"/>
      <c r="C699" s="251"/>
      <c r="D699" s="252" t="s">
        <v>170</v>
      </c>
      <c r="E699" s="253" t="s">
        <v>1</v>
      </c>
      <c r="F699" s="254" t="s">
        <v>1000</v>
      </c>
      <c r="G699" s="251"/>
      <c r="H699" s="255">
        <v>108.94</v>
      </c>
      <c r="I699" s="256"/>
      <c r="J699" s="251"/>
      <c r="K699" s="251"/>
      <c r="L699" s="257"/>
      <c r="M699" s="258"/>
      <c r="N699" s="259"/>
      <c r="O699" s="259"/>
      <c r="P699" s="259"/>
      <c r="Q699" s="259"/>
      <c r="R699" s="259"/>
      <c r="S699" s="259"/>
      <c r="T699" s="26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1" t="s">
        <v>170</v>
      </c>
      <c r="AU699" s="261" t="s">
        <v>82</v>
      </c>
      <c r="AV699" s="13" t="s">
        <v>82</v>
      </c>
      <c r="AW699" s="13" t="s">
        <v>30</v>
      </c>
      <c r="AX699" s="13" t="s">
        <v>73</v>
      </c>
      <c r="AY699" s="261" t="s">
        <v>163</v>
      </c>
    </row>
    <row r="700" spans="1:51" s="13" customFormat="1" ht="12">
      <c r="A700" s="13"/>
      <c r="B700" s="250"/>
      <c r="C700" s="251"/>
      <c r="D700" s="252" t="s">
        <v>170</v>
      </c>
      <c r="E700" s="253" t="s">
        <v>1</v>
      </c>
      <c r="F700" s="254" t="s">
        <v>1001</v>
      </c>
      <c r="G700" s="251"/>
      <c r="H700" s="255">
        <v>119.83</v>
      </c>
      <c r="I700" s="256"/>
      <c r="J700" s="251"/>
      <c r="K700" s="251"/>
      <c r="L700" s="257"/>
      <c r="M700" s="258"/>
      <c r="N700" s="259"/>
      <c r="O700" s="259"/>
      <c r="P700" s="259"/>
      <c r="Q700" s="259"/>
      <c r="R700" s="259"/>
      <c r="S700" s="259"/>
      <c r="T700" s="26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1" t="s">
        <v>170</v>
      </c>
      <c r="AU700" s="261" t="s">
        <v>82</v>
      </c>
      <c r="AV700" s="13" t="s">
        <v>82</v>
      </c>
      <c r="AW700" s="13" t="s">
        <v>30</v>
      </c>
      <c r="AX700" s="13" t="s">
        <v>73</v>
      </c>
      <c r="AY700" s="261" t="s">
        <v>163</v>
      </c>
    </row>
    <row r="701" spans="1:51" s="13" customFormat="1" ht="12">
      <c r="A701" s="13"/>
      <c r="B701" s="250"/>
      <c r="C701" s="251"/>
      <c r="D701" s="252" t="s">
        <v>170</v>
      </c>
      <c r="E701" s="253" t="s">
        <v>1</v>
      </c>
      <c r="F701" s="254" t="s">
        <v>1002</v>
      </c>
      <c r="G701" s="251"/>
      <c r="H701" s="255">
        <v>144.99</v>
      </c>
      <c r="I701" s="256"/>
      <c r="J701" s="251"/>
      <c r="K701" s="251"/>
      <c r="L701" s="257"/>
      <c r="M701" s="258"/>
      <c r="N701" s="259"/>
      <c r="O701" s="259"/>
      <c r="P701" s="259"/>
      <c r="Q701" s="259"/>
      <c r="R701" s="259"/>
      <c r="S701" s="259"/>
      <c r="T701" s="260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1" t="s">
        <v>170</v>
      </c>
      <c r="AU701" s="261" t="s">
        <v>82</v>
      </c>
      <c r="AV701" s="13" t="s">
        <v>82</v>
      </c>
      <c r="AW701" s="13" t="s">
        <v>30</v>
      </c>
      <c r="AX701" s="13" t="s">
        <v>73</v>
      </c>
      <c r="AY701" s="261" t="s">
        <v>163</v>
      </c>
    </row>
    <row r="702" spans="1:51" s="13" customFormat="1" ht="12">
      <c r="A702" s="13"/>
      <c r="B702" s="250"/>
      <c r="C702" s="251"/>
      <c r="D702" s="252" t="s">
        <v>170</v>
      </c>
      <c r="E702" s="253" t="s">
        <v>1</v>
      </c>
      <c r="F702" s="254" t="s">
        <v>1003</v>
      </c>
      <c r="G702" s="251"/>
      <c r="H702" s="255">
        <v>28.83</v>
      </c>
      <c r="I702" s="256"/>
      <c r="J702" s="251"/>
      <c r="K702" s="251"/>
      <c r="L702" s="257"/>
      <c r="M702" s="258"/>
      <c r="N702" s="259"/>
      <c r="O702" s="259"/>
      <c r="P702" s="259"/>
      <c r="Q702" s="259"/>
      <c r="R702" s="259"/>
      <c r="S702" s="259"/>
      <c r="T702" s="26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1" t="s">
        <v>170</v>
      </c>
      <c r="AU702" s="261" t="s">
        <v>82</v>
      </c>
      <c r="AV702" s="13" t="s">
        <v>82</v>
      </c>
      <c r="AW702" s="13" t="s">
        <v>30</v>
      </c>
      <c r="AX702" s="13" t="s">
        <v>73</v>
      </c>
      <c r="AY702" s="261" t="s">
        <v>163</v>
      </c>
    </row>
    <row r="703" spans="1:51" s="13" customFormat="1" ht="12">
      <c r="A703" s="13"/>
      <c r="B703" s="250"/>
      <c r="C703" s="251"/>
      <c r="D703" s="252" t="s">
        <v>170</v>
      </c>
      <c r="E703" s="253" t="s">
        <v>1</v>
      </c>
      <c r="F703" s="254" t="s">
        <v>1004</v>
      </c>
      <c r="G703" s="251"/>
      <c r="H703" s="255">
        <v>3692.29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1" t="s">
        <v>170</v>
      </c>
      <c r="AU703" s="261" t="s">
        <v>82</v>
      </c>
      <c r="AV703" s="13" t="s">
        <v>82</v>
      </c>
      <c r="AW703" s="13" t="s">
        <v>30</v>
      </c>
      <c r="AX703" s="13" t="s">
        <v>73</v>
      </c>
      <c r="AY703" s="261" t="s">
        <v>163</v>
      </c>
    </row>
    <row r="704" spans="1:51" s="14" customFormat="1" ht="12">
      <c r="A704" s="14"/>
      <c r="B704" s="262"/>
      <c r="C704" s="263"/>
      <c r="D704" s="252" t="s">
        <v>170</v>
      </c>
      <c r="E704" s="264" t="s">
        <v>1</v>
      </c>
      <c r="F704" s="265" t="s">
        <v>172</v>
      </c>
      <c r="G704" s="263"/>
      <c r="H704" s="266">
        <v>4094.88</v>
      </c>
      <c r="I704" s="267"/>
      <c r="J704" s="263"/>
      <c r="K704" s="263"/>
      <c r="L704" s="268"/>
      <c r="M704" s="269"/>
      <c r="N704" s="270"/>
      <c r="O704" s="270"/>
      <c r="P704" s="270"/>
      <c r="Q704" s="270"/>
      <c r="R704" s="270"/>
      <c r="S704" s="270"/>
      <c r="T704" s="27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2" t="s">
        <v>170</v>
      </c>
      <c r="AU704" s="272" t="s">
        <v>82</v>
      </c>
      <c r="AV704" s="14" t="s">
        <v>88</v>
      </c>
      <c r="AW704" s="14" t="s">
        <v>30</v>
      </c>
      <c r="AX704" s="14" t="s">
        <v>80</v>
      </c>
      <c r="AY704" s="272" t="s">
        <v>163</v>
      </c>
    </row>
    <row r="705" spans="1:65" s="2" customFormat="1" ht="21.75" customHeight="1">
      <c r="A705" s="38"/>
      <c r="B705" s="39"/>
      <c r="C705" s="236" t="s">
        <v>1005</v>
      </c>
      <c r="D705" s="236" t="s">
        <v>165</v>
      </c>
      <c r="E705" s="237" t="s">
        <v>1006</v>
      </c>
      <c r="F705" s="238" t="s">
        <v>1007</v>
      </c>
      <c r="G705" s="239" t="s">
        <v>168</v>
      </c>
      <c r="H705" s="240">
        <v>273.1</v>
      </c>
      <c r="I705" s="241"/>
      <c r="J705" s="242">
        <f>ROUND(I705*H705,2)</f>
        <v>0</v>
      </c>
      <c r="K705" s="243"/>
      <c r="L705" s="44"/>
      <c r="M705" s="244" t="s">
        <v>1</v>
      </c>
      <c r="N705" s="245" t="s">
        <v>38</v>
      </c>
      <c r="O705" s="91"/>
      <c r="P705" s="246">
        <f>O705*H705</f>
        <v>0</v>
      </c>
      <c r="Q705" s="246">
        <v>0</v>
      </c>
      <c r="R705" s="246">
        <f>Q705*H705</f>
        <v>0</v>
      </c>
      <c r="S705" s="246">
        <v>0</v>
      </c>
      <c r="T705" s="247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48" t="s">
        <v>254</v>
      </c>
      <c r="AT705" s="248" t="s">
        <v>165</v>
      </c>
      <c r="AU705" s="248" t="s">
        <v>82</v>
      </c>
      <c r="AY705" s="17" t="s">
        <v>163</v>
      </c>
      <c r="BE705" s="249">
        <f>IF(N705="základní",J705,0)</f>
        <v>0</v>
      </c>
      <c r="BF705" s="249">
        <f>IF(N705="snížená",J705,0)</f>
        <v>0</v>
      </c>
      <c r="BG705" s="249">
        <f>IF(N705="zákl. přenesená",J705,0)</f>
        <v>0</v>
      </c>
      <c r="BH705" s="249">
        <f>IF(N705="sníž. přenesená",J705,0)</f>
        <v>0</v>
      </c>
      <c r="BI705" s="249">
        <f>IF(N705="nulová",J705,0)</f>
        <v>0</v>
      </c>
      <c r="BJ705" s="17" t="s">
        <v>80</v>
      </c>
      <c r="BK705" s="249">
        <f>ROUND(I705*H705,2)</f>
        <v>0</v>
      </c>
      <c r="BL705" s="17" t="s">
        <v>254</v>
      </c>
      <c r="BM705" s="248" t="s">
        <v>1008</v>
      </c>
    </row>
    <row r="706" spans="1:51" s="13" customFormat="1" ht="12">
      <c r="A706" s="13"/>
      <c r="B706" s="250"/>
      <c r="C706" s="251"/>
      <c r="D706" s="252" t="s">
        <v>170</v>
      </c>
      <c r="E706" s="253" t="s">
        <v>1</v>
      </c>
      <c r="F706" s="254" t="s">
        <v>1009</v>
      </c>
      <c r="G706" s="251"/>
      <c r="H706" s="255">
        <v>164.29</v>
      </c>
      <c r="I706" s="256"/>
      <c r="J706" s="251"/>
      <c r="K706" s="251"/>
      <c r="L706" s="257"/>
      <c r="M706" s="258"/>
      <c r="N706" s="259"/>
      <c r="O706" s="259"/>
      <c r="P706" s="259"/>
      <c r="Q706" s="259"/>
      <c r="R706" s="259"/>
      <c r="S706" s="259"/>
      <c r="T706" s="26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1" t="s">
        <v>170</v>
      </c>
      <c r="AU706" s="261" t="s">
        <v>82</v>
      </c>
      <c r="AV706" s="13" t="s">
        <v>82</v>
      </c>
      <c r="AW706" s="13" t="s">
        <v>30</v>
      </c>
      <c r="AX706" s="13" t="s">
        <v>73</v>
      </c>
      <c r="AY706" s="261" t="s">
        <v>163</v>
      </c>
    </row>
    <row r="707" spans="1:51" s="13" customFormat="1" ht="12">
      <c r="A707" s="13"/>
      <c r="B707" s="250"/>
      <c r="C707" s="251"/>
      <c r="D707" s="252" t="s">
        <v>170</v>
      </c>
      <c r="E707" s="253" t="s">
        <v>1</v>
      </c>
      <c r="F707" s="254" t="s">
        <v>1010</v>
      </c>
      <c r="G707" s="251"/>
      <c r="H707" s="255">
        <v>92.1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1" t="s">
        <v>170</v>
      </c>
      <c r="AU707" s="261" t="s">
        <v>82</v>
      </c>
      <c r="AV707" s="13" t="s">
        <v>82</v>
      </c>
      <c r="AW707" s="13" t="s">
        <v>30</v>
      </c>
      <c r="AX707" s="13" t="s">
        <v>73</v>
      </c>
      <c r="AY707" s="261" t="s">
        <v>163</v>
      </c>
    </row>
    <row r="708" spans="1:51" s="13" customFormat="1" ht="12">
      <c r="A708" s="13"/>
      <c r="B708" s="250"/>
      <c r="C708" s="251"/>
      <c r="D708" s="252" t="s">
        <v>170</v>
      </c>
      <c r="E708" s="253" t="s">
        <v>1</v>
      </c>
      <c r="F708" s="254" t="s">
        <v>1011</v>
      </c>
      <c r="G708" s="251"/>
      <c r="H708" s="255">
        <v>16.71</v>
      </c>
      <c r="I708" s="256"/>
      <c r="J708" s="251"/>
      <c r="K708" s="251"/>
      <c r="L708" s="257"/>
      <c r="M708" s="258"/>
      <c r="N708" s="259"/>
      <c r="O708" s="259"/>
      <c r="P708" s="259"/>
      <c r="Q708" s="259"/>
      <c r="R708" s="259"/>
      <c r="S708" s="259"/>
      <c r="T708" s="26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1" t="s">
        <v>170</v>
      </c>
      <c r="AU708" s="261" t="s">
        <v>82</v>
      </c>
      <c r="AV708" s="13" t="s">
        <v>82</v>
      </c>
      <c r="AW708" s="13" t="s">
        <v>30</v>
      </c>
      <c r="AX708" s="13" t="s">
        <v>73</v>
      </c>
      <c r="AY708" s="261" t="s">
        <v>163</v>
      </c>
    </row>
    <row r="709" spans="1:51" s="14" customFormat="1" ht="12">
      <c r="A709" s="14"/>
      <c r="B709" s="262"/>
      <c r="C709" s="263"/>
      <c r="D709" s="252" t="s">
        <v>170</v>
      </c>
      <c r="E709" s="264" t="s">
        <v>1</v>
      </c>
      <c r="F709" s="265" t="s">
        <v>172</v>
      </c>
      <c r="G709" s="263"/>
      <c r="H709" s="266">
        <v>273.09999999999997</v>
      </c>
      <c r="I709" s="267"/>
      <c r="J709" s="263"/>
      <c r="K709" s="263"/>
      <c r="L709" s="268"/>
      <c r="M709" s="269"/>
      <c r="N709" s="270"/>
      <c r="O709" s="270"/>
      <c r="P709" s="270"/>
      <c r="Q709" s="270"/>
      <c r="R709" s="270"/>
      <c r="S709" s="270"/>
      <c r="T709" s="27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2" t="s">
        <v>170</v>
      </c>
      <c r="AU709" s="272" t="s">
        <v>82</v>
      </c>
      <c r="AV709" s="14" t="s">
        <v>88</v>
      </c>
      <c r="AW709" s="14" t="s">
        <v>30</v>
      </c>
      <c r="AX709" s="14" t="s">
        <v>80</v>
      </c>
      <c r="AY709" s="272" t="s">
        <v>163</v>
      </c>
    </row>
    <row r="710" spans="1:65" s="2" customFormat="1" ht="16.5" customHeight="1">
      <c r="A710" s="38"/>
      <c r="B710" s="39"/>
      <c r="C710" s="236" t="s">
        <v>1012</v>
      </c>
      <c r="D710" s="236" t="s">
        <v>165</v>
      </c>
      <c r="E710" s="237" t="s">
        <v>1013</v>
      </c>
      <c r="F710" s="238" t="s">
        <v>1014</v>
      </c>
      <c r="G710" s="239" t="s">
        <v>212</v>
      </c>
      <c r="H710" s="240">
        <v>4506.4</v>
      </c>
      <c r="I710" s="241"/>
      <c r="J710" s="242">
        <f>ROUND(I710*H710,2)</f>
        <v>0</v>
      </c>
      <c r="K710" s="243"/>
      <c r="L710" s="44"/>
      <c r="M710" s="244" t="s">
        <v>1</v>
      </c>
      <c r="N710" s="245" t="s">
        <v>38</v>
      </c>
      <c r="O710" s="91"/>
      <c r="P710" s="246">
        <f>O710*H710</f>
        <v>0</v>
      </c>
      <c r="Q710" s="246">
        <v>0</v>
      </c>
      <c r="R710" s="246">
        <f>Q710*H710</f>
        <v>0</v>
      </c>
      <c r="S710" s="246">
        <v>0</v>
      </c>
      <c r="T710" s="247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48" t="s">
        <v>254</v>
      </c>
      <c r="AT710" s="248" t="s">
        <v>165</v>
      </c>
      <c r="AU710" s="248" t="s">
        <v>82</v>
      </c>
      <c r="AY710" s="17" t="s">
        <v>163</v>
      </c>
      <c r="BE710" s="249">
        <f>IF(N710="základní",J710,0)</f>
        <v>0</v>
      </c>
      <c r="BF710" s="249">
        <f>IF(N710="snížená",J710,0)</f>
        <v>0</v>
      </c>
      <c r="BG710" s="249">
        <f>IF(N710="zákl. přenesená",J710,0)</f>
        <v>0</v>
      </c>
      <c r="BH710" s="249">
        <f>IF(N710="sníž. přenesená",J710,0)</f>
        <v>0</v>
      </c>
      <c r="BI710" s="249">
        <f>IF(N710="nulová",J710,0)</f>
        <v>0</v>
      </c>
      <c r="BJ710" s="17" t="s">
        <v>80</v>
      </c>
      <c r="BK710" s="249">
        <f>ROUND(I710*H710,2)</f>
        <v>0</v>
      </c>
      <c r="BL710" s="17" t="s">
        <v>254</v>
      </c>
      <c r="BM710" s="248" t="s">
        <v>1015</v>
      </c>
    </row>
    <row r="711" spans="1:51" s="13" customFormat="1" ht="12">
      <c r="A711" s="13"/>
      <c r="B711" s="250"/>
      <c r="C711" s="251"/>
      <c r="D711" s="252" t="s">
        <v>170</v>
      </c>
      <c r="E711" s="253" t="s">
        <v>1</v>
      </c>
      <c r="F711" s="254" t="s">
        <v>1016</v>
      </c>
      <c r="G711" s="251"/>
      <c r="H711" s="255">
        <v>129.8</v>
      </c>
      <c r="I711" s="256"/>
      <c r="J711" s="251"/>
      <c r="K711" s="251"/>
      <c r="L711" s="257"/>
      <c r="M711" s="258"/>
      <c r="N711" s="259"/>
      <c r="O711" s="259"/>
      <c r="P711" s="259"/>
      <c r="Q711" s="259"/>
      <c r="R711" s="259"/>
      <c r="S711" s="259"/>
      <c r="T711" s="260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1" t="s">
        <v>170</v>
      </c>
      <c r="AU711" s="261" t="s">
        <v>82</v>
      </c>
      <c r="AV711" s="13" t="s">
        <v>82</v>
      </c>
      <c r="AW711" s="13" t="s">
        <v>30</v>
      </c>
      <c r="AX711" s="13" t="s">
        <v>73</v>
      </c>
      <c r="AY711" s="261" t="s">
        <v>163</v>
      </c>
    </row>
    <row r="712" spans="1:51" s="13" customFormat="1" ht="12">
      <c r="A712" s="13"/>
      <c r="B712" s="250"/>
      <c r="C712" s="251"/>
      <c r="D712" s="252" t="s">
        <v>170</v>
      </c>
      <c r="E712" s="253" t="s">
        <v>1</v>
      </c>
      <c r="F712" s="254" t="s">
        <v>1017</v>
      </c>
      <c r="G712" s="251"/>
      <c r="H712" s="255">
        <v>179</v>
      </c>
      <c r="I712" s="256"/>
      <c r="J712" s="251"/>
      <c r="K712" s="251"/>
      <c r="L712" s="257"/>
      <c r="M712" s="258"/>
      <c r="N712" s="259"/>
      <c r="O712" s="259"/>
      <c r="P712" s="259"/>
      <c r="Q712" s="259"/>
      <c r="R712" s="259"/>
      <c r="S712" s="259"/>
      <c r="T712" s="26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1" t="s">
        <v>170</v>
      </c>
      <c r="AU712" s="261" t="s">
        <v>82</v>
      </c>
      <c r="AV712" s="13" t="s">
        <v>82</v>
      </c>
      <c r="AW712" s="13" t="s">
        <v>30</v>
      </c>
      <c r="AX712" s="13" t="s">
        <v>73</v>
      </c>
      <c r="AY712" s="261" t="s">
        <v>163</v>
      </c>
    </row>
    <row r="713" spans="1:51" s="13" customFormat="1" ht="12">
      <c r="A713" s="13"/>
      <c r="B713" s="250"/>
      <c r="C713" s="251"/>
      <c r="D713" s="252" t="s">
        <v>170</v>
      </c>
      <c r="E713" s="253" t="s">
        <v>1</v>
      </c>
      <c r="F713" s="254" t="s">
        <v>1018</v>
      </c>
      <c r="G713" s="251"/>
      <c r="H713" s="255">
        <v>114.2</v>
      </c>
      <c r="I713" s="256"/>
      <c r="J713" s="251"/>
      <c r="K713" s="251"/>
      <c r="L713" s="257"/>
      <c r="M713" s="258"/>
      <c r="N713" s="259"/>
      <c r="O713" s="259"/>
      <c r="P713" s="259"/>
      <c r="Q713" s="259"/>
      <c r="R713" s="259"/>
      <c r="S713" s="259"/>
      <c r="T713" s="26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1" t="s">
        <v>170</v>
      </c>
      <c r="AU713" s="261" t="s">
        <v>82</v>
      </c>
      <c r="AV713" s="13" t="s">
        <v>82</v>
      </c>
      <c r="AW713" s="13" t="s">
        <v>30</v>
      </c>
      <c r="AX713" s="13" t="s">
        <v>73</v>
      </c>
      <c r="AY713" s="261" t="s">
        <v>163</v>
      </c>
    </row>
    <row r="714" spans="1:51" s="13" customFormat="1" ht="12">
      <c r="A714" s="13"/>
      <c r="B714" s="250"/>
      <c r="C714" s="251"/>
      <c r="D714" s="252" t="s">
        <v>170</v>
      </c>
      <c r="E714" s="253" t="s">
        <v>1</v>
      </c>
      <c r="F714" s="254" t="s">
        <v>1019</v>
      </c>
      <c r="G714" s="251"/>
      <c r="H714" s="255">
        <v>99</v>
      </c>
      <c r="I714" s="256"/>
      <c r="J714" s="251"/>
      <c r="K714" s="251"/>
      <c r="L714" s="257"/>
      <c r="M714" s="258"/>
      <c r="N714" s="259"/>
      <c r="O714" s="259"/>
      <c r="P714" s="259"/>
      <c r="Q714" s="259"/>
      <c r="R714" s="259"/>
      <c r="S714" s="259"/>
      <c r="T714" s="26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1" t="s">
        <v>170</v>
      </c>
      <c r="AU714" s="261" t="s">
        <v>82</v>
      </c>
      <c r="AV714" s="13" t="s">
        <v>82</v>
      </c>
      <c r="AW714" s="13" t="s">
        <v>30</v>
      </c>
      <c r="AX714" s="13" t="s">
        <v>73</v>
      </c>
      <c r="AY714" s="261" t="s">
        <v>163</v>
      </c>
    </row>
    <row r="715" spans="1:51" s="13" customFormat="1" ht="12">
      <c r="A715" s="13"/>
      <c r="B715" s="250"/>
      <c r="C715" s="251"/>
      <c r="D715" s="252" t="s">
        <v>170</v>
      </c>
      <c r="E715" s="253" t="s">
        <v>1</v>
      </c>
      <c r="F715" s="254" t="s">
        <v>1020</v>
      </c>
      <c r="G715" s="251"/>
      <c r="H715" s="255">
        <v>3984.4</v>
      </c>
      <c r="I715" s="256"/>
      <c r="J715" s="251"/>
      <c r="K715" s="251"/>
      <c r="L715" s="257"/>
      <c r="M715" s="258"/>
      <c r="N715" s="259"/>
      <c r="O715" s="259"/>
      <c r="P715" s="259"/>
      <c r="Q715" s="259"/>
      <c r="R715" s="259"/>
      <c r="S715" s="259"/>
      <c r="T715" s="26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1" t="s">
        <v>170</v>
      </c>
      <c r="AU715" s="261" t="s">
        <v>82</v>
      </c>
      <c r="AV715" s="13" t="s">
        <v>82</v>
      </c>
      <c r="AW715" s="13" t="s">
        <v>30</v>
      </c>
      <c r="AX715" s="13" t="s">
        <v>73</v>
      </c>
      <c r="AY715" s="261" t="s">
        <v>163</v>
      </c>
    </row>
    <row r="716" spans="1:51" s="14" customFormat="1" ht="12">
      <c r="A716" s="14"/>
      <c r="B716" s="262"/>
      <c r="C716" s="263"/>
      <c r="D716" s="252" t="s">
        <v>170</v>
      </c>
      <c r="E716" s="264" t="s">
        <v>1</v>
      </c>
      <c r="F716" s="265" t="s">
        <v>172</v>
      </c>
      <c r="G716" s="263"/>
      <c r="H716" s="266">
        <v>4506.4</v>
      </c>
      <c r="I716" s="267"/>
      <c r="J716" s="263"/>
      <c r="K716" s="263"/>
      <c r="L716" s="268"/>
      <c r="M716" s="269"/>
      <c r="N716" s="270"/>
      <c r="O716" s="270"/>
      <c r="P716" s="270"/>
      <c r="Q716" s="270"/>
      <c r="R716" s="270"/>
      <c r="S716" s="270"/>
      <c r="T716" s="271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2" t="s">
        <v>170</v>
      </c>
      <c r="AU716" s="272" t="s">
        <v>82</v>
      </c>
      <c r="AV716" s="14" t="s">
        <v>88</v>
      </c>
      <c r="AW716" s="14" t="s">
        <v>30</v>
      </c>
      <c r="AX716" s="14" t="s">
        <v>80</v>
      </c>
      <c r="AY716" s="272" t="s">
        <v>163</v>
      </c>
    </row>
    <row r="717" spans="1:63" s="12" customFormat="1" ht="22.8" customHeight="1">
      <c r="A717" s="12"/>
      <c r="B717" s="220"/>
      <c r="C717" s="221"/>
      <c r="D717" s="222" t="s">
        <v>72</v>
      </c>
      <c r="E717" s="234" t="s">
        <v>1021</v>
      </c>
      <c r="F717" s="234" t="s">
        <v>1022</v>
      </c>
      <c r="G717" s="221"/>
      <c r="H717" s="221"/>
      <c r="I717" s="224"/>
      <c r="J717" s="235">
        <f>BK717</f>
        <v>0</v>
      </c>
      <c r="K717" s="221"/>
      <c r="L717" s="226"/>
      <c r="M717" s="227"/>
      <c r="N717" s="228"/>
      <c r="O717" s="228"/>
      <c r="P717" s="229">
        <f>SUM(P718:P724)</f>
        <v>0</v>
      </c>
      <c r="Q717" s="228"/>
      <c r="R717" s="229">
        <f>SUM(R718:R724)</f>
        <v>0</v>
      </c>
      <c r="S717" s="228"/>
      <c r="T717" s="230">
        <f>SUM(T718:T724)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31" t="s">
        <v>82</v>
      </c>
      <c r="AT717" s="232" t="s">
        <v>72</v>
      </c>
      <c r="AU717" s="232" t="s">
        <v>80</v>
      </c>
      <c r="AY717" s="231" t="s">
        <v>163</v>
      </c>
      <c r="BK717" s="233">
        <f>SUM(BK718:BK724)</f>
        <v>0</v>
      </c>
    </row>
    <row r="718" spans="1:65" s="2" customFormat="1" ht="21.75" customHeight="1">
      <c r="A718" s="38"/>
      <c r="B718" s="39"/>
      <c r="C718" s="236" t="s">
        <v>1023</v>
      </c>
      <c r="D718" s="236" t="s">
        <v>165</v>
      </c>
      <c r="E718" s="237" t="s">
        <v>1024</v>
      </c>
      <c r="F718" s="238" t="s">
        <v>1025</v>
      </c>
      <c r="G718" s="239" t="s">
        <v>168</v>
      </c>
      <c r="H718" s="240">
        <v>893.56</v>
      </c>
      <c r="I718" s="241"/>
      <c r="J718" s="242">
        <f>ROUND(I718*H718,2)</f>
        <v>0</v>
      </c>
      <c r="K718" s="243"/>
      <c r="L718" s="44"/>
      <c r="M718" s="244" t="s">
        <v>1</v>
      </c>
      <c r="N718" s="245" t="s">
        <v>38</v>
      </c>
      <c r="O718" s="91"/>
      <c r="P718" s="246">
        <f>O718*H718</f>
        <v>0</v>
      </c>
      <c r="Q718" s="246">
        <v>0</v>
      </c>
      <c r="R718" s="246">
        <f>Q718*H718</f>
        <v>0</v>
      </c>
      <c r="S718" s="246">
        <v>0</v>
      </c>
      <c r="T718" s="247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48" t="s">
        <v>254</v>
      </c>
      <c r="AT718" s="248" t="s">
        <v>165</v>
      </c>
      <c r="AU718" s="248" t="s">
        <v>82</v>
      </c>
      <c r="AY718" s="17" t="s">
        <v>163</v>
      </c>
      <c r="BE718" s="249">
        <f>IF(N718="základní",J718,0)</f>
        <v>0</v>
      </c>
      <c r="BF718" s="249">
        <f>IF(N718="snížená",J718,0)</f>
        <v>0</v>
      </c>
      <c r="BG718" s="249">
        <f>IF(N718="zákl. přenesená",J718,0)</f>
        <v>0</v>
      </c>
      <c r="BH718" s="249">
        <f>IF(N718="sníž. přenesená",J718,0)</f>
        <v>0</v>
      </c>
      <c r="BI718" s="249">
        <f>IF(N718="nulová",J718,0)</f>
        <v>0</v>
      </c>
      <c r="BJ718" s="17" t="s">
        <v>80</v>
      </c>
      <c r="BK718" s="249">
        <f>ROUND(I718*H718,2)</f>
        <v>0</v>
      </c>
      <c r="BL718" s="17" t="s">
        <v>254</v>
      </c>
      <c r="BM718" s="248" t="s">
        <v>1026</v>
      </c>
    </row>
    <row r="719" spans="1:51" s="13" customFormat="1" ht="12">
      <c r="A719" s="13"/>
      <c r="B719" s="250"/>
      <c r="C719" s="251"/>
      <c r="D719" s="252" t="s">
        <v>170</v>
      </c>
      <c r="E719" s="253" t="s">
        <v>1</v>
      </c>
      <c r="F719" s="254" t="s">
        <v>1027</v>
      </c>
      <c r="G719" s="251"/>
      <c r="H719" s="255">
        <v>46.9</v>
      </c>
      <c r="I719" s="256"/>
      <c r="J719" s="251"/>
      <c r="K719" s="251"/>
      <c r="L719" s="257"/>
      <c r="M719" s="258"/>
      <c r="N719" s="259"/>
      <c r="O719" s="259"/>
      <c r="P719" s="259"/>
      <c r="Q719" s="259"/>
      <c r="R719" s="259"/>
      <c r="S719" s="259"/>
      <c r="T719" s="26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1" t="s">
        <v>170</v>
      </c>
      <c r="AU719" s="261" t="s">
        <v>82</v>
      </c>
      <c r="AV719" s="13" t="s">
        <v>82</v>
      </c>
      <c r="AW719" s="13" t="s">
        <v>30</v>
      </c>
      <c r="AX719" s="13" t="s">
        <v>73</v>
      </c>
      <c r="AY719" s="261" t="s">
        <v>163</v>
      </c>
    </row>
    <row r="720" spans="1:51" s="13" customFormat="1" ht="12">
      <c r="A720" s="13"/>
      <c r="B720" s="250"/>
      <c r="C720" s="251"/>
      <c r="D720" s="252" t="s">
        <v>170</v>
      </c>
      <c r="E720" s="253" t="s">
        <v>1</v>
      </c>
      <c r="F720" s="254" t="s">
        <v>1028</v>
      </c>
      <c r="G720" s="251"/>
      <c r="H720" s="255">
        <v>75.96</v>
      </c>
      <c r="I720" s="256"/>
      <c r="J720" s="251"/>
      <c r="K720" s="251"/>
      <c r="L720" s="257"/>
      <c r="M720" s="258"/>
      <c r="N720" s="259"/>
      <c r="O720" s="259"/>
      <c r="P720" s="259"/>
      <c r="Q720" s="259"/>
      <c r="R720" s="259"/>
      <c r="S720" s="259"/>
      <c r="T720" s="26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61" t="s">
        <v>170</v>
      </c>
      <c r="AU720" s="261" t="s">
        <v>82</v>
      </c>
      <c r="AV720" s="13" t="s">
        <v>82</v>
      </c>
      <c r="AW720" s="13" t="s">
        <v>30</v>
      </c>
      <c r="AX720" s="13" t="s">
        <v>73</v>
      </c>
      <c r="AY720" s="261" t="s">
        <v>163</v>
      </c>
    </row>
    <row r="721" spans="1:51" s="13" customFormat="1" ht="12">
      <c r="A721" s="13"/>
      <c r="B721" s="250"/>
      <c r="C721" s="251"/>
      <c r="D721" s="252" t="s">
        <v>170</v>
      </c>
      <c r="E721" s="253" t="s">
        <v>1</v>
      </c>
      <c r="F721" s="254" t="s">
        <v>1029</v>
      </c>
      <c r="G721" s="251"/>
      <c r="H721" s="255">
        <v>105.1</v>
      </c>
      <c r="I721" s="256"/>
      <c r="J721" s="251"/>
      <c r="K721" s="251"/>
      <c r="L721" s="257"/>
      <c r="M721" s="258"/>
      <c r="N721" s="259"/>
      <c r="O721" s="259"/>
      <c r="P721" s="259"/>
      <c r="Q721" s="259"/>
      <c r="R721" s="259"/>
      <c r="S721" s="259"/>
      <c r="T721" s="26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1" t="s">
        <v>170</v>
      </c>
      <c r="AU721" s="261" t="s">
        <v>82</v>
      </c>
      <c r="AV721" s="13" t="s">
        <v>82</v>
      </c>
      <c r="AW721" s="13" t="s">
        <v>30</v>
      </c>
      <c r="AX721" s="13" t="s">
        <v>73</v>
      </c>
      <c r="AY721" s="261" t="s">
        <v>163</v>
      </c>
    </row>
    <row r="722" spans="1:51" s="13" customFormat="1" ht="12">
      <c r="A722" s="13"/>
      <c r="B722" s="250"/>
      <c r="C722" s="251"/>
      <c r="D722" s="252" t="s">
        <v>170</v>
      </c>
      <c r="E722" s="253" t="s">
        <v>1</v>
      </c>
      <c r="F722" s="254" t="s">
        <v>1030</v>
      </c>
      <c r="G722" s="251"/>
      <c r="H722" s="255">
        <v>5</v>
      </c>
      <c r="I722" s="256"/>
      <c r="J722" s="251"/>
      <c r="K722" s="251"/>
      <c r="L722" s="257"/>
      <c r="M722" s="258"/>
      <c r="N722" s="259"/>
      <c r="O722" s="259"/>
      <c r="P722" s="259"/>
      <c r="Q722" s="259"/>
      <c r="R722" s="259"/>
      <c r="S722" s="259"/>
      <c r="T722" s="260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1" t="s">
        <v>170</v>
      </c>
      <c r="AU722" s="261" t="s">
        <v>82</v>
      </c>
      <c r="AV722" s="13" t="s">
        <v>82</v>
      </c>
      <c r="AW722" s="13" t="s">
        <v>30</v>
      </c>
      <c r="AX722" s="13" t="s">
        <v>73</v>
      </c>
      <c r="AY722" s="261" t="s">
        <v>163</v>
      </c>
    </row>
    <row r="723" spans="1:51" s="13" customFormat="1" ht="12">
      <c r="A723" s="13"/>
      <c r="B723" s="250"/>
      <c r="C723" s="251"/>
      <c r="D723" s="252" t="s">
        <v>170</v>
      </c>
      <c r="E723" s="253" t="s">
        <v>1</v>
      </c>
      <c r="F723" s="254" t="s">
        <v>1031</v>
      </c>
      <c r="G723" s="251"/>
      <c r="H723" s="255">
        <v>660.6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1" t="s">
        <v>170</v>
      </c>
      <c r="AU723" s="261" t="s">
        <v>82</v>
      </c>
      <c r="AV723" s="13" t="s">
        <v>82</v>
      </c>
      <c r="AW723" s="13" t="s">
        <v>30</v>
      </c>
      <c r="AX723" s="13" t="s">
        <v>73</v>
      </c>
      <c r="AY723" s="261" t="s">
        <v>163</v>
      </c>
    </row>
    <row r="724" spans="1:51" s="14" customFormat="1" ht="12">
      <c r="A724" s="14"/>
      <c r="B724" s="262"/>
      <c r="C724" s="263"/>
      <c r="D724" s="252" t="s">
        <v>170</v>
      </c>
      <c r="E724" s="264" t="s">
        <v>1</v>
      </c>
      <c r="F724" s="265" t="s">
        <v>172</v>
      </c>
      <c r="G724" s="263"/>
      <c r="H724" s="266">
        <v>893.56</v>
      </c>
      <c r="I724" s="267"/>
      <c r="J724" s="263"/>
      <c r="K724" s="263"/>
      <c r="L724" s="268"/>
      <c r="M724" s="269"/>
      <c r="N724" s="270"/>
      <c r="O724" s="270"/>
      <c r="P724" s="270"/>
      <c r="Q724" s="270"/>
      <c r="R724" s="270"/>
      <c r="S724" s="270"/>
      <c r="T724" s="27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2" t="s">
        <v>170</v>
      </c>
      <c r="AU724" s="272" t="s">
        <v>82</v>
      </c>
      <c r="AV724" s="14" t="s">
        <v>88</v>
      </c>
      <c r="AW724" s="14" t="s">
        <v>30</v>
      </c>
      <c r="AX724" s="14" t="s">
        <v>80</v>
      </c>
      <c r="AY724" s="272" t="s">
        <v>163</v>
      </c>
    </row>
    <row r="725" spans="1:63" s="12" customFormat="1" ht="22.8" customHeight="1">
      <c r="A725" s="12"/>
      <c r="B725" s="220"/>
      <c r="C725" s="221"/>
      <c r="D725" s="222" t="s">
        <v>72</v>
      </c>
      <c r="E725" s="234" t="s">
        <v>1032</v>
      </c>
      <c r="F725" s="234" t="s">
        <v>1033</v>
      </c>
      <c r="G725" s="221"/>
      <c r="H725" s="221"/>
      <c r="I725" s="224"/>
      <c r="J725" s="235">
        <f>BK725</f>
        <v>0</v>
      </c>
      <c r="K725" s="221"/>
      <c r="L725" s="226"/>
      <c r="M725" s="227"/>
      <c r="N725" s="228"/>
      <c r="O725" s="228"/>
      <c r="P725" s="229">
        <f>SUM(P726:P738)</f>
        <v>0</v>
      </c>
      <c r="Q725" s="228"/>
      <c r="R725" s="229">
        <f>SUM(R726:R738)</f>
        <v>0</v>
      </c>
      <c r="S725" s="228"/>
      <c r="T725" s="230">
        <f>SUM(T726:T738)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231" t="s">
        <v>82</v>
      </c>
      <c r="AT725" s="232" t="s">
        <v>72</v>
      </c>
      <c r="AU725" s="232" t="s">
        <v>80</v>
      </c>
      <c r="AY725" s="231" t="s">
        <v>163</v>
      </c>
      <c r="BK725" s="233">
        <f>SUM(BK726:BK738)</f>
        <v>0</v>
      </c>
    </row>
    <row r="726" spans="1:65" s="2" customFormat="1" ht="21.75" customHeight="1">
      <c r="A726" s="38"/>
      <c r="B726" s="39"/>
      <c r="C726" s="236" t="s">
        <v>1034</v>
      </c>
      <c r="D726" s="236" t="s">
        <v>165</v>
      </c>
      <c r="E726" s="237" t="s">
        <v>1035</v>
      </c>
      <c r="F726" s="238" t="s">
        <v>1036</v>
      </c>
      <c r="G726" s="239" t="s">
        <v>168</v>
      </c>
      <c r="H726" s="240">
        <v>12</v>
      </c>
      <c r="I726" s="241"/>
      <c r="J726" s="242">
        <f>ROUND(I726*H726,2)</f>
        <v>0</v>
      </c>
      <c r="K726" s="243"/>
      <c r="L726" s="44"/>
      <c r="M726" s="244" t="s">
        <v>1</v>
      </c>
      <c r="N726" s="245" t="s">
        <v>38</v>
      </c>
      <c r="O726" s="91"/>
      <c r="P726" s="246">
        <f>O726*H726</f>
        <v>0</v>
      </c>
      <c r="Q726" s="246">
        <v>0</v>
      </c>
      <c r="R726" s="246">
        <f>Q726*H726</f>
        <v>0</v>
      </c>
      <c r="S726" s="246">
        <v>0</v>
      </c>
      <c r="T726" s="247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48" t="s">
        <v>254</v>
      </c>
      <c r="AT726" s="248" t="s">
        <v>165</v>
      </c>
      <c r="AU726" s="248" t="s">
        <v>82</v>
      </c>
      <c r="AY726" s="17" t="s">
        <v>163</v>
      </c>
      <c r="BE726" s="249">
        <f>IF(N726="základní",J726,0)</f>
        <v>0</v>
      </c>
      <c r="BF726" s="249">
        <f>IF(N726="snížená",J726,0)</f>
        <v>0</v>
      </c>
      <c r="BG726" s="249">
        <f>IF(N726="zákl. přenesená",J726,0)</f>
        <v>0</v>
      </c>
      <c r="BH726" s="249">
        <f>IF(N726="sníž. přenesená",J726,0)</f>
        <v>0</v>
      </c>
      <c r="BI726" s="249">
        <f>IF(N726="nulová",J726,0)</f>
        <v>0</v>
      </c>
      <c r="BJ726" s="17" t="s">
        <v>80</v>
      </c>
      <c r="BK726" s="249">
        <f>ROUND(I726*H726,2)</f>
        <v>0</v>
      </c>
      <c r="BL726" s="17" t="s">
        <v>254</v>
      </c>
      <c r="BM726" s="248" t="s">
        <v>1037</v>
      </c>
    </row>
    <row r="727" spans="1:51" s="13" customFormat="1" ht="12">
      <c r="A727" s="13"/>
      <c r="B727" s="250"/>
      <c r="C727" s="251"/>
      <c r="D727" s="252" t="s">
        <v>170</v>
      </c>
      <c r="E727" s="253" t="s">
        <v>1</v>
      </c>
      <c r="F727" s="254" t="s">
        <v>1038</v>
      </c>
      <c r="G727" s="251"/>
      <c r="H727" s="255">
        <v>12</v>
      </c>
      <c r="I727" s="256"/>
      <c r="J727" s="251"/>
      <c r="K727" s="251"/>
      <c r="L727" s="257"/>
      <c r="M727" s="258"/>
      <c r="N727" s="259"/>
      <c r="O727" s="259"/>
      <c r="P727" s="259"/>
      <c r="Q727" s="259"/>
      <c r="R727" s="259"/>
      <c r="S727" s="259"/>
      <c r="T727" s="26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1" t="s">
        <v>170</v>
      </c>
      <c r="AU727" s="261" t="s">
        <v>82</v>
      </c>
      <c r="AV727" s="13" t="s">
        <v>82</v>
      </c>
      <c r="AW727" s="13" t="s">
        <v>30</v>
      </c>
      <c r="AX727" s="13" t="s">
        <v>73</v>
      </c>
      <c r="AY727" s="261" t="s">
        <v>163</v>
      </c>
    </row>
    <row r="728" spans="1:51" s="14" customFormat="1" ht="12">
      <c r="A728" s="14"/>
      <c r="B728" s="262"/>
      <c r="C728" s="263"/>
      <c r="D728" s="252" t="s">
        <v>170</v>
      </c>
      <c r="E728" s="264" t="s">
        <v>1</v>
      </c>
      <c r="F728" s="265" t="s">
        <v>172</v>
      </c>
      <c r="G728" s="263"/>
      <c r="H728" s="266">
        <v>12</v>
      </c>
      <c r="I728" s="267"/>
      <c r="J728" s="263"/>
      <c r="K728" s="263"/>
      <c r="L728" s="268"/>
      <c r="M728" s="269"/>
      <c r="N728" s="270"/>
      <c r="O728" s="270"/>
      <c r="P728" s="270"/>
      <c r="Q728" s="270"/>
      <c r="R728" s="270"/>
      <c r="S728" s="270"/>
      <c r="T728" s="27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2" t="s">
        <v>170</v>
      </c>
      <c r="AU728" s="272" t="s">
        <v>82</v>
      </c>
      <c r="AV728" s="14" t="s">
        <v>88</v>
      </c>
      <c r="AW728" s="14" t="s">
        <v>30</v>
      </c>
      <c r="AX728" s="14" t="s">
        <v>80</v>
      </c>
      <c r="AY728" s="272" t="s">
        <v>163</v>
      </c>
    </row>
    <row r="729" spans="1:65" s="2" customFormat="1" ht="21.75" customHeight="1">
      <c r="A729" s="38"/>
      <c r="B729" s="39"/>
      <c r="C729" s="236" t="s">
        <v>1039</v>
      </c>
      <c r="D729" s="236" t="s">
        <v>165</v>
      </c>
      <c r="E729" s="237" t="s">
        <v>1040</v>
      </c>
      <c r="F729" s="238" t="s">
        <v>1041</v>
      </c>
      <c r="G729" s="239" t="s">
        <v>168</v>
      </c>
      <c r="H729" s="240">
        <v>15.5</v>
      </c>
      <c r="I729" s="241"/>
      <c r="J729" s="242">
        <f>ROUND(I729*H729,2)</f>
        <v>0</v>
      </c>
      <c r="K729" s="243"/>
      <c r="L729" s="44"/>
      <c r="M729" s="244" t="s">
        <v>1</v>
      </c>
      <c r="N729" s="245" t="s">
        <v>38</v>
      </c>
      <c r="O729" s="91"/>
      <c r="P729" s="246">
        <f>O729*H729</f>
        <v>0</v>
      </c>
      <c r="Q729" s="246">
        <v>0</v>
      </c>
      <c r="R729" s="246">
        <f>Q729*H729</f>
        <v>0</v>
      </c>
      <c r="S729" s="246">
        <v>0</v>
      </c>
      <c r="T729" s="247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48" t="s">
        <v>254</v>
      </c>
      <c r="AT729" s="248" t="s">
        <v>165</v>
      </c>
      <c r="AU729" s="248" t="s">
        <v>82</v>
      </c>
      <c r="AY729" s="17" t="s">
        <v>163</v>
      </c>
      <c r="BE729" s="249">
        <f>IF(N729="základní",J729,0)</f>
        <v>0</v>
      </c>
      <c r="BF729" s="249">
        <f>IF(N729="snížená",J729,0)</f>
        <v>0</v>
      </c>
      <c r="BG729" s="249">
        <f>IF(N729="zákl. přenesená",J729,0)</f>
        <v>0</v>
      </c>
      <c r="BH729" s="249">
        <f>IF(N729="sníž. přenesená",J729,0)</f>
        <v>0</v>
      </c>
      <c r="BI729" s="249">
        <f>IF(N729="nulová",J729,0)</f>
        <v>0</v>
      </c>
      <c r="BJ729" s="17" t="s">
        <v>80</v>
      </c>
      <c r="BK729" s="249">
        <f>ROUND(I729*H729,2)</f>
        <v>0</v>
      </c>
      <c r="BL729" s="17" t="s">
        <v>254</v>
      </c>
      <c r="BM729" s="248" t="s">
        <v>1042</v>
      </c>
    </row>
    <row r="730" spans="1:51" s="13" customFormat="1" ht="12">
      <c r="A730" s="13"/>
      <c r="B730" s="250"/>
      <c r="C730" s="251"/>
      <c r="D730" s="252" t="s">
        <v>170</v>
      </c>
      <c r="E730" s="253" t="s">
        <v>1</v>
      </c>
      <c r="F730" s="254" t="s">
        <v>1043</v>
      </c>
      <c r="G730" s="251"/>
      <c r="H730" s="255">
        <v>15.5</v>
      </c>
      <c r="I730" s="256"/>
      <c r="J730" s="251"/>
      <c r="K730" s="251"/>
      <c r="L730" s="257"/>
      <c r="M730" s="258"/>
      <c r="N730" s="259"/>
      <c r="O730" s="259"/>
      <c r="P730" s="259"/>
      <c r="Q730" s="259"/>
      <c r="R730" s="259"/>
      <c r="S730" s="259"/>
      <c r="T730" s="26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1" t="s">
        <v>170</v>
      </c>
      <c r="AU730" s="261" t="s">
        <v>82</v>
      </c>
      <c r="AV730" s="13" t="s">
        <v>82</v>
      </c>
      <c r="AW730" s="13" t="s">
        <v>30</v>
      </c>
      <c r="AX730" s="13" t="s">
        <v>73</v>
      </c>
      <c r="AY730" s="261" t="s">
        <v>163</v>
      </c>
    </row>
    <row r="731" spans="1:51" s="14" customFormat="1" ht="12">
      <c r="A731" s="14"/>
      <c r="B731" s="262"/>
      <c r="C731" s="263"/>
      <c r="D731" s="252" t="s">
        <v>170</v>
      </c>
      <c r="E731" s="264" t="s">
        <v>1</v>
      </c>
      <c r="F731" s="265" t="s">
        <v>172</v>
      </c>
      <c r="G731" s="263"/>
      <c r="H731" s="266">
        <v>15.5</v>
      </c>
      <c r="I731" s="267"/>
      <c r="J731" s="263"/>
      <c r="K731" s="263"/>
      <c r="L731" s="268"/>
      <c r="M731" s="269"/>
      <c r="N731" s="270"/>
      <c r="O731" s="270"/>
      <c r="P731" s="270"/>
      <c r="Q731" s="270"/>
      <c r="R731" s="270"/>
      <c r="S731" s="270"/>
      <c r="T731" s="27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2" t="s">
        <v>170</v>
      </c>
      <c r="AU731" s="272" t="s">
        <v>82</v>
      </c>
      <c r="AV731" s="14" t="s">
        <v>88</v>
      </c>
      <c r="AW731" s="14" t="s">
        <v>30</v>
      </c>
      <c r="AX731" s="14" t="s">
        <v>80</v>
      </c>
      <c r="AY731" s="272" t="s">
        <v>163</v>
      </c>
    </row>
    <row r="732" spans="1:65" s="2" customFormat="1" ht="16.5" customHeight="1">
      <c r="A732" s="38"/>
      <c r="B732" s="39"/>
      <c r="C732" s="236" t="s">
        <v>1044</v>
      </c>
      <c r="D732" s="236" t="s">
        <v>165</v>
      </c>
      <c r="E732" s="237" t="s">
        <v>1045</v>
      </c>
      <c r="F732" s="238" t="s">
        <v>1046</v>
      </c>
      <c r="G732" s="239" t="s">
        <v>168</v>
      </c>
      <c r="H732" s="240">
        <v>1721.36</v>
      </c>
      <c r="I732" s="241"/>
      <c r="J732" s="242">
        <f>ROUND(I732*H732,2)</f>
        <v>0</v>
      </c>
      <c r="K732" s="243"/>
      <c r="L732" s="44"/>
      <c r="M732" s="244" t="s">
        <v>1</v>
      </c>
      <c r="N732" s="245" t="s">
        <v>38</v>
      </c>
      <c r="O732" s="91"/>
      <c r="P732" s="246">
        <f>O732*H732</f>
        <v>0</v>
      </c>
      <c r="Q732" s="246">
        <v>0</v>
      </c>
      <c r="R732" s="246">
        <f>Q732*H732</f>
        <v>0</v>
      </c>
      <c r="S732" s="246">
        <v>0</v>
      </c>
      <c r="T732" s="247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8" t="s">
        <v>254</v>
      </c>
      <c r="AT732" s="248" t="s">
        <v>165</v>
      </c>
      <c r="AU732" s="248" t="s">
        <v>82</v>
      </c>
      <c r="AY732" s="17" t="s">
        <v>163</v>
      </c>
      <c r="BE732" s="249">
        <f>IF(N732="základní",J732,0)</f>
        <v>0</v>
      </c>
      <c r="BF732" s="249">
        <f>IF(N732="snížená",J732,0)</f>
        <v>0</v>
      </c>
      <c r="BG732" s="249">
        <f>IF(N732="zákl. přenesená",J732,0)</f>
        <v>0</v>
      </c>
      <c r="BH732" s="249">
        <f>IF(N732="sníž. přenesená",J732,0)</f>
        <v>0</v>
      </c>
      <c r="BI732" s="249">
        <f>IF(N732="nulová",J732,0)</f>
        <v>0</v>
      </c>
      <c r="BJ732" s="17" t="s">
        <v>80</v>
      </c>
      <c r="BK732" s="249">
        <f>ROUND(I732*H732,2)</f>
        <v>0</v>
      </c>
      <c r="BL732" s="17" t="s">
        <v>254</v>
      </c>
      <c r="BM732" s="248" t="s">
        <v>1047</v>
      </c>
    </row>
    <row r="733" spans="1:51" s="13" customFormat="1" ht="12">
      <c r="A733" s="13"/>
      <c r="B733" s="250"/>
      <c r="C733" s="251"/>
      <c r="D733" s="252" t="s">
        <v>170</v>
      </c>
      <c r="E733" s="253" t="s">
        <v>1</v>
      </c>
      <c r="F733" s="254" t="s">
        <v>1048</v>
      </c>
      <c r="G733" s="251"/>
      <c r="H733" s="255">
        <v>257.92</v>
      </c>
      <c r="I733" s="256"/>
      <c r="J733" s="251"/>
      <c r="K733" s="251"/>
      <c r="L733" s="257"/>
      <c r="M733" s="258"/>
      <c r="N733" s="259"/>
      <c r="O733" s="259"/>
      <c r="P733" s="259"/>
      <c r="Q733" s="259"/>
      <c r="R733" s="259"/>
      <c r="S733" s="259"/>
      <c r="T733" s="26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1" t="s">
        <v>170</v>
      </c>
      <c r="AU733" s="261" t="s">
        <v>82</v>
      </c>
      <c r="AV733" s="13" t="s">
        <v>82</v>
      </c>
      <c r="AW733" s="13" t="s">
        <v>30</v>
      </c>
      <c r="AX733" s="13" t="s">
        <v>73</v>
      </c>
      <c r="AY733" s="261" t="s">
        <v>163</v>
      </c>
    </row>
    <row r="734" spans="1:51" s="13" customFormat="1" ht="12">
      <c r="A734" s="13"/>
      <c r="B734" s="250"/>
      <c r="C734" s="251"/>
      <c r="D734" s="252" t="s">
        <v>170</v>
      </c>
      <c r="E734" s="253" t="s">
        <v>1</v>
      </c>
      <c r="F734" s="254" t="s">
        <v>1049</v>
      </c>
      <c r="G734" s="251"/>
      <c r="H734" s="255">
        <v>94.8</v>
      </c>
      <c r="I734" s="256"/>
      <c r="J734" s="251"/>
      <c r="K734" s="251"/>
      <c r="L734" s="257"/>
      <c r="M734" s="258"/>
      <c r="N734" s="259"/>
      <c r="O734" s="259"/>
      <c r="P734" s="259"/>
      <c r="Q734" s="259"/>
      <c r="R734" s="259"/>
      <c r="S734" s="259"/>
      <c r="T734" s="26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1" t="s">
        <v>170</v>
      </c>
      <c r="AU734" s="261" t="s">
        <v>82</v>
      </c>
      <c r="AV734" s="13" t="s">
        <v>82</v>
      </c>
      <c r="AW734" s="13" t="s">
        <v>30</v>
      </c>
      <c r="AX734" s="13" t="s">
        <v>73</v>
      </c>
      <c r="AY734" s="261" t="s">
        <v>163</v>
      </c>
    </row>
    <row r="735" spans="1:51" s="13" customFormat="1" ht="12">
      <c r="A735" s="13"/>
      <c r="B735" s="250"/>
      <c r="C735" s="251"/>
      <c r="D735" s="252" t="s">
        <v>170</v>
      </c>
      <c r="E735" s="253" t="s">
        <v>1</v>
      </c>
      <c r="F735" s="254" t="s">
        <v>1050</v>
      </c>
      <c r="G735" s="251"/>
      <c r="H735" s="255">
        <v>176.16</v>
      </c>
      <c r="I735" s="256"/>
      <c r="J735" s="251"/>
      <c r="K735" s="251"/>
      <c r="L735" s="257"/>
      <c r="M735" s="258"/>
      <c r="N735" s="259"/>
      <c r="O735" s="259"/>
      <c r="P735" s="259"/>
      <c r="Q735" s="259"/>
      <c r="R735" s="259"/>
      <c r="S735" s="259"/>
      <c r="T735" s="260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1" t="s">
        <v>170</v>
      </c>
      <c r="AU735" s="261" t="s">
        <v>82</v>
      </c>
      <c r="AV735" s="13" t="s">
        <v>82</v>
      </c>
      <c r="AW735" s="13" t="s">
        <v>30</v>
      </c>
      <c r="AX735" s="13" t="s">
        <v>73</v>
      </c>
      <c r="AY735" s="261" t="s">
        <v>163</v>
      </c>
    </row>
    <row r="736" spans="1:51" s="13" customFormat="1" ht="12">
      <c r="A736" s="13"/>
      <c r="B736" s="250"/>
      <c r="C736" s="251"/>
      <c r="D736" s="252" t="s">
        <v>170</v>
      </c>
      <c r="E736" s="253" t="s">
        <v>1</v>
      </c>
      <c r="F736" s="254" t="s">
        <v>1051</v>
      </c>
      <c r="G736" s="251"/>
      <c r="H736" s="255">
        <v>19.36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1" t="s">
        <v>170</v>
      </c>
      <c r="AU736" s="261" t="s">
        <v>82</v>
      </c>
      <c r="AV736" s="13" t="s">
        <v>82</v>
      </c>
      <c r="AW736" s="13" t="s">
        <v>30</v>
      </c>
      <c r="AX736" s="13" t="s">
        <v>73</v>
      </c>
      <c r="AY736" s="261" t="s">
        <v>163</v>
      </c>
    </row>
    <row r="737" spans="1:51" s="13" customFormat="1" ht="12">
      <c r="A737" s="13"/>
      <c r="B737" s="250"/>
      <c r="C737" s="251"/>
      <c r="D737" s="252" t="s">
        <v>170</v>
      </c>
      <c r="E737" s="253" t="s">
        <v>1</v>
      </c>
      <c r="F737" s="254" t="s">
        <v>1052</v>
      </c>
      <c r="G737" s="251"/>
      <c r="H737" s="255">
        <v>1173.12</v>
      </c>
      <c r="I737" s="256"/>
      <c r="J737" s="251"/>
      <c r="K737" s="251"/>
      <c r="L737" s="257"/>
      <c r="M737" s="258"/>
      <c r="N737" s="259"/>
      <c r="O737" s="259"/>
      <c r="P737" s="259"/>
      <c r="Q737" s="259"/>
      <c r="R737" s="259"/>
      <c r="S737" s="259"/>
      <c r="T737" s="26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61" t="s">
        <v>170</v>
      </c>
      <c r="AU737" s="261" t="s">
        <v>82</v>
      </c>
      <c r="AV737" s="13" t="s">
        <v>82</v>
      </c>
      <c r="AW737" s="13" t="s">
        <v>30</v>
      </c>
      <c r="AX737" s="13" t="s">
        <v>73</v>
      </c>
      <c r="AY737" s="261" t="s">
        <v>163</v>
      </c>
    </row>
    <row r="738" spans="1:51" s="14" customFormat="1" ht="12">
      <c r="A738" s="14"/>
      <c r="B738" s="262"/>
      <c r="C738" s="263"/>
      <c r="D738" s="252" t="s">
        <v>170</v>
      </c>
      <c r="E738" s="264" t="s">
        <v>1</v>
      </c>
      <c r="F738" s="265" t="s">
        <v>172</v>
      </c>
      <c r="G738" s="263"/>
      <c r="H738" s="266">
        <v>1721.36</v>
      </c>
      <c r="I738" s="267"/>
      <c r="J738" s="263"/>
      <c r="K738" s="263"/>
      <c r="L738" s="268"/>
      <c r="M738" s="269"/>
      <c r="N738" s="270"/>
      <c r="O738" s="270"/>
      <c r="P738" s="270"/>
      <c r="Q738" s="270"/>
      <c r="R738" s="270"/>
      <c r="S738" s="270"/>
      <c r="T738" s="271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2" t="s">
        <v>170</v>
      </c>
      <c r="AU738" s="272" t="s">
        <v>82</v>
      </c>
      <c r="AV738" s="14" t="s">
        <v>88</v>
      </c>
      <c r="AW738" s="14" t="s">
        <v>30</v>
      </c>
      <c r="AX738" s="14" t="s">
        <v>80</v>
      </c>
      <c r="AY738" s="272" t="s">
        <v>163</v>
      </c>
    </row>
    <row r="739" spans="1:63" s="12" customFormat="1" ht="22.8" customHeight="1">
      <c r="A739" s="12"/>
      <c r="B739" s="220"/>
      <c r="C739" s="221"/>
      <c r="D739" s="222" t="s">
        <v>72</v>
      </c>
      <c r="E739" s="234" t="s">
        <v>1053</v>
      </c>
      <c r="F739" s="234" t="s">
        <v>1054</v>
      </c>
      <c r="G739" s="221"/>
      <c r="H739" s="221"/>
      <c r="I739" s="224"/>
      <c r="J739" s="235">
        <f>BK739</f>
        <v>0</v>
      </c>
      <c r="K739" s="221"/>
      <c r="L739" s="226"/>
      <c r="M739" s="227"/>
      <c r="N739" s="228"/>
      <c r="O739" s="228"/>
      <c r="P739" s="229">
        <f>SUM(P740:P743)</f>
        <v>0</v>
      </c>
      <c r="Q739" s="228"/>
      <c r="R739" s="229">
        <f>SUM(R740:R743)</f>
        <v>0</v>
      </c>
      <c r="S739" s="228"/>
      <c r="T739" s="230">
        <f>SUM(T740:T743)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31" t="s">
        <v>82</v>
      </c>
      <c r="AT739" s="232" t="s">
        <v>72</v>
      </c>
      <c r="AU739" s="232" t="s">
        <v>80</v>
      </c>
      <c r="AY739" s="231" t="s">
        <v>163</v>
      </c>
      <c r="BK739" s="233">
        <f>SUM(BK740:BK743)</f>
        <v>0</v>
      </c>
    </row>
    <row r="740" spans="1:65" s="2" customFormat="1" ht="21.75" customHeight="1">
      <c r="A740" s="38"/>
      <c r="B740" s="39"/>
      <c r="C740" s="236" t="s">
        <v>1055</v>
      </c>
      <c r="D740" s="236" t="s">
        <v>165</v>
      </c>
      <c r="E740" s="237" t="s">
        <v>1056</v>
      </c>
      <c r="F740" s="238" t="s">
        <v>1057</v>
      </c>
      <c r="G740" s="239" t="s">
        <v>168</v>
      </c>
      <c r="H740" s="240">
        <v>687.2</v>
      </c>
      <c r="I740" s="241"/>
      <c r="J740" s="242">
        <f>ROUND(I740*H740,2)</f>
        <v>0</v>
      </c>
      <c r="K740" s="243"/>
      <c r="L740" s="44"/>
      <c r="M740" s="244" t="s">
        <v>1</v>
      </c>
      <c r="N740" s="245" t="s">
        <v>38</v>
      </c>
      <c r="O740" s="91"/>
      <c r="P740" s="246">
        <f>O740*H740</f>
        <v>0</v>
      </c>
      <c r="Q740" s="246">
        <v>0</v>
      </c>
      <c r="R740" s="246">
        <f>Q740*H740</f>
        <v>0</v>
      </c>
      <c r="S740" s="246">
        <v>0</v>
      </c>
      <c r="T740" s="247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48" t="s">
        <v>254</v>
      </c>
      <c r="AT740" s="248" t="s">
        <v>165</v>
      </c>
      <c r="AU740" s="248" t="s">
        <v>82</v>
      </c>
      <c r="AY740" s="17" t="s">
        <v>163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80</v>
      </c>
      <c r="BK740" s="249">
        <f>ROUND(I740*H740,2)</f>
        <v>0</v>
      </c>
      <c r="BL740" s="17" t="s">
        <v>254</v>
      </c>
      <c r="BM740" s="248" t="s">
        <v>1058</v>
      </c>
    </row>
    <row r="741" spans="1:51" s="13" customFormat="1" ht="12">
      <c r="A741" s="13"/>
      <c r="B741" s="250"/>
      <c r="C741" s="251"/>
      <c r="D741" s="252" t="s">
        <v>170</v>
      </c>
      <c r="E741" s="253" t="s">
        <v>1</v>
      </c>
      <c r="F741" s="254" t="s">
        <v>1059</v>
      </c>
      <c r="G741" s="251"/>
      <c r="H741" s="255">
        <v>687.2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1" t="s">
        <v>170</v>
      </c>
      <c r="AU741" s="261" t="s">
        <v>82</v>
      </c>
      <c r="AV741" s="13" t="s">
        <v>82</v>
      </c>
      <c r="AW741" s="13" t="s">
        <v>30</v>
      </c>
      <c r="AX741" s="13" t="s">
        <v>73</v>
      </c>
      <c r="AY741" s="261" t="s">
        <v>163</v>
      </c>
    </row>
    <row r="742" spans="1:51" s="14" customFormat="1" ht="12">
      <c r="A742" s="14"/>
      <c r="B742" s="262"/>
      <c r="C742" s="263"/>
      <c r="D742" s="252" t="s">
        <v>170</v>
      </c>
      <c r="E742" s="264" t="s">
        <v>1</v>
      </c>
      <c r="F742" s="265" t="s">
        <v>172</v>
      </c>
      <c r="G742" s="263"/>
      <c r="H742" s="266">
        <v>687.2</v>
      </c>
      <c r="I742" s="267"/>
      <c r="J742" s="263"/>
      <c r="K742" s="263"/>
      <c r="L742" s="268"/>
      <c r="M742" s="269"/>
      <c r="N742" s="270"/>
      <c r="O742" s="270"/>
      <c r="P742" s="270"/>
      <c r="Q742" s="270"/>
      <c r="R742" s="270"/>
      <c r="S742" s="270"/>
      <c r="T742" s="271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2" t="s">
        <v>170</v>
      </c>
      <c r="AU742" s="272" t="s">
        <v>82</v>
      </c>
      <c r="AV742" s="14" t="s">
        <v>88</v>
      </c>
      <c r="AW742" s="14" t="s">
        <v>30</v>
      </c>
      <c r="AX742" s="14" t="s">
        <v>80</v>
      </c>
      <c r="AY742" s="272" t="s">
        <v>163</v>
      </c>
    </row>
    <row r="743" spans="1:65" s="2" customFormat="1" ht="16.5" customHeight="1">
      <c r="A743" s="38"/>
      <c r="B743" s="39"/>
      <c r="C743" s="236" t="s">
        <v>1060</v>
      </c>
      <c r="D743" s="236" t="s">
        <v>165</v>
      </c>
      <c r="E743" s="237" t="s">
        <v>1061</v>
      </c>
      <c r="F743" s="238" t="s">
        <v>1062</v>
      </c>
      <c r="G743" s="239" t="s">
        <v>168</v>
      </c>
      <c r="H743" s="240">
        <v>20967.106</v>
      </c>
      <c r="I743" s="241"/>
      <c r="J743" s="242">
        <f>ROUND(I743*H743,2)</f>
        <v>0</v>
      </c>
      <c r="K743" s="243"/>
      <c r="L743" s="44"/>
      <c r="M743" s="284" t="s">
        <v>1</v>
      </c>
      <c r="N743" s="285" t="s">
        <v>38</v>
      </c>
      <c r="O743" s="286"/>
      <c r="P743" s="287">
        <f>O743*H743</f>
        <v>0</v>
      </c>
      <c r="Q743" s="287">
        <v>0</v>
      </c>
      <c r="R743" s="287">
        <f>Q743*H743</f>
        <v>0</v>
      </c>
      <c r="S743" s="287">
        <v>0</v>
      </c>
      <c r="T743" s="288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48" t="s">
        <v>254</v>
      </c>
      <c r="AT743" s="248" t="s">
        <v>165</v>
      </c>
      <c r="AU743" s="248" t="s">
        <v>82</v>
      </c>
      <c r="AY743" s="17" t="s">
        <v>163</v>
      </c>
      <c r="BE743" s="249">
        <f>IF(N743="základní",J743,0)</f>
        <v>0</v>
      </c>
      <c r="BF743" s="249">
        <f>IF(N743="snížená",J743,0)</f>
        <v>0</v>
      </c>
      <c r="BG743" s="249">
        <f>IF(N743="zákl. přenesená",J743,0)</f>
        <v>0</v>
      </c>
      <c r="BH743" s="249">
        <f>IF(N743="sníž. přenesená",J743,0)</f>
        <v>0</v>
      </c>
      <c r="BI743" s="249">
        <f>IF(N743="nulová",J743,0)</f>
        <v>0</v>
      </c>
      <c r="BJ743" s="17" t="s">
        <v>80</v>
      </c>
      <c r="BK743" s="249">
        <f>ROUND(I743*H743,2)</f>
        <v>0</v>
      </c>
      <c r="BL743" s="17" t="s">
        <v>254</v>
      </c>
      <c r="BM743" s="248" t="s">
        <v>1063</v>
      </c>
    </row>
    <row r="744" spans="1:31" s="2" customFormat="1" ht="6.95" customHeight="1">
      <c r="A744" s="38"/>
      <c r="B744" s="66"/>
      <c r="C744" s="67"/>
      <c r="D744" s="67"/>
      <c r="E744" s="67"/>
      <c r="F744" s="67"/>
      <c r="G744" s="67"/>
      <c r="H744" s="67"/>
      <c r="I744" s="183"/>
      <c r="J744" s="67"/>
      <c r="K744" s="67"/>
      <c r="L744" s="44"/>
      <c r="M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</row>
  </sheetData>
  <sheetProtection password="CC35" sheet="1" objects="1" scenarios="1" formatColumns="0" formatRows="0" autoFilter="0"/>
  <autoFilter ref="C140:K743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1064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ROUND(J146,2)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ROUND((SUM(BE146:BE1200)),2)</f>
        <v>0</v>
      </c>
      <c r="G33" s="38"/>
      <c r="H33" s="38"/>
      <c r="I33" s="162">
        <v>0.21</v>
      </c>
      <c r="J33" s="161">
        <f>ROUND(((SUM(BE146:BE1200))*I33),2)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ROUND((SUM(BF146:BF1200)),2)</f>
        <v>0</v>
      </c>
      <c r="G34" s="38"/>
      <c r="H34" s="38"/>
      <c r="I34" s="162">
        <v>0.15</v>
      </c>
      <c r="J34" s="161">
        <f>ROUND(((SUM(BF146:BF1200))*I34),2)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ROUND((SUM(BG146:BG1200)),2)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ROUND((SUM(BH146:BH1200)),2)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ROUND((SUM(BI146:BI1200)),2)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1 - Architektonicko - sta...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123</v>
      </c>
      <c r="E97" s="196"/>
      <c r="F97" s="196"/>
      <c r="G97" s="196"/>
      <c r="H97" s="196"/>
      <c r="I97" s="197"/>
      <c r="J97" s="198">
        <f>J147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124</v>
      </c>
      <c r="E98" s="203"/>
      <c r="F98" s="203"/>
      <c r="G98" s="203"/>
      <c r="H98" s="203"/>
      <c r="I98" s="204"/>
      <c r="J98" s="205">
        <f>J148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1065</v>
      </c>
      <c r="E99" s="203"/>
      <c r="F99" s="203"/>
      <c r="G99" s="203"/>
      <c r="H99" s="203"/>
      <c r="I99" s="204"/>
      <c r="J99" s="205">
        <f>J158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0"/>
      <c r="C100" s="201"/>
      <c r="D100" s="202" t="s">
        <v>125</v>
      </c>
      <c r="E100" s="203"/>
      <c r="F100" s="203"/>
      <c r="G100" s="203"/>
      <c r="H100" s="203"/>
      <c r="I100" s="204"/>
      <c r="J100" s="205">
        <f>J165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1066</v>
      </c>
      <c r="E101" s="203"/>
      <c r="F101" s="203"/>
      <c r="G101" s="203"/>
      <c r="H101" s="203"/>
      <c r="I101" s="204"/>
      <c r="J101" s="205">
        <f>J262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0"/>
      <c r="C102" s="201"/>
      <c r="D102" s="202" t="s">
        <v>127</v>
      </c>
      <c r="E102" s="203"/>
      <c r="F102" s="203"/>
      <c r="G102" s="203"/>
      <c r="H102" s="203"/>
      <c r="I102" s="204"/>
      <c r="J102" s="205">
        <f>J289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0"/>
      <c r="C103" s="201"/>
      <c r="D103" s="202" t="s">
        <v>1067</v>
      </c>
      <c r="E103" s="203"/>
      <c r="F103" s="203"/>
      <c r="G103" s="203"/>
      <c r="H103" s="203"/>
      <c r="I103" s="204"/>
      <c r="J103" s="205">
        <f>J500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0"/>
      <c r="C104" s="201"/>
      <c r="D104" s="202" t="s">
        <v>1068</v>
      </c>
      <c r="E104" s="203"/>
      <c r="F104" s="203"/>
      <c r="G104" s="203"/>
      <c r="H104" s="203"/>
      <c r="I104" s="204"/>
      <c r="J104" s="205">
        <f>J557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0"/>
      <c r="C105" s="201"/>
      <c r="D105" s="202" t="s">
        <v>128</v>
      </c>
      <c r="E105" s="203"/>
      <c r="F105" s="203"/>
      <c r="G105" s="203"/>
      <c r="H105" s="203"/>
      <c r="I105" s="204"/>
      <c r="J105" s="205">
        <f>J593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0"/>
      <c r="C106" s="201"/>
      <c r="D106" s="202" t="s">
        <v>1069</v>
      </c>
      <c r="E106" s="203"/>
      <c r="F106" s="203"/>
      <c r="G106" s="203"/>
      <c r="H106" s="203"/>
      <c r="I106" s="204"/>
      <c r="J106" s="205">
        <f>J666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0"/>
      <c r="C107" s="201"/>
      <c r="D107" s="202" t="s">
        <v>130</v>
      </c>
      <c r="E107" s="203"/>
      <c r="F107" s="203"/>
      <c r="G107" s="203"/>
      <c r="H107" s="203"/>
      <c r="I107" s="204"/>
      <c r="J107" s="205">
        <f>J676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0"/>
      <c r="C108" s="201"/>
      <c r="D108" s="202" t="s">
        <v>1070</v>
      </c>
      <c r="E108" s="203"/>
      <c r="F108" s="203"/>
      <c r="G108" s="203"/>
      <c r="H108" s="203"/>
      <c r="I108" s="204"/>
      <c r="J108" s="205">
        <f>J681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200"/>
      <c r="C109" s="201"/>
      <c r="D109" s="202" t="s">
        <v>1071</v>
      </c>
      <c r="E109" s="203"/>
      <c r="F109" s="203"/>
      <c r="G109" s="203"/>
      <c r="H109" s="203"/>
      <c r="I109" s="204"/>
      <c r="J109" s="205">
        <f>J686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200"/>
      <c r="C110" s="201"/>
      <c r="D110" s="202" t="s">
        <v>1072</v>
      </c>
      <c r="E110" s="203"/>
      <c r="F110" s="203"/>
      <c r="G110" s="203"/>
      <c r="H110" s="203"/>
      <c r="I110" s="204"/>
      <c r="J110" s="205">
        <f>J705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200"/>
      <c r="C111" s="201"/>
      <c r="D111" s="202" t="s">
        <v>1073</v>
      </c>
      <c r="E111" s="203"/>
      <c r="F111" s="203"/>
      <c r="G111" s="203"/>
      <c r="H111" s="203"/>
      <c r="I111" s="204"/>
      <c r="J111" s="205">
        <f>J715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 hidden="1">
      <c r="A112" s="9"/>
      <c r="B112" s="193"/>
      <c r="C112" s="194"/>
      <c r="D112" s="195" t="s">
        <v>131</v>
      </c>
      <c r="E112" s="196"/>
      <c r="F112" s="196"/>
      <c r="G112" s="196"/>
      <c r="H112" s="196"/>
      <c r="I112" s="197"/>
      <c r="J112" s="198">
        <f>J720</f>
        <v>0</v>
      </c>
      <c r="K112" s="194"/>
      <c r="L112" s="19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 hidden="1">
      <c r="A113" s="10"/>
      <c r="B113" s="200"/>
      <c r="C113" s="201"/>
      <c r="D113" s="202" t="s">
        <v>132</v>
      </c>
      <c r="E113" s="203"/>
      <c r="F113" s="203"/>
      <c r="G113" s="203"/>
      <c r="H113" s="203"/>
      <c r="I113" s="204"/>
      <c r="J113" s="205">
        <f>J721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200"/>
      <c r="C114" s="201"/>
      <c r="D114" s="202" t="s">
        <v>133</v>
      </c>
      <c r="E114" s="203"/>
      <c r="F114" s="203"/>
      <c r="G114" s="203"/>
      <c r="H114" s="203"/>
      <c r="I114" s="204"/>
      <c r="J114" s="205">
        <f>J759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200"/>
      <c r="C115" s="201"/>
      <c r="D115" s="202" t="s">
        <v>1074</v>
      </c>
      <c r="E115" s="203"/>
      <c r="F115" s="203"/>
      <c r="G115" s="203"/>
      <c r="H115" s="203"/>
      <c r="I115" s="204"/>
      <c r="J115" s="205">
        <f>J777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200"/>
      <c r="C116" s="201"/>
      <c r="D116" s="202" t="s">
        <v>1075</v>
      </c>
      <c r="E116" s="203"/>
      <c r="F116" s="203"/>
      <c r="G116" s="203"/>
      <c r="H116" s="203"/>
      <c r="I116" s="204"/>
      <c r="J116" s="205">
        <f>J815</f>
        <v>0</v>
      </c>
      <c r="K116" s="201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200"/>
      <c r="C117" s="201"/>
      <c r="D117" s="202" t="s">
        <v>1076</v>
      </c>
      <c r="E117" s="203"/>
      <c r="F117" s="203"/>
      <c r="G117" s="203"/>
      <c r="H117" s="203"/>
      <c r="I117" s="204"/>
      <c r="J117" s="205">
        <f>J844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200"/>
      <c r="C118" s="201"/>
      <c r="D118" s="202" t="s">
        <v>1077</v>
      </c>
      <c r="E118" s="203"/>
      <c r="F118" s="203"/>
      <c r="G118" s="203"/>
      <c r="H118" s="203"/>
      <c r="I118" s="204"/>
      <c r="J118" s="205">
        <f>J885</f>
        <v>0</v>
      </c>
      <c r="K118" s="201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 hidden="1">
      <c r="A119" s="10"/>
      <c r="B119" s="200"/>
      <c r="C119" s="201"/>
      <c r="D119" s="202" t="s">
        <v>138</v>
      </c>
      <c r="E119" s="203"/>
      <c r="F119" s="203"/>
      <c r="G119" s="203"/>
      <c r="H119" s="203"/>
      <c r="I119" s="204"/>
      <c r="J119" s="205">
        <f>J896</f>
        <v>0</v>
      </c>
      <c r="K119" s="201"/>
      <c r="L119" s="20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 hidden="1">
      <c r="A120" s="10"/>
      <c r="B120" s="200"/>
      <c r="C120" s="201"/>
      <c r="D120" s="202" t="s">
        <v>139</v>
      </c>
      <c r="E120" s="203"/>
      <c r="F120" s="203"/>
      <c r="G120" s="203"/>
      <c r="H120" s="203"/>
      <c r="I120" s="204"/>
      <c r="J120" s="205">
        <f>J918</f>
        <v>0</v>
      </c>
      <c r="K120" s="201"/>
      <c r="L120" s="20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 hidden="1">
      <c r="A121" s="10"/>
      <c r="B121" s="200"/>
      <c r="C121" s="201"/>
      <c r="D121" s="202" t="s">
        <v>141</v>
      </c>
      <c r="E121" s="203"/>
      <c r="F121" s="203"/>
      <c r="G121" s="203"/>
      <c r="H121" s="203"/>
      <c r="I121" s="204"/>
      <c r="J121" s="205">
        <f>J961</f>
        <v>0</v>
      </c>
      <c r="K121" s="201"/>
      <c r="L121" s="20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 hidden="1">
      <c r="A122" s="10"/>
      <c r="B122" s="200"/>
      <c r="C122" s="201"/>
      <c r="D122" s="202" t="s">
        <v>142</v>
      </c>
      <c r="E122" s="203"/>
      <c r="F122" s="203"/>
      <c r="G122" s="203"/>
      <c r="H122" s="203"/>
      <c r="I122" s="204"/>
      <c r="J122" s="205">
        <f>J973</f>
        <v>0</v>
      </c>
      <c r="K122" s="201"/>
      <c r="L122" s="20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 hidden="1">
      <c r="A123" s="10"/>
      <c r="B123" s="200"/>
      <c r="C123" s="201"/>
      <c r="D123" s="202" t="s">
        <v>144</v>
      </c>
      <c r="E123" s="203"/>
      <c r="F123" s="203"/>
      <c r="G123" s="203"/>
      <c r="H123" s="203"/>
      <c r="I123" s="204"/>
      <c r="J123" s="205">
        <f>J1029</f>
        <v>0</v>
      </c>
      <c r="K123" s="201"/>
      <c r="L123" s="20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 hidden="1">
      <c r="A124" s="10"/>
      <c r="B124" s="200"/>
      <c r="C124" s="201"/>
      <c r="D124" s="202" t="s">
        <v>145</v>
      </c>
      <c r="E124" s="203"/>
      <c r="F124" s="203"/>
      <c r="G124" s="203"/>
      <c r="H124" s="203"/>
      <c r="I124" s="204"/>
      <c r="J124" s="205">
        <f>J1060</f>
        <v>0</v>
      </c>
      <c r="K124" s="201"/>
      <c r="L124" s="206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 hidden="1">
      <c r="A125" s="10"/>
      <c r="B125" s="200"/>
      <c r="C125" s="201"/>
      <c r="D125" s="202" t="s">
        <v>146</v>
      </c>
      <c r="E125" s="203"/>
      <c r="F125" s="203"/>
      <c r="G125" s="203"/>
      <c r="H125" s="203"/>
      <c r="I125" s="204"/>
      <c r="J125" s="205">
        <f>J1123</f>
        <v>0</v>
      </c>
      <c r="K125" s="201"/>
      <c r="L125" s="206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 hidden="1">
      <c r="A126" s="10"/>
      <c r="B126" s="200"/>
      <c r="C126" s="201"/>
      <c r="D126" s="202" t="s">
        <v>147</v>
      </c>
      <c r="E126" s="203"/>
      <c r="F126" s="203"/>
      <c r="G126" s="203"/>
      <c r="H126" s="203"/>
      <c r="I126" s="204"/>
      <c r="J126" s="205">
        <f>J1166</f>
        <v>0</v>
      </c>
      <c r="K126" s="201"/>
      <c r="L126" s="20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 hidden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 hidden="1">
      <c r="A128" s="38"/>
      <c r="B128" s="66"/>
      <c r="C128" s="67"/>
      <c r="D128" s="67"/>
      <c r="E128" s="67"/>
      <c r="F128" s="67"/>
      <c r="G128" s="67"/>
      <c r="H128" s="67"/>
      <c r="I128" s="183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ht="12" hidden="1"/>
    <row r="130" ht="12" hidden="1"/>
    <row r="131" ht="12" hidden="1"/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186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148</v>
      </c>
      <c r="D133" s="40"/>
      <c r="E133" s="40"/>
      <c r="F133" s="40"/>
      <c r="G133" s="40"/>
      <c r="H133" s="40"/>
      <c r="I133" s="144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44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6.5" customHeight="1">
      <c r="A136" s="38"/>
      <c r="B136" s="39"/>
      <c r="C136" s="40"/>
      <c r="D136" s="40"/>
      <c r="E136" s="187" t="str">
        <f>E7</f>
        <v>Kopie - 17-0610 - Revitalizace objektu Máchova 20, Plzeň (zadání)</v>
      </c>
      <c r="F136" s="32"/>
      <c r="G136" s="32"/>
      <c r="H136" s="32"/>
      <c r="I136" s="144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116</v>
      </c>
      <c r="D137" s="40"/>
      <c r="E137" s="40"/>
      <c r="F137" s="40"/>
      <c r="G137" s="40"/>
      <c r="H137" s="40"/>
      <c r="I137" s="144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6.5" customHeight="1">
      <c r="A138" s="38"/>
      <c r="B138" s="39"/>
      <c r="C138" s="40"/>
      <c r="D138" s="40"/>
      <c r="E138" s="76" t="str">
        <f>E9</f>
        <v>1 - Architektonicko - sta...</v>
      </c>
      <c r="F138" s="40"/>
      <c r="G138" s="40"/>
      <c r="H138" s="40"/>
      <c r="I138" s="14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144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 xml:space="preserve"> </v>
      </c>
      <c r="G140" s="40"/>
      <c r="H140" s="40"/>
      <c r="I140" s="147" t="s">
        <v>22</v>
      </c>
      <c r="J140" s="79" t="str">
        <f>IF(J12="","",J12)</f>
        <v>28. 2. 2020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144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5.15" customHeight="1">
      <c r="A142" s="38"/>
      <c r="B142" s="39"/>
      <c r="C142" s="32" t="s">
        <v>24</v>
      </c>
      <c r="D142" s="40"/>
      <c r="E142" s="40"/>
      <c r="F142" s="27" t="str">
        <f>E15</f>
        <v xml:space="preserve"> </v>
      </c>
      <c r="G142" s="40"/>
      <c r="H142" s="40"/>
      <c r="I142" s="147" t="s">
        <v>29</v>
      </c>
      <c r="J142" s="36" t="str">
        <f>E21</f>
        <v xml:space="preserve"> 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27</v>
      </c>
      <c r="D143" s="40"/>
      <c r="E143" s="40"/>
      <c r="F143" s="27" t="str">
        <f>IF(E18="","",E18)</f>
        <v>Vyplň údaj</v>
      </c>
      <c r="G143" s="40"/>
      <c r="H143" s="40"/>
      <c r="I143" s="147" t="s">
        <v>31</v>
      </c>
      <c r="J143" s="36" t="str">
        <f>E24</f>
        <v xml:space="preserve"> 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144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207"/>
      <c r="B145" s="208"/>
      <c r="C145" s="209" t="s">
        <v>149</v>
      </c>
      <c r="D145" s="210" t="s">
        <v>58</v>
      </c>
      <c r="E145" s="210" t="s">
        <v>54</v>
      </c>
      <c r="F145" s="210" t="s">
        <v>55</v>
      </c>
      <c r="G145" s="210" t="s">
        <v>150</v>
      </c>
      <c r="H145" s="210" t="s">
        <v>151</v>
      </c>
      <c r="I145" s="211" t="s">
        <v>152</v>
      </c>
      <c r="J145" s="212" t="s">
        <v>120</v>
      </c>
      <c r="K145" s="213" t="s">
        <v>153</v>
      </c>
      <c r="L145" s="214"/>
      <c r="M145" s="100" t="s">
        <v>1</v>
      </c>
      <c r="N145" s="101" t="s">
        <v>37</v>
      </c>
      <c r="O145" s="101" t="s">
        <v>154</v>
      </c>
      <c r="P145" s="101" t="s">
        <v>155</v>
      </c>
      <c r="Q145" s="101" t="s">
        <v>156</v>
      </c>
      <c r="R145" s="101" t="s">
        <v>157</v>
      </c>
      <c r="S145" s="101" t="s">
        <v>158</v>
      </c>
      <c r="T145" s="102" t="s">
        <v>159</v>
      </c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</row>
    <row r="146" spans="1:63" s="2" customFormat="1" ht="22.8" customHeight="1">
      <c r="A146" s="38"/>
      <c r="B146" s="39"/>
      <c r="C146" s="107" t="s">
        <v>160</v>
      </c>
      <c r="D146" s="40"/>
      <c r="E146" s="40"/>
      <c r="F146" s="40"/>
      <c r="G146" s="40"/>
      <c r="H146" s="40"/>
      <c r="I146" s="144"/>
      <c r="J146" s="215">
        <f>BK146</f>
        <v>0</v>
      </c>
      <c r="K146" s="40"/>
      <c r="L146" s="44"/>
      <c r="M146" s="103"/>
      <c r="N146" s="216"/>
      <c r="O146" s="104"/>
      <c r="P146" s="217">
        <f>P147+P720</f>
        <v>0</v>
      </c>
      <c r="Q146" s="104"/>
      <c r="R146" s="217">
        <f>R147+R720</f>
        <v>0</v>
      </c>
      <c r="S146" s="104"/>
      <c r="T146" s="218">
        <f>T147+T720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72</v>
      </c>
      <c r="AU146" s="17" t="s">
        <v>122</v>
      </c>
      <c r="BK146" s="219">
        <f>BK147+BK720</f>
        <v>0</v>
      </c>
    </row>
    <row r="147" spans="1:63" s="12" customFormat="1" ht="25.9" customHeight="1">
      <c r="A147" s="12"/>
      <c r="B147" s="220"/>
      <c r="C147" s="221"/>
      <c r="D147" s="222" t="s">
        <v>72</v>
      </c>
      <c r="E147" s="223" t="s">
        <v>161</v>
      </c>
      <c r="F147" s="223" t="s">
        <v>162</v>
      </c>
      <c r="G147" s="221"/>
      <c r="H147" s="221"/>
      <c r="I147" s="224"/>
      <c r="J147" s="225">
        <f>BK147</f>
        <v>0</v>
      </c>
      <c r="K147" s="221"/>
      <c r="L147" s="226"/>
      <c r="M147" s="227"/>
      <c r="N147" s="228"/>
      <c r="O147" s="228"/>
      <c r="P147" s="229">
        <f>P148+P158+P165+P262+P289+P500+P557+P593+P666+P676+P681+P686+P705+P715</f>
        <v>0</v>
      </c>
      <c r="Q147" s="228"/>
      <c r="R147" s="229">
        <f>R148+R158+R165+R262+R289+R500+R557+R593+R666+R676+R681+R686+R705+R715</f>
        <v>0</v>
      </c>
      <c r="S147" s="228"/>
      <c r="T147" s="230">
        <f>T148+T158+T165+T262+T289+T500+T557+T593+T666+T676+T681+T686+T705+T715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1" t="s">
        <v>80</v>
      </c>
      <c r="AT147" s="232" t="s">
        <v>72</v>
      </c>
      <c r="AU147" s="232" t="s">
        <v>73</v>
      </c>
      <c r="AY147" s="231" t="s">
        <v>163</v>
      </c>
      <c r="BK147" s="233">
        <f>BK148+BK158+BK165+BK262+BK289+BK500+BK557+BK593+BK666+BK676+BK681+BK686+BK705+BK715</f>
        <v>0</v>
      </c>
    </row>
    <row r="148" spans="1:63" s="12" customFormat="1" ht="22.8" customHeight="1">
      <c r="A148" s="12"/>
      <c r="B148" s="220"/>
      <c r="C148" s="221"/>
      <c r="D148" s="222" t="s">
        <v>72</v>
      </c>
      <c r="E148" s="234" t="s">
        <v>80</v>
      </c>
      <c r="F148" s="234" t="s">
        <v>164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SUM(P149:P157)</f>
        <v>0</v>
      </c>
      <c r="Q148" s="228"/>
      <c r="R148" s="229">
        <f>SUM(R149:R157)</f>
        <v>0</v>
      </c>
      <c r="S148" s="228"/>
      <c r="T148" s="230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80</v>
      </c>
      <c r="AT148" s="232" t="s">
        <v>72</v>
      </c>
      <c r="AU148" s="232" t="s">
        <v>80</v>
      </c>
      <c r="AY148" s="231" t="s">
        <v>163</v>
      </c>
      <c r="BK148" s="233">
        <f>SUM(BK149:BK157)</f>
        <v>0</v>
      </c>
    </row>
    <row r="149" spans="1:65" s="2" customFormat="1" ht="33" customHeight="1">
      <c r="A149" s="38"/>
      <c r="B149" s="39"/>
      <c r="C149" s="236" t="s">
        <v>80</v>
      </c>
      <c r="D149" s="236" t="s">
        <v>165</v>
      </c>
      <c r="E149" s="237" t="s">
        <v>1078</v>
      </c>
      <c r="F149" s="238" t="s">
        <v>1079</v>
      </c>
      <c r="G149" s="239" t="s">
        <v>335</v>
      </c>
      <c r="H149" s="240">
        <v>56.72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88</v>
      </c>
      <c r="AT149" s="248" t="s">
        <v>165</v>
      </c>
      <c r="AU149" s="248" t="s">
        <v>82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1080</v>
      </c>
    </row>
    <row r="150" spans="1:51" s="13" customFormat="1" ht="12">
      <c r="A150" s="13"/>
      <c r="B150" s="250"/>
      <c r="C150" s="251"/>
      <c r="D150" s="252" t="s">
        <v>170</v>
      </c>
      <c r="E150" s="253" t="s">
        <v>1</v>
      </c>
      <c r="F150" s="254" t="s">
        <v>1081</v>
      </c>
      <c r="G150" s="251"/>
      <c r="H150" s="255">
        <v>48.25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170</v>
      </c>
      <c r="AU150" s="261" t="s">
        <v>82</v>
      </c>
      <c r="AV150" s="13" t="s">
        <v>82</v>
      </c>
      <c r="AW150" s="13" t="s">
        <v>30</v>
      </c>
      <c r="AX150" s="13" t="s">
        <v>73</v>
      </c>
      <c r="AY150" s="261" t="s">
        <v>163</v>
      </c>
    </row>
    <row r="151" spans="1:51" s="13" customFormat="1" ht="12">
      <c r="A151" s="13"/>
      <c r="B151" s="250"/>
      <c r="C151" s="251"/>
      <c r="D151" s="252" t="s">
        <v>170</v>
      </c>
      <c r="E151" s="253" t="s">
        <v>1</v>
      </c>
      <c r="F151" s="254" t="s">
        <v>1082</v>
      </c>
      <c r="G151" s="251"/>
      <c r="H151" s="255">
        <v>2.72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170</v>
      </c>
      <c r="AU151" s="261" t="s">
        <v>82</v>
      </c>
      <c r="AV151" s="13" t="s">
        <v>82</v>
      </c>
      <c r="AW151" s="13" t="s">
        <v>30</v>
      </c>
      <c r="AX151" s="13" t="s">
        <v>73</v>
      </c>
      <c r="AY151" s="261" t="s">
        <v>163</v>
      </c>
    </row>
    <row r="152" spans="1:51" s="13" customFormat="1" ht="12">
      <c r="A152" s="13"/>
      <c r="B152" s="250"/>
      <c r="C152" s="251"/>
      <c r="D152" s="252" t="s">
        <v>170</v>
      </c>
      <c r="E152" s="253" t="s">
        <v>1</v>
      </c>
      <c r="F152" s="254" t="s">
        <v>1083</v>
      </c>
      <c r="G152" s="251"/>
      <c r="H152" s="255">
        <v>5.75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170</v>
      </c>
      <c r="AU152" s="261" t="s">
        <v>82</v>
      </c>
      <c r="AV152" s="13" t="s">
        <v>82</v>
      </c>
      <c r="AW152" s="13" t="s">
        <v>30</v>
      </c>
      <c r="AX152" s="13" t="s">
        <v>73</v>
      </c>
      <c r="AY152" s="261" t="s">
        <v>163</v>
      </c>
    </row>
    <row r="153" spans="1:51" s="14" customFormat="1" ht="12">
      <c r="A153" s="14"/>
      <c r="B153" s="262"/>
      <c r="C153" s="263"/>
      <c r="D153" s="252" t="s">
        <v>170</v>
      </c>
      <c r="E153" s="264" t="s">
        <v>1</v>
      </c>
      <c r="F153" s="265" t="s">
        <v>172</v>
      </c>
      <c r="G153" s="263"/>
      <c r="H153" s="266">
        <v>56.72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2" t="s">
        <v>170</v>
      </c>
      <c r="AU153" s="272" t="s">
        <v>82</v>
      </c>
      <c r="AV153" s="14" t="s">
        <v>88</v>
      </c>
      <c r="AW153" s="14" t="s">
        <v>30</v>
      </c>
      <c r="AX153" s="14" t="s">
        <v>80</v>
      </c>
      <c r="AY153" s="272" t="s">
        <v>163</v>
      </c>
    </row>
    <row r="154" spans="1:65" s="2" customFormat="1" ht="33" customHeight="1">
      <c r="A154" s="38"/>
      <c r="B154" s="39"/>
      <c r="C154" s="236" t="s">
        <v>82</v>
      </c>
      <c r="D154" s="236" t="s">
        <v>165</v>
      </c>
      <c r="E154" s="237" t="s">
        <v>1084</v>
      </c>
      <c r="F154" s="238" t="s">
        <v>1085</v>
      </c>
      <c r="G154" s="239" t="s">
        <v>335</v>
      </c>
      <c r="H154" s="240">
        <v>62.419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82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1086</v>
      </c>
    </row>
    <row r="155" spans="1:51" s="13" customFormat="1" ht="12">
      <c r="A155" s="13"/>
      <c r="B155" s="250"/>
      <c r="C155" s="251"/>
      <c r="D155" s="252" t="s">
        <v>170</v>
      </c>
      <c r="E155" s="253" t="s">
        <v>1</v>
      </c>
      <c r="F155" s="254" t="s">
        <v>1087</v>
      </c>
      <c r="G155" s="251"/>
      <c r="H155" s="255">
        <v>62.419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170</v>
      </c>
      <c r="AU155" s="261" t="s">
        <v>82</v>
      </c>
      <c r="AV155" s="13" t="s">
        <v>82</v>
      </c>
      <c r="AW155" s="13" t="s">
        <v>30</v>
      </c>
      <c r="AX155" s="13" t="s">
        <v>73</v>
      </c>
      <c r="AY155" s="261" t="s">
        <v>163</v>
      </c>
    </row>
    <row r="156" spans="1:51" s="14" customFormat="1" ht="12">
      <c r="A156" s="14"/>
      <c r="B156" s="262"/>
      <c r="C156" s="263"/>
      <c r="D156" s="252" t="s">
        <v>170</v>
      </c>
      <c r="E156" s="264" t="s">
        <v>1</v>
      </c>
      <c r="F156" s="265" t="s">
        <v>172</v>
      </c>
      <c r="G156" s="263"/>
      <c r="H156" s="266">
        <v>62.419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170</v>
      </c>
      <c r="AU156" s="272" t="s">
        <v>82</v>
      </c>
      <c r="AV156" s="14" t="s">
        <v>88</v>
      </c>
      <c r="AW156" s="14" t="s">
        <v>30</v>
      </c>
      <c r="AX156" s="14" t="s">
        <v>80</v>
      </c>
      <c r="AY156" s="272" t="s">
        <v>163</v>
      </c>
    </row>
    <row r="157" spans="1:65" s="2" customFormat="1" ht="33" customHeight="1">
      <c r="A157" s="38"/>
      <c r="B157" s="39"/>
      <c r="C157" s="236" t="s">
        <v>85</v>
      </c>
      <c r="D157" s="236" t="s">
        <v>165</v>
      </c>
      <c r="E157" s="237" t="s">
        <v>1088</v>
      </c>
      <c r="F157" s="238" t="s">
        <v>1089</v>
      </c>
      <c r="G157" s="239" t="s">
        <v>335</v>
      </c>
      <c r="H157" s="240">
        <v>62.419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88</v>
      </c>
      <c r="AT157" s="248" t="s">
        <v>165</v>
      </c>
      <c r="AU157" s="248" t="s">
        <v>82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88</v>
      </c>
      <c r="BM157" s="248" t="s">
        <v>1090</v>
      </c>
    </row>
    <row r="158" spans="1:63" s="12" customFormat="1" ht="22.8" customHeight="1">
      <c r="A158" s="12"/>
      <c r="B158" s="220"/>
      <c r="C158" s="221"/>
      <c r="D158" s="222" t="s">
        <v>72</v>
      </c>
      <c r="E158" s="234" t="s">
        <v>82</v>
      </c>
      <c r="F158" s="234" t="s">
        <v>1091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SUM(P159:P164)</f>
        <v>0</v>
      </c>
      <c r="Q158" s="228"/>
      <c r="R158" s="229">
        <f>SUM(R159:R164)</f>
        <v>0</v>
      </c>
      <c r="S158" s="228"/>
      <c r="T158" s="230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80</v>
      </c>
      <c r="AT158" s="232" t="s">
        <v>72</v>
      </c>
      <c r="AU158" s="232" t="s">
        <v>80</v>
      </c>
      <c r="AY158" s="231" t="s">
        <v>163</v>
      </c>
      <c r="BK158" s="233">
        <f>SUM(BK159:BK164)</f>
        <v>0</v>
      </c>
    </row>
    <row r="159" spans="1:65" s="2" customFormat="1" ht="33" customHeight="1">
      <c r="A159" s="38"/>
      <c r="B159" s="39"/>
      <c r="C159" s="236" t="s">
        <v>88</v>
      </c>
      <c r="D159" s="236" t="s">
        <v>165</v>
      </c>
      <c r="E159" s="237" t="s">
        <v>1092</v>
      </c>
      <c r="F159" s="238" t="s">
        <v>1093</v>
      </c>
      <c r="G159" s="239" t="s">
        <v>168</v>
      </c>
      <c r="H159" s="240">
        <v>212.705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88</v>
      </c>
      <c r="AT159" s="248" t="s">
        <v>165</v>
      </c>
      <c r="AU159" s="248" t="s">
        <v>82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88</v>
      </c>
      <c r="BM159" s="248" t="s">
        <v>1094</v>
      </c>
    </row>
    <row r="160" spans="1:51" s="15" customFormat="1" ht="12">
      <c r="A160" s="15"/>
      <c r="B160" s="289"/>
      <c r="C160" s="290"/>
      <c r="D160" s="252" t="s">
        <v>170</v>
      </c>
      <c r="E160" s="291" t="s">
        <v>1</v>
      </c>
      <c r="F160" s="292" t="s">
        <v>1095</v>
      </c>
      <c r="G160" s="290"/>
      <c r="H160" s="291" t="s">
        <v>1</v>
      </c>
      <c r="I160" s="293"/>
      <c r="J160" s="290"/>
      <c r="K160" s="290"/>
      <c r="L160" s="294"/>
      <c r="M160" s="295"/>
      <c r="N160" s="296"/>
      <c r="O160" s="296"/>
      <c r="P160" s="296"/>
      <c r="Q160" s="296"/>
      <c r="R160" s="296"/>
      <c r="S160" s="296"/>
      <c r="T160" s="29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8" t="s">
        <v>170</v>
      </c>
      <c r="AU160" s="298" t="s">
        <v>82</v>
      </c>
      <c r="AV160" s="15" t="s">
        <v>80</v>
      </c>
      <c r="AW160" s="15" t="s">
        <v>30</v>
      </c>
      <c r="AX160" s="15" t="s">
        <v>73</v>
      </c>
      <c r="AY160" s="298" t="s">
        <v>163</v>
      </c>
    </row>
    <row r="161" spans="1:51" s="13" customFormat="1" ht="12">
      <c r="A161" s="13"/>
      <c r="B161" s="250"/>
      <c r="C161" s="251"/>
      <c r="D161" s="252" t="s">
        <v>170</v>
      </c>
      <c r="E161" s="253" t="s">
        <v>1</v>
      </c>
      <c r="F161" s="254" t="s">
        <v>1096</v>
      </c>
      <c r="G161" s="251"/>
      <c r="H161" s="255">
        <v>193.205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170</v>
      </c>
      <c r="AU161" s="261" t="s">
        <v>82</v>
      </c>
      <c r="AV161" s="13" t="s">
        <v>82</v>
      </c>
      <c r="AW161" s="13" t="s">
        <v>30</v>
      </c>
      <c r="AX161" s="13" t="s">
        <v>73</v>
      </c>
      <c r="AY161" s="261" t="s">
        <v>163</v>
      </c>
    </row>
    <row r="162" spans="1:51" s="13" customFormat="1" ht="12">
      <c r="A162" s="13"/>
      <c r="B162" s="250"/>
      <c r="C162" s="251"/>
      <c r="D162" s="252" t="s">
        <v>170</v>
      </c>
      <c r="E162" s="253" t="s">
        <v>1</v>
      </c>
      <c r="F162" s="254" t="s">
        <v>1097</v>
      </c>
      <c r="G162" s="251"/>
      <c r="H162" s="255">
        <v>6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170</v>
      </c>
      <c r="AU162" s="261" t="s">
        <v>82</v>
      </c>
      <c r="AV162" s="13" t="s">
        <v>82</v>
      </c>
      <c r="AW162" s="13" t="s">
        <v>30</v>
      </c>
      <c r="AX162" s="13" t="s">
        <v>73</v>
      </c>
      <c r="AY162" s="261" t="s">
        <v>163</v>
      </c>
    </row>
    <row r="163" spans="1:51" s="13" customFormat="1" ht="12">
      <c r="A163" s="13"/>
      <c r="B163" s="250"/>
      <c r="C163" s="251"/>
      <c r="D163" s="252" t="s">
        <v>170</v>
      </c>
      <c r="E163" s="253" t="s">
        <v>1</v>
      </c>
      <c r="F163" s="254" t="s">
        <v>1098</v>
      </c>
      <c r="G163" s="251"/>
      <c r="H163" s="255">
        <v>13.5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170</v>
      </c>
      <c r="AU163" s="261" t="s">
        <v>82</v>
      </c>
      <c r="AV163" s="13" t="s">
        <v>82</v>
      </c>
      <c r="AW163" s="13" t="s">
        <v>30</v>
      </c>
      <c r="AX163" s="13" t="s">
        <v>73</v>
      </c>
      <c r="AY163" s="261" t="s">
        <v>163</v>
      </c>
    </row>
    <row r="164" spans="1:51" s="14" customFormat="1" ht="12">
      <c r="A164" s="14"/>
      <c r="B164" s="262"/>
      <c r="C164" s="263"/>
      <c r="D164" s="252" t="s">
        <v>170</v>
      </c>
      <c r="E164" s="264" t="s">
        <v>1</v>
      </c>
      <c r="F164" s="265" t="s">
        <v>172</v>
      </c>
      <c r="G164" s="263"/>
      <c r="H164" s="266">
        <v>212.705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2" t="s">
        <v>170</v>
      </c>
      <c r="AU164" s="272" t="s">
        <v>82</v>
      </c>
      <c r="AV164" s="14" t="s">
        <v>88</v>
      </c>
      <c r="AW164" s="14" t="s">
        <v>30</v>
      </c>
      <c r="AX164" s="14" t="s">
        <v>80</v>
      </c>
      <c r="AY164" s="272" t="s">
        <v>163</v>
      </c>
    </row>
    <row r="165" spans="1:63" s="12" customFormat="1" ht="22.8" customHeight="1">
      <c r="A165" s="12"/>
      <c r="B165" s="220"/>
      <c r="C165" s="221"/>
      <c r="D165" s="222" t="s">
        <v>72</v>
      </c>
      <c r="E165" s="234" t="s">
        <v>85</v>
      </c>
      <c r="F165" s="234" t="s">
        <v>180</v>
      </c>
      <c r="G165" s="221"/>
      <c r="H165" s="221"/>
      <c r="I165" s="224"/>
      <c r="J165" s="235">
        <f>BK165</f>
        <v>0</v>
      </c>
      <c r="K165" s="221"/>
      <c r="L165" s="226"/>
      <c r="M165" s="227"/>
      <c r="N165" s="228"/>
      <c r="O165" s="228"/>
      <c r="P165" s="229">
        <f>SUM(P166:P261)</f>
        <v>0</v>
      </c>
      <c r="Q165" s="228"/>
      <c r="R165" s="229">
        <f>SUM(R166:R261)</f>
        <v>0</v>
      </c>
      <c r="S165" s="228"/>
      <c r="T165" s="230">
        <f>SUM(T166:T261)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1" t="s">
        <v>80</v>
      </c>
      <c r="AT165" s="232" t="s">
        <v>72</v>
      </c>
      <c r="AU165" s="232" t="s">
        <v>80</v>
      </c>
      <c r="AY165" s="231" t="s">
        <v>163</v>
      </c>
      <c r="BK165" s="233">
        <f>SUM(BK166:BK261)</f>
        <v>0</v>
      </c>
    </row>
    <row r="166" spans="1:65" s="2" customFormat="1" ht="33" customHeight="1">
      <c r="A166" s="38"/>
      <c r="B166" s="39"/>
      <c r="C166" s="236" t="s">
        <v>189</v>
      </c>
      <c r="D166" s="236" t="s">
        <v>165</v>
      </c>
      <c r="E166" s="237" t="s">
        <v>1099</v>
      </c>
      <c r="F166" s="238" t="s">
        <v>1100</v>
      </c>
      <c r="G166" s="239" t="s">
        <v>168</v>
      </c>
      <c r="H166" s="240">
        <v>41.528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88</v>
      </c>
      <c r="AT166" s="248" t="s">
        <v>165</v>
      </c>
      <c r="AU166" s="248" t="s">
        <v>82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88</v>
      </c>
      <c r="BM166" s="248" t="s">
        <v>1101</v>
      </c>
    </row>
    <row r="167" spans="1:51" s="13" customFormat="1" ht="12">
      <c r="A167" s="13"/>
      <c r="B167" s="250"/>
      <c r="C167" s="251"/>
      <c r="D167" s="252" t="s">
        <v>170</v>
      </c>
      <c r="E167" s="253" t="s">
        <v>1</v>
      </c>
      <c r="F167" s="254" t="s">
        <v>1102</v>
      </c>
      <c r="G167" s="251"/>
      <c r="H167" s="255">
        <v>4.2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170</v>
      </c>
      <c r="AU167" s="261" t="s">
        <v>82</v>
      </c>
      <c r="AV167" s="13" t="s">
        <v>82</v>
      </c>
      <c r="AW167" s="13" t="s">
        <v>30</v>
      </c>
      <c r="AX167" s="13" t="s">
        <v>73</v>
      </c>
      <c r="AY167" s="261" t="s">
        <v>163</v>
      </c>
    </row>
    <row r="168" spans="1:51" s="13" customFormat="1" ht="12">
      <c r="A168" s="13"/>
      <c r="B168" s="250"/>
      <c r="C168" s="251"/>
      <c r="D168" s="252" t="s">
        <v>170</v>
      </c>
      <c r="E168" s="253" t="s">
        <v>1</v>
      </c>
      <c r="F168" s="254" t="s">
        <v>1103</v>
      </c>
      <c r="G168" s="251"/>
      <c r="H168" s="255">
        <v>36.4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170</v>
      </c>
      <c r="AU168" s="261" t="s">
        <v>82</v>
      </c>
      <c r="AV168" s="13" t="s">
        <v>82</v>
      </c>
      <c r="AW168" s="13" t="s">
        <v>30</v>
      </c>
      <c r="AX168" s="13" t="s">
        <v>73</v>
      </c>
      <c r="AY168" s="261" t="s">
        <v>163</v>
      </c>
    </row>
    <row r="169" spans="1:51" s="13" customFormat="1" ht="12">
      <c r="A169" s="13"/>
      <c r="B169" s="250"/>
      <c r="C169" s="251"/>
      <c r="D169" s="252" t="s">
        <v>170</v>
      </c>
      <c r="E169" s="253" t="s">
        <v>1</v>
      </c>
      <c r="F169" s="254" t="s">
        <v>1104</v>
      </c>
      <c r="G169" s="251"/>
      <c r="H169" s="255">
        <v>0.928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170</v>
      </c>
      <c r="AU169" s="261" t="s">
        <v>82</v>
      </c>
      <c r="AV169" s="13" t="s">
        <v>82</v>
      </c>
      <c r="AW169" s="13" t="s">
        <v>30</v>
      </c>
      <c r="AX169" s="13" t="s">
        <v>73</v>
      </c>
      <c r="AY169" s="261" t="s">
        <v>163</v>
      </c>
    </row>
    <row r="170" spans="1:51" s="14" customFormat="1" ht="12">
      <c r="A170" s="14"/>
      <c r="B170" s="262"/>
      <c r="C170" s="263"/>
      <c r="D170" s="252" t="s">
        <v>170</v>
      </c>
      <c r="E170" s="264" t="s">
        <v>1</v>
      </c>
      <c r="F170" s="265" t="s">
        <v>172</v>
      </c>
      <c r="G170" s="263"/>
      <c r="H170" s="266">
        <v>41.528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2" t="s">
        <v>170</v>
      </c>
      <c r="AU170" s="272" t="s">
        <v>82</v>
      </c>
      <c r="AV170" s="14" t="s">
        <v>88</v>
      </c>
      <c r="AW170" s="14" t="s">
        <v>30</v>
      </c>
      <c r="AX170" s="14" t="s">
        <v>80</v>
      </c>
      <c r="AY170" s="272" t="s">
        <v>163</v>
      </c>
    </row>
    <row r="171" spans="1:65" s="2" customFormat="1" ht="44.25" customHeight="1">
      <c r="A171" s="38"/>
      <c r="B171" s="39"/>
      <c r="C171" s="236" t="s">
        <v>91</v>
      </c>
      <c r="D171" s="236" t="s">
        <v>165</v>
      </c>
      <c r="E171" s="237" t="s">
        <v>1105</v>
      </c>
      <c r="F171" s="238" t="s">
        <v>1106</v>
      </c>
      <c r="G171" s="239" t="s">
        <v>168</v>
      </c>
      <c r="H171" s="240">
        <v>419.372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82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1107</v>
      </c>
    </row>
    <row r="172" spans="1:51" s="13" customFormat="1" ht="12">
      <c r="A172" s="13"/>
      <c r="B172" s="250"/>
      <c r="C172" s="251"/>
      <c r="D172" s="252" t="s">
        <v>170</v>
      </c>
      <c r="E172" s="253" t="s">
        <v>1</v>
      </c>
      <c r="F172" s="254" t="s">
        <v>1108</v>
      </c>
      <c r="G172" s="251"/>
      <c r="H172" s="255">
        <v>5.112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170</v>
      </c>
      <c r="AU172" s="261" t="s">
        <v>82</v>
      </c>
      <c r="AV172" s="13" t="s">
        <v>82</v>
      </c>
      <c r="AW172" s="13" t="s">
        <v>30</v>
      </c>
      <c r="AX172" s="13" t="s">
        <v>73</v>
      </c>
      <c r="AY172" s="261" t="s">
        <v>163</v>
      </c>
    </row>
    <row r="173" spans="1:51" s="13" customFormat="1" ht="12">
      <c r="A173" s="13"/>
      <c r="B173" s="250"/>
      <c r="C173" s="251"/>
      <c r="D173" s="252" t="s">
        <v>170</v>
      </c>
      <c r="E173" s="253" t="s">
        <v>1</v>
      </c>
      <c r="F173" s="254" t="s">
        <v>1109</v>
      </c>
      <c r="G173" s="251"/>
      <c r="H173" s="255">
        <v>59.18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170</v>
      </c>
      <c r="AU173" s="261" t="s">
        <v>82</v>
      </c>
      <c r="AV173" s="13" t="s">
        <v>82</v>
      </c>
      <c r="AW173" s="13" t="s">
        <v>30</v>
      </c>
      <c r="AX173" s="13" t="s">
        <v>73</v>
      </c>
      <c r="AY173" s="261" t="s">
        <v>163</v>
      </c>
    </row>
    <row r="174" spans="1:51" s="13" customFormat="1" ht="12">
      <c r="A174" s="13"/>
      <c r="B174" s="250"/>
      <c r="C174" s="251"/>
      <c r="D174" s="252" t="s">
        <v>170</v>
      </c>
      <c r="E174" s="253" t="s">
        <v>1</v>
      </c>
      <c r="F174" s="254" t="s">
        <v>1110</v>
      </c>
      <c r="G174" s="251"/>
      <c r="H174" s="255">
        <v>355.08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170</v>
      </c>
      <c r="AU174" s="261" t="s">
        <v>82</v>
      </c>
      <c r="AV174" s="13" t="s">
        <v>82</v>
      </c>
      <c r="AW174" s="13" t="s">
        <v>30</v>
      </c>
      <c r="AX174" s="13" t="s">
        <v>73</v>
      </c>
      <c r="AY174" s="261" t="s">
        <v>163</v>
      </c>
    </row>
    <row r="175" spans="1:51" s="14" customFormat="1" ht="12">
      <c r="A175" s="14"/>
      <c r="B175" s="262"/>
      <c r="C175" s="263"/>
      <c r="D175" s="252" t="s">
        <v>170</v>
      </c>
      <c r="E175" s="264" t="s">
        <v>1</v>
      </c>
      <c r="F175" s="265" t="s">
        <v>172</v>
      </c>
      <c r="G175" s="263"/>
      <c r="H175" s="266">
        <v>419.37199999999996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2" t="s">
        <v>170</v>
      </c>
      <c r="AU175" s="272" t="s">
        <v>82</v>
      </c>
      <c r="AV175" s="14" t="s">
        <v>88</v>
      </c>
      <c r="AW175" s="14" t="s">
        <v>30</v>
      </c>
      <c r="AX175" s="14" t="s">
        <v>80</v>
      </c>
      <c r="AY175" s="272" t="s">
        <v>163</v>
      </c>
    </row>
    <row r="176" spans="1:65" s="2" customFormat="1" ht="33" customHeight="1">
      <c r="A176" s="38"/>
      <c r="B176" s="39"/>
      <c r="C176" s="236" t="s">
        <v>94</v>
      </c>
      <c r="D176" s="236" t="s">
        <v>165</v>
      </c>
      <c r="E176" s="237" t="s">
        <v>1111</v>
      </c>
      <c r="F176" s="238" t="s">
        <v>1112</v>
      </c>
      <c r="G176" s="239" t="s">
        <v>192</v>
      </c>
      <c r="H176" s="240">
        <v>118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38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88</v>
      </c>
      <c r="AT176" s="248" t="s">
        <v>165</v>
      </c>
      <c r="AU176" s="248" t="s">
        <v>82</v>
      </c>
      <c r="AY176" s="17" t="s">
        <v>163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80</v>
      </c>
      <c r="BK176" s="249">
        <f>ROUND(I176*H176,2)</f>
        <v>0</v>
      </c>
      <c r="BL176" s="17" t="s">
        <v>88</v>
      </c>
      <c r="BM176" s="248" t="s">
        <v>1113</v>
      </c>
    </row>
    <row r="177" spans="1:51" s="13" customFormat="1" ht="12">
      <c r="A177" s="13"/>
      <c r="B177" s="250"/>
      <c r="C177" s="251"/>
      <c r="D177" s="252" t="s">
        <v>170</v>
      </c>
      <c r="E177" s="253" t="s">
        <v>1</v>
      </c>
      <c r="F177" s="254" t="s">
        <v>1114</v>
      </c>
      <c r="G177" s="251"/>
      <c r="H177" s="255">
        <v>6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170</v>
      </c>
      <c r="AU177" s="261" t="s">
        <v>82</v>
      </c>
      <c r="AV177" s="13" t="s">
        <v>82</v>
      </c>
      <c r="AW177" s="13" t="s">
        <v>30</v>
      </c>
      <c r="AX177" s="13" t="s">
        <v>73</v>
      </c>
      <c r="AY177" s="261" t="s">
        <v>163</v>
      </c>
    </row>
    <row r="178" spans="1:51" s="13" customFormat="1" ht="12">
      <c r="A178" s="13"/>
      <c r="B178" s="250"/>
      <c r="C178" s="251"/>
      <c r="D178" s="252" t="s">
        <v>170</v>
      </c>
      <c r="E178" s="253" t="s">
        <v>1</v>
      </c>
      <c r="F178" s="254" t="s">
        <v>1115</v>
      </c>
      <c r="G178" s="251"/>
      <c r="H178" s="255">
        <v>112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170</v>
      </c>
      <c r="AU178" s="261" t="s">
        <v>82</v>
      </c>
      <c r="AV178" s="13" t="s">
        <v>82</v>
      </c>
      <c r="AW178" s="13" t="s">
        <v>30</v>
      </c>
      <c r="AX178" s="13" t="s">
        <v>73</v>
      </c>
      <c r="AY178" s="261" t="s">
        <v>163</v>
      </c>
    </row>
    <row r="179" spans="1:51" s="14" customFormat="1" ht="12">
      <c r="A179" s="14"/>
      <c r="B179" s="262"/>
      <c r="C179" s="263"/>
      <c r="D179" s="252" t="s">
        <v>170</v>
      </c>
      <c r="E179" s="264" t="s">
        <v>1</v>
      </c>
      <c r="F179" s="265" t="s">
        <v>172</v>
      </c>
      <c r="G179" s="263"/>
      <c r="H179" s="266">
        <v>118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2" t="s">
        <v>170</v>
      </c>
      <c r="AU179" s="272" t="s">
        <v>82</v>
      </c>
      <c r="AV179" s="14" t="s">
        <v>88</v>
      </c>
      <c r="AW179" s="14" t="s">
        <v>30</v>
      </c>
      <c r="AX179" s="14" t="s">
        <v>80</v>
      </c>
      <c r="AY179" s="272" t="s">
        <v>163</v>
      </c>
    </row>
    <row r="180" spans="1:65" s="2" customFormat="1" ht="21.75" customHeight="1">
      <c r="A180" s="38"/>
      <c r="B180" s="39"/>
      <c r="C180" s="236" t="s">
        <v>97</v>
      </c>
      <c r="D180" s="236" t="s">
        <v>165</v>
      </c>
      <c r="E180" s="237" t="s">
        <v>1116</v>
      </c>
      <c r="F180" s="238" t="s">
        <v>1117</v>
      </c>
      <c r="G180" s="239" t="s">
        <v>192</v>
      </c>
      <c r="H180" s="240">
        <v>140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38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88</v>
      </c>
      <c r="AT180" s="248" t="s">
        <v>165</v>
      </c>
      <c r="AU180" s="248" t="s">
        <v>82</v>
      </c>
      <c r="AY180" s="17" t="s">
        <v>163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80</v>
      </c>
      <c r="BK180" s="249">
        <f>ROUND(I180*H180,2)</f>
        <v>0</v>
      </c>
      <c r="BL180" s="17" t="s">
        <v>88</v>
      </c>
      <c r="BM180" s="248" t="s">
        <v>1118</v>
      </c>
    </row>
    <row r="181" spans="1:51" s="13" customFormat="1" ht="12">
      <c r="A181" s="13"/>
      <c r="B181" s="250"/>
      <c r="C181" s="251"/>
      <c r="D181" s="252" t="s">
        <v>170</v>
      </c>
      <c r="E181" s="253" t="s">
        <v>1</v>
      </c>
      <c r="F181" s="254" t="s">
        <v>1119</v>
      </c>
      <c r="G181" s="251"/>
      <c r="H181" s="255">
        <v>20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170</v>
      </c>
      <c r="AU181" s="261" t="s">
        <v>82</v>
      </c>
      <c r="AV181" s="13" t="s">
        <v>82</v>
      </c>
      <c r="AW181" s="13" t="s">
        <v>30</v>
      </c>
      <c r="AX181" s="13" t="s">
        <v>73</v>
      </c>
      <c r="AY181" s="261" t="s">
        <v>163</v>
      </c>
    </row>
    <row r="182" spans="1:51" s="13" customFormat="1" ht="12">
      <c r="A182" s="13"/>
      <c r="B182" s="250"/>
      <c r="C182" s="251"/>
      <c r="D182" s="252" t="s">
        <v>170</v>
      </c>
      <c r="E182" s="253" t="s">
        <v>1</v>
      </c>
      <c r="F182" s="254" t="s">
        <v>1120</v>
      </c>
      <c r="G182" s="251"/>
      <c r="H182" s="255">
        <v>120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170</v>
      </c>
      <c r="AU182" s="261" t="s">
        <v>82</v>
      </c>
      <c r="AV182" s="13" t="s">
        <v>82</v>
      </c>
      <c r="AW182" s="13" t="s">
        <v>30</v>
      </c>
      <c r="AX182" s="13" t="s">
        <v>73</v>
      </c>
      <c r="AY182" s="261" t="s">
        <v>163</v>
      </c>
    </row>
    <row r="183" spans="1:51" s="14" customFormat="1" ht="12">
      <c r="A183" s="14"/>
      <c r="B183" s="262"/>
      <c r="C183" s="263"/>
      <c r="D183" s="252" t="s">
        <v>170</v>
      </c>
      <c r="E183" s="264" t="s">
        <v>1</v>
      </c>
      <c r="F183" s="265" t="s">
        <v>172</v>
      </c>
      <c r="G183" s="263"/>
      <c r="H183" s="266">
        <v>140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2" t="s">
        <v>170</v>
      </c>
      <c r="AU183" s="272" t="s">
        <v>82</v>
      </c>
      <c r="AV183" s="14" t="s">
        <v>88</v>
      </c>
      <c r="AW183" s="14" t="s">
        <v>30</v>
      </c>
      <c r="AX183" s="14" t="s">
        <v>80</v>
      </c>
      <c r="AY183" s="272" t="s">
        <v>163</v>
      </c>
    </row>
    <row r="184" spans="1:65" s="2" customFormat="1" ht="21.75" customHeight="1">
      <c r="A184" s="38"/>
      <c r="B184" s="39"/>
      <c r="C184" s="236" t="s">
        <v>100</v>
      </c>
      <c r="D184" s="236" t="s">
        <v>165</v>
      </c>
      <c r="E184" s="237" t="s">
        <v>1121</v>
      </c>
      <c r="F184" s="238" t="s">
        <v>1122</v>
      </c>
      <c r="G184" s="239" t="s">
        <v>212</v>
      </c>
      <c r="H184" s="240">
        <v>192.5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82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1123</v>
      </c>
    </row>
    <row r="185" spans="1:51" s="13" customFormat="1" ht="12">
      <c r="A185" s="13"/>
      <c r="B185" s="250"/>
      <c r="C185" s="251"/>
      <c r="D185" s="252" t="s">
        <v>170</v>
      </c>
      <c r="E185" s="253" t="s">
        <v>1</v>
      </c>
      <c r="F185" s="254" t="s">
        <v>1124</v>
      </c>
      <c r="G185" s="251"/>
      <c r="H185" s="255">
        <v>192.5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170</v>
      </c>
      <c r="AU185" s="261" t="s">
        <v>82</v>
      </c>
      <c r="AV185" s="13" t="s">
        <v>82</v>
      </c>
      <c r="AW185" s="13" t="s">
        <v>30</v>
      </c>
      <c r="AX185" s="13" t="s">
        <v>73</v>
      </c>
      <c r="AY185" s="261" t="s">
        <v>163</v>
      </c>
    </row>
    <row r="186" spans="1:51" s="14" customFormat="1" ht="12">
      <c r="A186" s="14"/>
      <c r="B186" s="262"/>
      <c r="C186" s="263"/>
      <c r="D186" s="252" t="s">
        <v>170</v>
      </c>
      <c r="E186" s="264" t="s">
        <v>1</v>
      </c>
      <c r="F186" s="265" t="s">
        <v>172</v>
      </c>
      <c r="G186" s="263"/>
      <c r="H186" s="266">
        <v>192.5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2" t="s">
        <v>170</v>
      </c>
      <c r="AU186" s="272" t="s">
        <v>82</v>
      </c>
      <c r="AV186" s="14" t="s">
        <v>88</v>
      </c>
      <c r="AW186" s="14" t="s">
        <v>30</v>
      </c>
      <c r="AX186" s="14" t="s">
        <v>80</v>
      </c>
      <c r="AY186" s="272" t="s">
        <v>163</v>
      </c>
    </row>
    <row r="187" spans="1:65" s="2" customFormat="1" ht="44.25" customHeight="1">
      <c r="A187" s="38"/>
      <c r="B187" s="39"/>
      <c r="C187" s="236" t="s">
        <v>103</v>
      </c>
      <c r="D187" s="236" t="s">
        <v>165</v>
      </c>
      <c r="E187" s="237" t="s">
        <v>1125</v>
      </c>
      <c r="F187" s="238" t="s">
        <v>1126</v>
      </c>
      <c r="G187" s="239" t="s">
        <v>168</v>
      </c>
      <c r="H187" s="240">
        <v>290.652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82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1127</v>
      </c>
    </row>
    <row r="188" spans="1:51" s="13" customFormat="1" ht="12">
      <c r="A188" s="13"/>
      <c r="B188" s="250"/>
      <c r="C188" s="251"/>
      <c r="D188" s="252" t="s">
        <v>170</v>
      </c>
      <c r="E188" s="253" t="s">
        <v>1</v>
      </c>
      <c r="F188" s="254" t="s">
        <v>1128</v>
      </c>
      <c r="G188" s="251"/>
      <c r="H188" s="255">
        <v>5.172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170</v>
      </c>
      <c r="AU188" s="261" t="s">
        <v>82</v>
      </c>
      <c r="AV188" s="13" t="s">
        <v>82</v>
      </c>
      <c r="AW188" s="13" t="s">
        <v>30</v>
      </c>
      <c r="AX188" s="13" t="s">
        <v>73</v>
      </c>
      <c r="AY188" s="261" t="s">
        <v>163</v>
      </c>
    </row>
    <row r="189" spans="1:51" s="13" customFormat="1" ht="12">
      <c r="A189" s="13"/>
      <c r="B189" s="250"/>
      <c r="C189" s="251"/>
      <c r="D189" s="252" t="s">
        <v>170</v>
      </c>
      <c r="E189" s="253" t="s">
        <v>1</v>
      </c>
      <c r="F189" s="254" t="s">
        <v>1129</v>
      </c>
      <c r="G189" s="251"/>
      <c r="H189" s="255">
        <v>10.8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170</v>
      </c>
      <c r="AU189" s="261" t="s">
        <v>82</v>
      </c>
      <c r="AV189" s="13" t="s">
        <v>82</v>
      </c>
      <c r="AW189" s="13" t="s">
        <v>30</v>
      </c>
      <c r="AX189" s="13" t="s">
        <v>73</v>
      </c>
      <c r="AY189" s="261" t="s">
        <v>163</v>
      </c>
    </row>
    <row r="190" spans="1:51" s="13" customFormat="1" ht="12">
      <c r="A190" s="13"/>
      <c r="B190" s="250"/>
      <c r="C190" s="251"/>
      <c r="D190" s="252" t="s">
        <v>170</v>
      </c>
      <c r="E190" s="253" t="s">
        <v>1</v>
      </c>
      <c r="F190" s="254" t="s">
        <v>1130</v>
      </c>
      <c r="G190" s="251"/>
      <c r="H190" s="255">
        <v>274.68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170</v>
      </c>
      <c r="AU190" s="261" t="s">
        <v>82</v>
      </c>
      <c r="AV190" s="13" t="s">
        <v>82</v>
      </c>
      <c r="AW190" s="13" t="s">
        <v>30</v>
      </c>
      <c r="AX190" s="13" t="s">
        <v>73</v>
      </c>
      <c r="AY190" s="261" t="s">
        <v>163</v>
      </c>
    </row>
    <row r="191" spans="1:51" s="14" customFormat="1" ht="12">
      <c r="A191" s="14"/>
      <c r="B191" s="262"/>
      <c r="C191" s="263"/>
      <c r="D191" s="252" t="s">
        <v>170</v>
      </c>
      <c r="E191" s="264" t="s">
        <v>1</v>
      </c>
      <c r="F191" s="265" t="s">
        <v>172</v>
      </c>
      <c r="G191" s="263"/>
      <c r="H191" s="266">
        <v>290.652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2" t="s">
        <v>170</v>
      </c>
      <c r="AU191" s="272" t="s">
        <v>82</v>
      </c>
      <c r="AV191" s="14" t="s">
        <v>88</v>
      </c>
      <c r="AW191" s="14" t="s">
        <v>30</v>
      </c>
      <c r="AX191" s="14" t="s">
        <v>80</v>
      </c>
      <c r="AY191" s="272" t="s">
        <v>163</v>
      </c>
    </row>
    <row r="192" spans="1:65" s="2" customFormat="1" ht="33" customHeight="1">
      <c r="A192" s="38"/>
      <c r="B192" s="39"/>
      <c r="C192" s="236" t="s">
        <v>106</v>
      </c>
      <c r="D192" s="236" t="s">
        <v>165</v>
      </c>
      <c r="E192" s="237" t="s">
        <v>1131</v>
      </c>
      <c r="F192" s="238" t="s">
        <v>1132</v>
      </c>
      <c r="G192" s="239" t="s">
        <v>168</v>
      </c>
      <c r="H192" s="240">
        <v>1411.1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38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88</v>
      </c>
      <c r="AT192" s="248" t="s">
        <v>165</v>
      </c>
      <c r="AU192" s="248" t="s">
        <v>82</v>
      </c>
      <c r="AY192" s="17" t="s">
        <v>163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80</v>
      </c>
      <c r="BK192" s="249">
        <f>ROUND(I192*H192,2)</f>
        <v>0</v>
      </c>
      <c r="BL192" s="17" t="s">
        <v>88</v>
      </c>
      <c r="BM192" s="248" t="s">
        <v>1133</v>
      </c>
    </row>
    <row r="193" spans="1:51" s="13" customFormat="1" ht="12">
      <c r="A193" s="13"/>
      <c r="B193" s="250"/>
      <c r="C193" s="251"/>
      <c r="D193" s="252" t="s">
        <v>170</v>
      </c>
      <c r="E193" s="253" t="s">
        <v>1</v>
      </c>
      <c r="F193" s="254" t="s">
        <v>1134</v>
      </c>
      <c r="G193" s="251"/>
      <c r="H193" s="255">
        <v>7.65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170</v>
      </c>
      <c r="AU193" s="261" t="s">
        <v>82</v>
      </c>
      <c r="AV193" s="13" t="s">
        <v>82</v>
      </c>
      <c r="AW193" s="13" t="s">
        <v>30</v>
      </c>
      <c r="AX193" s="13" t="s">
        <v>73</v>
      </c>
      <c r="AY193" s="261" t="s">
        <v>163</v>
      </c>
    </row>
    <row r="194" spans="1:51" s="13" customFormat="1" ht="12">
      <c r="A194" s="13"/>
      <c r="B194" s="250"/>
      <c r="C194" s="251"/>
      <c r="D194" s="252" t="s">
        <v>170</v>
      </c>
      <c r="E194" s="253" t="s">
        <v>1</v>
      </c>
      <c r="F194" s="254" t="s">
        <v>1135</v>
      </c>
      <c r="G194" s="251"/>
      <c r="H194" s="255">
        <v>21.27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170</v>
      </c>
      <c r="AU194" s="261" t="s">
        <v>82</v>
      </c>
      <c r="AV194" s="13" t="s">
        <v>82</v>
      </c>
      <c r="AW194" s="13" t="s">
        <v>30</v>
      </c>
      <c r="AX194" s="13" t="s">
        <v>73</v>
      </c>
      <c r="AY194" s="261" t="s">
        <v>163</v>
      </c>
    </row>
    <row r="195" spans="1:51" s="13" customFormat="1" ht="12">
      <c r="A195" s="13"/>
      <c r="B195" s="250"/>
      <c r="C195" s="251"/>
      <c r="D195" s="252" t="s">
        <v>170</v>
      </c>
      <c r="E195" s="253" t="s">
        <v>1</v>
      </c>
      <c r="F195" s="254" t="s">
        <v>1136</v>
      </c>
      <c r="G195" s="251"/>
      <c r="H195" s="255">
        <v>33.51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170</v>
      </c>
      <c r="AU195" s="261" t="s">
        <v>82</v>
      </c>
      <c r="AV195" s="13" t="s">
        <v>82</v>
      </c>
      <c r="AW195" s="13" t="s">
        <v>30</v>
      </c>
      <c r="AX195" s="13" t="s">
        <v>73</v>
      </c>
      <c r="AY195" s="261" t="s">
        <v>163</v>
      </c>
    </row>
    <row r="196" spans="1:51" s="13" customFormat="1" ht="12">
      <c r="A196" s="13"/>
      <c r="B196" s="250"/>
      <c r="C196" s="251"/>
      <c r="D196" s="252" t="s">
        <v>170</v>
      </c>
      <c r="E196" s="253" t="s">
        <v>1</v>
      </c>
      <c r="F196" s="254" t="s">
        <v>1137</v>
      </c>
      <c r="G196" s="251"/>
      <c r="H196" s="255">
        <v>2.47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170</v>
      </c>
      <c r="AU196" s="261" t="s">
        <v>82</v>
      </c>
      <c r="AV196" s="13" t="s">
        <v>82</v>
      </c>
      <c r="AW196" s="13" t="s">
        <v>30</v>
      </c>
      <c r="AX196" s="13" t="s">
        <v>73</v>
      </c>
      <c r="AY196" s="261" t="s">
        <v>163</v>
      </c>
    </row>
    <row r="197" spans="1:51" s="13" customFormat="1" ht="12">
      <c r="A197" s="13"/>
      <c r="B197" s="250"/>
      <c r="C197" s="251"/>
      <c r="D197" s="252" t="s">
        <v>170</v>
      </c>
      <c r="E197" s="253" t="s">
        <v>1</v>
      </c>
      <c r="F197" s="254" t="s">
        <v>1138</v>
      </c>
      <c r="G197" s="251"/>
      <c r="H197" s="255">
        <v>9.9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170</v>
      </c>
      <c r="AU197" s="261" t="s">
        <v>82</v>
      </c>
      <c r="AV197" s="13" t="s">
        <v>82</v>
      </c>
      <c r="AW197" s="13" t="s">
        <v>30</v>
      </c>
      <c r="AX197" s="13" t="s">
        <v>73</v>
      </c>
      <c r="AY197" s="261" t="s">
        <v>163</v>
      </c>
    </row>
    <row r="198" spans="1:51" s="13" customFormat="1" ht="12">
      <c r="A198" s="13"/>
      <c r="B198" s="250"/>
      <c r="C198" s="251"/>
      <c r="D198" s="252" t="s">
        <v>170</v>
      </c>
      <c r="E198" s="253" t="s">
        <v>1</v>
      </c>
      <c r="F198" s="254" t="s">
        <v>1139</v>
      </c>
      <c r="G198" s="251"/>
      <c r="H198" s="255">
        <v>6.5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170</v>
      </c>
      <c r="AU198" s="261" t="s">
        <v>82</v>
      </c>
      <c r="AV198" s="13" t="s">
        <v>82</v>
      </c>
      <c r="AW198" s="13" t="s">
        <v>30</v>
      </c>
      <c r="AX198" s="13" t="s">
        <v>73</v>
      </c>
      <c r="AY198" s="261" t="s">
        <v>163</v>
      </c>
    </row>
    <row r="199" spans="1:51" s="13" customFormat="1" ht="12">
      <c r="A199" s="13"/>
      <c r="B199" s="250"/>
      <c r="C199" s="251"/>
      <c r="D199" s="252" t="s">
        <v>170</v>
      </c>
      <c r="E199" s="253" t="s">
        <v>1</v>
      </c>
      <c r="F199" s="254" t="s">
        <v>1140</v>
      </c>
      <c r="G199" s="251"/>
      <c r="H199" s="255">
        <v>6.46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170</v>
      </c>
      <c r="AU199" s="261" t="s">
        <v>82</v>
      </c>
      <c r="AV199" s="13" t="s">
        <v>82</v>
      </c>
      <c r="AW199" s="13" t="s">
        <v>30</v>
      </c>
      <c r="AX199" s="13" t="s">
        <v>73</v>
      </c>
      <c r="AY199" s="261" t="s">
        <v>163</v>
      </c>
    </row>
    <row r="200" spans="1:51" s="13" customFormat="1" ht="12">
      <c r="A200" s="13"/>
      <c r="B200" s="250"/>
      <c r="C200" s="251"/>
      <c r="D200" s="252" t="s">
        <v>170</v>
      </c>
      <c r="E200" s="253" t="s">
        <v>1</v>
      </c>
      <c r="F200" s="254" t="s">
        <v>1141</v>
      </c>
      <c r="G200" s="251"/>
      <c r="H200" s="255">
        <v>9.36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170</v>
      </c>
      <c r="AU200" s="261" t="s">
        <v>82</v>
      </c>
      <c r="AV200" s="13" t="s">
        <v>82</v>
      </c>
      <c r="AW200" s="13" t="s">
        <v>30</v>
      </c>
      <c r="AX200" s="13" t="s">
        <v>73</v>
      </c>
      <c r="AY200" s="261" t="s">
        <v>163</v>
      </c>
    </row>
    <row r="201" spans="1:51" s="13" customFormat="1" ht="12">
      <c r="A201" s="13"/>
      <c r="B201" s="250"/>
      <c r="C201" s="251"/>
      <c r="D201" s="252" t="s">
        <v>170</v>
      </c>
      <c r="E201" s="253" t="s">
        <v>1</v>
      </c>
      <c r="F201" s="254" t="s">
        <v>1142</v>
      </c>
      <c r="G201" s="251"/>
      <c r="H201" s="255">
        <v>7.735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170</v>
      </c>
      <c r="AU201" s="261" t="s">
        <v>82</v>
      </c>
      <c r="AV201" s="13" t="s">
        <v>82</v>
      </c>
      <c r="AW201" s="13" t="s">
        <v>30</v>
      </c>
      <c r="AX201" s="13" t="s">
        <v>73</v>
      </c>
      <c r="AY201" s="261" t="s">
        <v>163</v>
      </c>
    </row>
    <row r="202" spans="1:51" s="13" customFormat="1" ht="12">
      <c r="A202" s="13"/>
      <c r="B202" s="250"/>
      <c r="C202" s="251"/>
      <c r="D202" s="252" t="s">
        <v>170</v>
      </c>
      <c r="E202" s="253" t="s">
        <v>1</v>
      </c>
      <c r="F202" s="254" t="s">
        <v>1143</v>
      </c>
      <c r="G202" s="251"/>
      <c r="H202" s="255">
        <v>5.63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170</v>
      </c>
      <c r="AU202" s="261" t="s">
        <v>82</v>
      </c>
      <c r="AV202" s="13" t="s">
        <v>82</v>
      </c>
      <c r="AW202" s="13" t="s">
        <v>30</v>
      </c>
      <c r="AX202" s="13" t="s">
        <v>73</v>
      </c>
      <c r="AY202" s="261" t="s">
        <v>163</v>
      </c>
    </row>
    <row r="203" spans="1:51" s="13" customFormat="1" ht="12">
      <c r="A203" s="13"/>
      <c r="B203" s="250"/>
      <c r="C203" s="251"/>
      <c r="D203" s="252" t="s">
        <v>170</v>
      </c>
      <c r="E203" s="253" t="s">
        <v>1</v>
      </c>
      <c r="F203" s="254" t="s">
        <v>1144</v>
      </c>
      <c r="G203" s="251"/>
      <c r="H203" s="255">
        <v>9.49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170</v>
      </c>
      <c r="AU203" s="261" t="s">
        <v>82</v>
      </c>
      <c r="AV203" s="13" t="s">
        <v>82</v>
      </c>
      <c r="AW203" s="13" t="s">
        <v>30</v>
      </c>
      <c r="AX203" s="13" t="s">
        <v>73</v>
      </c>
      <c r="AY203" s="261" t="s">
        <v>163</v>
      </c>
    </row>
    <row r="204" spans="1:51" s="13" customFormat="1" ht="12">
      <c r="A204" s="13"/>
      <c r="B204" s="250"/>
      <c r="C204" s="251"/>
      <c r="D204" s="252" t="s">
        <v>170</v>
      </c>
      <c r="E204" s="253" t="s">
        <v>1</v>
      </c>
      <c r="F204" s="254" t="s">
        <v>1145</v>
      </c>
      <c r="G204" s="251"/>
      <c r="H204" s="255">
        <v>5.68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1" t="s">
        <v>170</v>
      </c>
      <c r="AU204" s="261" t="s">
        <v>82</v>
      </c>
      <c r="AV204" s="13" t="s">
        <v>82</v>
      </c>
      <c r="AW204" s="13" t="s">
        <v>30</v>
      </c>
      <c r="AX204" s="13" t="s">
        <v>73</v>
      </c>
      <c r="AY204" s="261" t="s">
        <v>163</v>
      </c>
    </row>
    <row r="205" spans="1:51" s="13" customFormat="1" ht="12">
      <c r="A205" s="13"/>
      <c r="B205" s="250"/>
      <c r="C205" s="251"/>
      <c r="D205" s="252" t="s">
        <v>170</v>
      </c>
      <c r="E205" s="253" t="s">
        <v>1</v>
      </c>
      <c r="F205" s="254" t="s">
        <v>1146</v>
      </c>
      <c r="G205" s="251"/>
      <c r="H205" s="255">
        <v>1.82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170</v>
      </c>
      <c r="AU205" s="261" t="s">
        <v>82</v>
      </c>
      <c r="AV205" s="13" t="s">
        <v>82</v>
      </c>
      <c r="AW205" s="13" t="s">
        <v>30</v>
      </c>
      <c r="AX205" s="13" t="s">
        <v>73</v>
      </c>
      <c r="AY205" s="261" t="s">
        <v>163</v>
      </c>
    </row>
    <row r="206" spans="1:51" s="13" customFormat="1" ht="12">
      <c r="A206" s="13"/>
      <c r="B206" s="250"/>
      <c r="C206" s="251"/>
      <c r="D206" s="252" t="s">
        <v>170</v>
      </c>
      <c r="E206" s="253" t="s">
        <v>1</v>
      </c>
      <c r="F206" s="254" t="s">
        <v>1147</v>
      </c>
      <c r="G206" s="251"/>
      <c r="H206" s="255">
        <v>128.16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170</v>
      </c>
      <c r="AU206" s="261" t="s">
        <v>82</v>
      </c>
      <c r="AV206" s="13" t="s">
        <v>82</v>
      </c>
      <c r="AW206" s="13" t="s">
        <v>30</v>
      </c>
      <c r="AX206" s="13" t="s">
        <v>73</v>
      </c>
      <c r="AY206" s="261" t="s">
        <v>163</v>
      </c>
    </row>
    <row r="207" spans="1:51" s="13" customFormat="1" ht="12">
      <c r="A207" s="13"/>
      <c r="B207" s="250"/>
      <c r="C207" s="251"/>
      <c r="D207" s="252" t="s">
        <v>170</v>
      </c>
      <c r="E207" s="253" t="s">
        <v>1</v>
      </c>
      <c r="F207" s="254" t="s">
        <v>1148</v>
      </c>
      <c r="G207" s="251"/>
      <c r="H207" s="255">
        <v>34.755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170</v>
      </c>
      <c r="AU207" s="261" t="s">
        <v>82</v>
      </c>
      <c r="AV207" s="13" t="s">
        <v>82</v>
      </c>
      <c r="AW207" s="13" t="s">
        <v>30</v>
      </c>
      <c r="AX207" s="13" t="s">
        <v>73</v>
      </c>
      <c r="AY207" s="261" t="s">
        <v>163</v>
      </c>
    </row>
    <row r="208" spans="1:51" s="13" customFormat="1" ht="12">
      <c r="A208" s="13"/>
      <c r="B208" s="250"/>
      <c r="C208" s="251"/>
      <c r="D208" s="252" t="s">
        <v>170</v>
      </c>
      <c r="E208" s="253" t="s">
        <v>1</v>
      </c>
      <c r="F208" s="254" t="s">
        <v>1149</v>
      </c>
      <c r="G208" s="251"/>
      <c r="H208" s="255">
        <v>11.1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170</v>
      </c>
      <c r="AU208" s="261" t="s">
        <v>82</v>
      </c>
      <c r="AV208" s="13" t="s">
        <v>82</v>
      </c>
      <c r="AW208" s="13" t="s">
        <v>30</v>
      </c>
      <c r="AX208" s="13" t="s">
        <v>73</v>
      </c>
      <c r="AY208" s="261" t="s">
        <v>163</v>
      </c>
    </row>
    <row r="209" spans="1:51" s="13" customFormat="1" ht="12">
      <c r="A209" s="13"/>
      <c r="B209" s="250"/>
      <c r="C209" s="251"/>
      <c r="D209" s="252" t="s">
        <v>170</v>
      </c>
      <c r="E209" s="253" t="s">
        <v>1</v>
      </c>
      <c r="F209" s="254" t="s">
        <v>1150</v>
      </c>
      <c r="G209" s="251"/>
      <c r="H209" s="255">
        <v>9.36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170</v>
      </c>
      <c r="AU209" s="261" t="s">
        <v>82</v>
      </c>
      <c r="AV209" s="13" t="s">
        <v>82</v>
      </c>
      <c r="AW209" s="13" t="s">
        <v>30</v>
      </c>
      <c r="AX209" s="13" t="s">
        <v>73</v>
      </c>
      <c r="AY209" s="261" t="s">
        <v>163</v>
      </c>
    </row>
    <row r="210" spans="1:51" s="13" customFormat="1" ht="12">
      <c r="A210" s="13"/>
      <c r="B210" s="250"/>
      <c r="C210" s="251"/>
      <c r="D210" s="252" t="s">
        <v>170</v>
      </c>
      <c r="E210" s="253" t="s">
        <v>1</v>
      </c>
      <c r="F210" s="254" t="s">
        <v>1151</v>
      </c>
      <c r="G210" s="251"/>
      <c r="H210" s="255">
        <v>1100.25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170</v>
      </c>
      <c r="AU210" s="261" t="s">
        <v>82</v>
      </c>
      <c r="AV210" s="13" t="s">
        <v>82</v>
      </c>
      <c r="AW210" s="13" t="s">
        <v>30</v>
      </c>
      <c r="AX210" s="13" t="s">
        <v>73</v>
      </c>
      <c r="AY210" s="261" t="s">
        <v>163</v>
      </c>
    </row>
    <row r="211" spans="1:51" s="14" customFormat="1" ht="12">
      <c r="A211" s="14"/>
      <c r="B211" s="262"/>
      <c r="C211" s="263"/>
      <c r="D211" s="252" t="s">
        <v>170</v>
      </c>
      <c r="E211" s="264" t="s">
        <v>1</v>
      </c>
      <c r="F211" s="265" t="s">
        <v>172</v>
      </c>
      <c r="G211" s="263"/>
      <c r="H211" s="266">
        <v>1411.1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2" t="s">
        <v>170</v>
      </c>
      <c r="AU211" s="272" t="s">
        <v>82</v>
      </c>
      <c r="AV211" s="14" t="s">
        <v>88</v>
      </c>
      <c r="AW211" s="14" t="s">
        <v>30</v>
      </c>
      <c r="AX211" s="14" t="s">
        <v>80</v>
      </c>
      <c r="AY211" s="272" t="s">
        <v>163</v>
      </c>
    </row>
    <row r="212" spans="1:65" s="2" customFormat="1" ht="33" customHeight="1">
      <c r="A212" s="38"/>
      <c r="B212" s="39"/>
      <c r="C212" s="236" t="s">
        <v>109</v>
      </c>
      <c r="D212" s="236" t="s">
        <v>165</v>
      </c>
      <c r="E212" s="237" t="s">
        <v>1152</v>
      </c>
      <c r="F212" s="238" t="s">
        <v>1153</v>
      </c>
      <c r="G212" s="239" t="s">
        <v>168</v>
      </c>
      <c r="H212" s="240">
        <v>1079.922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38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88</v>
      </c>
      <c r="AT212" s="248" t="s">
        <v>165</v>
      </c>
      <c r="AU212" s="248" t="s">
        <v>82</v>
      </c>
      <c r="AY212" s="17" t="s">
        <v>163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80</v>
      </c>
      <c r="BK212" s="249">
        <f>ROUND(I212*H212,2)</f>
        <v>0</v>
      </c>
      <c r="BL212" s="17" t="s">
        <v>88</v>
      </c>
      <c r="BM212" s="248" t="s">
        <v>1154</v>
      </c>
    </row>
    <row r="213" spans="1:51" s="13" customFormat="1" ht="12">
      <c r="A213" s="13"/>
      <c r="B213" s="250"/>
      <c r="C213" s="251"/>
      <c r="D213" s="252" t="s">
        <v>170</v>
      </c>
      <c r="E213" s="253" t="s">
        <v>1</v>
      </c>
      <c r="F213" s="254" t="s">
        <v>1155</v>
      </c>
      <c r="G213" s="251"/>
      <c r="H213" s="255">
        <v>10.257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170</v>
      </c>
      <c r="AU213" s="261" t="s">
        <v>82</v>
      </c>
      <c r="AV213" s="13" t="s">
        <v>82</v>
      </c>
      <c r="AW213" s="13" t="s">
        <v>30</v>
      </c>
      <c r="AX213" s="13" t="s">
        <v>73</v>
      </c>
      <c r="AY213" s="261" t="s">
        <v>163</v>
      </c>
    </row>
    <row r="214" spans="1:51" s="13" customFormat="1" ht="12">
      <c r="A214" s="13"/>
      <c r="B214" s="250"/>
      <c r="C214" s="251"/>
      <c r="D214" s="252" t="s">
        <v>170</v>
      </c>
      <c r="E214" s="253" t="s">
        <v>1</v>
      </c>
      <c r="F214" s="254" t="s">
        <v>1156</v>
      </c>
      <c r="G214" s="251"/>
      <c r="H214" s="255">
        <v>5.85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1" t="s">
        <v>170</v>
      </c>
      <c r="AU214" s="261" t="s">
        <v>82</v>
      </c>
      <c r="AV214" s="13" t="s">
        <v>82</v>
      </c>
      <c r="AW214" s="13" t="s">
        <v>30</v>
      </c>
      <c r="AX214" s="13" t="s">
        <v>73</v>
      </c>
      <c r="AY214" s="261" t="s">
        <v>163</v>
      </c>
    </row>
    <row r="215" spans="1:51" s="13" customFormat="1" ht="12">
      <c r="A215" s="13"/>
      <c r="B215" s="250"/>
      <c r="C215" s="251"/>
      <c r="D215" s="252" t="s">
        <v>170</v>
      </c>
      <c r="E215" s="253" t="s">
        <v>1</v>
      </c>
      <c r="F215" s="254" t="s">
        <v>1157</v>
      </c>
      <c r="G215" s="251"/>
      <c r="H215" s="255">
        <v>8.775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170</v>
      </c>
      <c r="AU215" s="261" t="s">
        <v>82</v>
      </c>
      <c r="AV215" s="13" t="s">
        <v>82</v>
      </c>
      <c r="AW215" s="13" t="s">
        <v>30</v>
      </c>
      <c r="AX215" s="13" t="s">
        <v>73</v>
      </c>
      <c r="AY215" s="261" t="s">
        <v>163</v>
      </c>
    </row>
    <row r="216" spans="1:51" s="13" customFormat="1" ht="12">
      <c r="A216" s="13"/>
      <c r="B216" s="250"/>
      <c r="C216" s="251"/>
      <c r="D216" s="252" t="s">
        <v>170</v>
      </c>
      <c r="E216" s="253" t="s">
        <v>1</v>
      </c>
      <c r="F216" s="254" t="s">
        <v>1158</v>
      </c>
      <c r="G216" s="251"/>
      <c r="H216" s="255">
        <v>6.526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170</v>
      </c>
      <c r="AU216" s="261" t="s">
        <v>82</v>
      </c>
      <c r="AV216" s="13" t="s">
        <v>82</v>
      </c>
      <c r="AW216" s="13" t="s">
        <v>30</v>
      </c>
      <c r="AX216" s="13" t="s">
        <v>73</v>
      </c>
      <c r="AY216" s="261" t="s">
        <v>163</v>
      </c>
    </row>
    <row r="217" spans="1:51" s="13" customFormat="1" ht="12">
      <c r="A217" s="13"/>
      <c r="B217" s="250"/>
      <c r="C217" s="251"/>
      <c r="D217" s="252" t="s">
        <v>170</v>
      </c>
      <c r="E217" s="253" t="s">
        <v>1</v>
      </c>
      <c r="F217" s="254" t="s">
        <v>1159</v>
      </c>
      <c r="G217" s="251"/>
      <c r="H217" s="255">
        <v>1.82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170</v>
      </c>
      <c r="AU217" s="261" t="s">
        <v>82</v>
      </c>
      <c r="AV217" s="13" t="s">
        <v>82</v>
      </c>
      <c r="AW217" s="13" t="s">
        <v>30</v>
      </c>
      <c r="AX217" s="13" t="s">
        <v>73</v>
      </c>
      <c r="AY217" s="261" t="s">
        <v>163</v>
      </c>
    </row>
    <row r="218" spans="1:51" s="13" customFormat="1" ht="12">
      <c r="A218" s="13"/>
      <c r="B218" s="250"/>
      <c r="C218" s="251"/>
      <c r="D218" s="252" t="s">
        <v>170</v>
      </c>
      <c r="E218" s="253" t="s">
        <v>1</v>
      </c>
      <c r="F218" s="254" t="s">
        <v>1160</v>
      </c>
      <c r="G218" s="251"/>
      <c r="H218" s="255">
        <v>2.925</v>
      </c>
      <c r="I218" s="256"/>
      <c r="J218" s="251"/>
      <c r="K218" s="251"/>
      <c r="L218" s="257"/>
      <c r="M218" s="258"/>
      <c r="N218" s="259"/>
      <c r="O218" s="259"/>
      <c r="P218" s="259"/>
      <c r="Q218" s="259"/>
      <c r="R218" s="259"/>
      <c r="S218" s="259"/>
      <c r="T218" s="26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1" t="s">
        <v>170</v>
      </c>
      <c r="AU218" s="261" t="s">
        <v>82</v>
      </c>
      <c r="AV218" s="13" t="s">
        <v>82</v>
      </c>
      <c r="AW218" s="13" t="s">
        <v>30</v>
      </c>
      <c r="AX218" s="13" t="s">
        <v>73</v>
      </c>
      <c r="AY218" s="261" t="s">
        <v>163</v>
      </c>
    </row>
    <row r="219" spans="1:51" s="13" customFormat="1" ht="12">
      <c r="A219" s="13"/>
      <c r="B219" s="250"/>
      <c r="C219" s="251"/>
      <c r="D219" s="252" t="s">
        <v>170</v>
      </c>
      <c r="E219" s="253" t="s">
        <v>1</v>
      </c>
      <c r="F219" s="254" t="s">
        <v>1161</v>
      </c>
      <c r="G219" s="251"/>
      <c r="H219" s="255">
        <v>1.82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1" t="s">
        <v>170</v>
      </c>
      <c r="AU219" s="261" t="s">
        <v>82</v>
      </c>
      <c r="AV219" s="13" t="s">
        <v>82</v>
      </c>
      <c r="AW219" s="13" t="s">
        <v>30</v>
      </c>
      <c r="AX219" s="13" t="s">
        <v>73</v>
      </c>
      <c r="AY219" s="261" t="s">
        <v>163</v>
      </c>
    </row>
    <row r="220" spans="1:51" s="13" customFormat="1" ht="12">
      <c r="A220" s="13"/>
      <c r="B220" s="250"/>
      <c r="C220" s="251"/>
      <c r="D220" s="252" t="s">
        <v>170</v>
      </c>
      <c r="E220" s="253" t="s">
        <v>1</v>
      </c>
      <c r="F220" s="254" t="s">
        <v>1162</v>
      </c>
      <c r="G220" s="251"/>
      <c r="H220" s="255">
        <v>10.933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170</v>
      </c>
      <c r="AU220" s="261" t="s">
        <v>82</v>
      </c>
      <c r="AV220" s="13" t="s">
        <v>82</v>
      </c>
      <c r="AW220" s="13" t="s">
        <v>30</v>
      </c>
      <c r="AX220" s="13" t="s">
        <v>73</v>
      </c>
      <c r="AY220" s="261" t="s">
        <v>163</v>
      </c>
    </row>
    <row r="221" spans="1:51" s="13" customFormat="1" ht="12">
      <c r="A221" s="13"/>
      <c r="B221" s="250"/>
      <c r="C221" s="251"/>
      <c r="D221" s="252" t="s">
        <v>170</v>
      </c>
      <c r="E221" s="253" t="s">
        <v>1</v>
      </c>
      <c r="F221" s="254" t="s">
        <v>1163</v>
      </c>
      <c r="G221" s="251"/>
      <c r="H221" s="255">
        <v>5.59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170</v>
      </c>
      <c r="AU221" s="261" t="s">
        <v>82</v>
      </c>
      <c r="AV221" s="13" t="s">
        <v>82</v>
      </c>
      <c r="AW221" s="13" t="s">
        <v>30</v>
      </c>
      <c r="AX221" s="13" t="s">
        <v>73</v>
      </c>
      <c r="AY221" s="261" t="s">
        <v>163</v>
      </c>
    </row>
    <row r="222" spans="1:51" s="13" customFormat="1" ht="12">
      <c r="A222" s="13"/>
      <c r="B222" s="250"/>
      <c r="C222" s="251"/>
      <c r="D222" s="252" t="s">
        <v>170</v>
      </c>
      <c r="E222" s="253" t="s">
        <v>1</v>
      </c>
      <c r="F222" s="254" t="s">
        <v>1164</v>
      </c>
      <c r="G222" s="251"/>
      <c r="H222" s="255">
        <v>5.59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170</v>
      </c>
      <c r="AU222" s="261" t="s">
        <v>82</v>
      </c>
      <c r="AV222" s="13" t="s">
        <v>82</v>
      </c>
      <c r="AW222" s="13" t="s">
        <v>30</v>
      </c>
      <c r="AX222" s="13" t="s">
        <v>73</v>
      </c>
      <c r="AY222" s="261" t="s">
        <v>163</v>
      </c>
    </row>
    <row r="223" spans="1:51" s="13" customFormat="1" ht="12">
      <c r="A223" s="13"/>
      <c r="B223" s="250"/>
      <c r="C223" s="251"/>
      <c r="D223" s="252" t="s">
        <v>170</v>
      </c>
      <c r="E223" s="253" t="s">
        <v>1</v>
      </c>
      <c r="F223" s="254" t="s">
        <v>1165</v>
      </c>
      <c r="G223" s="251"/>
      <c r="H223" s="255">
        <v>3.952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170</v>
      </c>
      <c r="AU223" s="261" t="s">
        <v>82</v>
      </c>
      <c r="AV223" s="13" t="s">
        <v>82</v>
      </c>
      <c r="AW223" s="13" t="s">
        <v>30</v>
      </c>
      <c r="AX223" s="13" t="s">
        <v>73</v>
      </c>
      <c r="AY223" s="261" t="s">
        <v>163</v>
      </c>
    </row>
    <row r="224" spans="1:51" s="13" customFormat="1" ht="12">
      <c r="A224" s="13"/>
      <c r="B224" s="250"/>
      <c r="C224" s="251"/>
      <c r="D224" s="252" t="s">
        <v>170</v>
      </c>
      <c r="E224" s="253" t="s">
        <v>1</v>
      </c>
      <c r="F224" s="254" t="s">
        <v>1166</v>
      </c>
      <c r="G224" s="251"/>
      <c r="H224" s="255">
        <v>19.824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1" t="s">
        <v>170</v>
      </c>
      <c r="AU224" s="261" t="s">
        <v>82</v>
      </c>
      <c r="AV224" s="13" t="s">
        <v>82</v>
      </c>
      <c r="AW224" s="13" t="s">
        <v>30</v>
      </c>
      <c r="AX224" s="13" t="s">
        <v>73</v>
      </c>
      <c r="AY224" s="261" t="s">
        <v>163</v>
      </c>
    </row>
    <row r="225" spans="1:51" s="13" customFormat="1" ht="12">
      <c r="A225" s="13"/>
      <c r="B225" s="250"/>
      <c r="C225" s="251"/>
      <c r="D225" s="252" t="s">
        <v>170</v>
      </c>
      <c r="E225" s="253" t="s">
        <v>1</v>
      </c>
      <c r="F225" s="254" t="s">
        <v>1167</v>
      </c>
      <c r="G225" s="251"/>
      <c r="H225" s="255">
        <v>5.446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170</v>
      </c>
      <c r="AU225" s="261" t="s">
        <v>82</v>
      </c>
      <c r="AV225" s="13" t="s">
        <v>82</v>
      </c>
      <c r="AW225" s="13" t="s">
        <v>30</v>
      </c>
      <c r="AX225" s="13" t="s">
        <v>73</v>
      </c>
      <c r="AY225" s="261" t="s">
        <v>163</v>
      </c>
    </row>
    <row r="226" spans="1:51" s="13" customFormat="1" ht="12">
      <c r="A226" s="13"/>
      <c r="B226" s="250"/>
      <c r="C226" s="251"/>
      <c r="D226" s="252" t="s">
        <v>170</v>
      </c>
      <c r="E226" s="253" t="s">
        <v>1</v>
      </c>
      <c r="F226" s="254" t="s">
        <v>1168</v>
      </c>
      <c r="G226" s="251"/>
      <c r="H226" s="255">
        <v>2.725</v>
      </c>
      <c r="I226" s="256"/>
      <c r="J226" s="251"/>
      <c r="K226" s="251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170</v>
      </c>
      <c r="AU226" s="261" t="s">
        <v>82</v>
      </c>
      <c r="AV226" s="13" t="s">
        <v>82</v>
      </c>
      <c r="AW226" s="13" t="s">
        <v>30</v>
      </c>
      <c r="AX226" s="13" t="s">
        <v>73</v>
      </c>
      <c r="AY226" s="261" t="s">
        <v>163</v>
      </c>
    </row>
    <row r="227" spans="1:51" s="13" customFormat="1" ht="12">
      <c r="A227" s="13"/>
      <c r="B227" s="250"/>
      <c r="C227" s="251"/>
      <c r="D227" s="252" t="s">
        <v>170</v>
      </c>
      <c r="E227" s="253" t="s">
        <v>1</v>
      </c>
      <c r="F227" s="254" t="s">
        <v>1169</v>
      </c>
      <c r="G227" s="251"/>
      <c r="H227" s="255">
        <v>320.46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170</v>
      </c>
      <c r="AU227" s="261" t="s">
        <v>82</v>
      </c>
      <c r="AV227" s="13" t="s">
        <v>82</v>
      </c>
      <c r="AW227" s="13" t="s">
        <v>30</v>
      </c>
      <c r="AX227" s="13" t="s">
        <v>73</v>
      </c>
      <c r="AY227" s="261" t="s">
        <v>163</v>
      </c>
    </row>
    <row r="228" spans="1:51" s="13" customFormat="1" ht="12">
      <c r="A228" s="13"/>
      <c r="B228" s="250"/>
      <c r="C228" s="251"/>
      <c r="D228" s="252" t="s">
        <v>170</v>
      </c>
      <c r="E228" s="253" t="s">
        <v>1</v>
      </c>
      <c r="F228" s="254" t="s">
        <v>1170</v>
      </c>
      <c r="G228" s="251"/>
      <c r="H228" s="255">
        <v>49.175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170</v>
      </c>
      <c r="AU228" s="261" t="s">
        <v>82</v>
      </c>
      <c r="AV228" s="13" t="s">
        <v>82</v>
      </c>
      <c r="AW228" s="13" t="s">
        <v>30</v>
      </c>
      <c r="AX228" s="13" t="s">
        <v>73</v>
      </c>
      <c r="AY228" s="261" t="s">
        <v>163</v>
      </c>
    </row>
    <row r="229" spans="1:51" s="13" customFormat="1" ht="12">
      <c r="A229" s="13"/>
      <c r="B229" s="250"/>
      <c r="C229" s="251"/>
      <c r="D229" s="252" t="s">
        <v>170</v>
      </c>
      <c r="E229" s="253" t="s">
        <v>1</v>
      </c>
      <c r="F229" s="254" t="s">
        <v>1171</v>
      </c>
      <c r="G229" s="251"/>
      <c r="H229" s="255">
        <v>51.35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170</v>
      </c>
      <c r="AU229" s="261" t="s">
        <v>82</v>
      </c>
      <c r="AV229" s="13" t="s">
        <v>82</v>
      </c>
      <c r="AW229" s="13" t="s">
        <v>30</v>
      </c>
      <c r="AX229" s="13" t="s">
        <v>73</v>
      </c>
      <c r="AY229" s="261" t="s">
        <v>163</v>
      </c>
    </row>
    <row r="230" spans="1:51" s="13" customFormat="1" ht="12">
      <c r="A230" s="13"/>
      <c r="B230" s="250"/>
      <c r="C230" s="251"/>
      <c r="D230" s="252" t="s">
        <v>170</v>
      </c>
      <c r="E230" s="253" t="s">
        <v>1</v>
      </c>
      <c r="F230" s="254" t="s">
        <v>1172</v>
      </c>
      <c r="G230" s="251"/>
      <c r="H230" s="255">
        <v>33.332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1" t="s">
        <v>170</v>
      </c>
      <c r="AU230" s="261" t="s">
        <v>82</v>
      </c>
      <c r="AV230" s="13" t="s">
        <v>82</v>
      </c>
      <c r="AW230" s="13" t="s">
        <v>30</v>
      </c>
      <c r="AX230" s="13" t="s">
        <v>73</v>
      </c>
      <c r="AY230" s="261" t="s">
        <v>163</v>
      </c>
    </row>
    <row r="231" spans="1:51" s="13" customFormat="1" ht="12">
      <c r="A231" s="13"/>
      <c r="B231" s="250"/>
      <c r="C231" s="251"/>
      <c r="D231" s="252" t="s">
        <v>170</v>
      </c>
      <c r="E231" s="253" t="s">
        <v>1</v>
      </c>
      <c r="F231" s="254" t="s">
        <v>1173</v>
      </c>
      <c r="G231" s="251"/>
      <c r="H231" s="255">
        <v>3.64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170</v>
      </c>
      <c r="AU231" s="261" t="s">
        <v>82</v>
      </c>
      <c r="AV231" s="13" t="s">
        <v>82</v>
      </c>
      <c r="AW231" s="13" t="s">
        <v>30</v>
      </c>
      <c r="AX231" s="13" t="s">
        <v>73</v>
      </c>
      <c r="AY231" s="261" t="s">
        <v>163</v>
      </c>
    </row>
    <row r="232" spans="1:51" s="13" customFormat="1" ht="12">
      <c r="A232" s="13"/>
      <c r="B232" s="250"/>
      <c r="C232" s="251"/>
      <c r="D232" s="252" t="s">
        <v>170</v>
      </c>
      <c r="E232" s="253" t="s">
        <v>1</v>
      </c>
      <c r="F232" s="254" t="s">
        <v>1174</v>
      </c>
      <c r="G232" s="251"/>
      <c r="H232" s="255">
        <v>529.932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1" t="s">
        <v>170</v>
      </c>
      <c r="AU232" s="261" t="s">
        <v>82</v>
      </c>
      <c r="AV232" s="13" t="s">
        <v>82</v>
      </c>
      <c r="AW232" s="13" t="s">
        <v>30</v>
      </c>
      <c r="AX232" s="13" t="s">
        <v>73</v>
      </c>
      <c r="AY232" s="261" t="s">
        <v>163</v>
      </c>
    </row>
    <row r="233" spans="1:51" s="14" customFormat="1" ht="12">
      <c r="A233" s="14"/>
      <c r="B233" s="262"/>
      <c r="C233" s="263"/>
      <c r="D233" s="252" t="s">
        <v>170</v>
      </c>
      <c r="E233" s="264" t="s">
        <v>1</v>
      </c>
      <c r="F233" s="265" t="s">
        <v>172</v>
      </c>
      <c r="G233" s="263"/>
      <c r="H233" s="266">
        <v>1079.922</v>
      </c>
      <c r="I233" s="267"/>
      <c r="J233" s="263"/>
      <c r="K233" s="263"/>
      <c r="L233" s="268"/>
      <c r="M233" s="269"/>
      <c r="N233" s="270"/>
      <c r="O233" s="270"/>
      <c r="P233" s="270"/>
      <c r="Q233" s="270"/>
      <c r="R233" s="270"/>
      <c r="S233" s="270"/>
      <c r="T233" s="27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2" t="s">
        <v>170</v>
      </c>
      <c r="AU233" s="272" t="s">
        <v>82</v>
      </c>
      <c r="AV233" s="14" t="s">
        <v>88</v>
      </c>
      <c r="AW233" s="14" t="s">
        <v>30</v>
      </c>
      <c r="AX233" s="14" t="s">
        <v>80</v>
      </c>
      <c r="AY233" s="272" t="s">
        <v>163</v>
      </c>
    </row>
    <row r="234" spans="1:65" s="2" customFormat="1" ht="33" customHeight="1">
      <c r="A234" s="38"/>
      <c r="B234" s="39"/>
      <c r="C234" s="236" t="s">
        <v>112</v>
      </c>
      <c r="D234" s="236" t="s">
        <v>165</v>
      </c>
      <c r="E234" s="237" t="s">
        <v>1175</v>
      </c>
      <c r="F234" s="238" t="s">
        <v>1176</v>
      </c>
      <c r="G234" s="239" t="s">
        <v>168</v>
      </c>
      <c r="H234" s="240">
        <v>150.783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38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88</v>
      </c>
      <c r="AT234" s="248" t="s">
        <v>165</v>
      </c>
      <c r="AU234" s="248" t="s">
        <v>82</v>
      </c>
      <c r="AY234" s="17" t="s">
        <v>163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80</v>
      </c>
      <c r="BK234" s="249">
        <f>ROUND(I234*H234,2)</f>
        <v>0</v>
      </c>
      <c r="BL234" s="17" t="s">
        <v>88</v>
      </c>
      <c r="BM234" s="248" t="s">
        <v>1177</v>
      </c>
    </row>
    <row r="235" spans="1:51" s="13" customFormat="1" ht="12">
      <c r="A235" s="13"/>
      <c r="B235" s="250"/>
      <c r="C235" s="251"/>
      <c r="D235" s="252" t="s">
        <v>170</v>
      </c>
      <c r="E235" s="253" t="s">
        <v>1</v>
      </c>
      <c r="F235" s="254" t="s">
        <v>1178</v>
      </c>
      <c r="G235" s="251"/>
      <c r="H235" s="255">
        <v>8.175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170</v>
      </c>
      <c r="AU235" s="261" t="s">
        <v>82</v>
      </c>
      <c r="AV235" s="13" t="s">
        <v>82</v>
      </c>
      <c r="AW235" s="13" t="s">
        <v>30</v>
      </c>
      <c r="AX235" s="13" t="s">
        <v>73</v>
      </c>
      <c r="AY235" s="261" t="s">
        <v>163</v>
      </c>
    </row>
    <row r="236" spans="1:51" s="13" customFormat="1" ht="12">
      <c r="A236" s="13"/>
      <c r="B236" s="250"/>
      <c r="C236" s="251"/>
      <c r="D236" s="252" t="s">
        <v>170</v>
      </c>
      <c r="E236" s="253" t="s">
        <v>1</v>
      </c>
      <c r="F236" s="254" t="s">
        <v>1179</v>
      </c>
      <c r="G236" s="251"/>
      <c r="H236" s="255">
        <v>142.608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170</v>
      </c>
      <c r="AU236" s="261" t="s">
        <v>82</v>
      </c>
      <c r="AV236" s="13" t="s">
        <v>82</v>
      </c>
      <c r="AW236" s="13" t="s">
        <v>30</v>
      </c>
      <c r="AX236" s="13" t="s">
        <v>73</v>
      </c>
      <c r="AY236" s="261" t="s">
        <v>163</v>
      </c>
    </row>
    <row r="237" spans="1:51" s="14" customFormat="1" ht="12">
      <c r="A237" s="14"/>
      <c r="B237" s="262"/>
      <c r="C237" s="263"/>
      <c r="D237" s="252" t="s">
        <v>170</v>
      </c>
      <c r="E237" s="264" t="s">
        <v>1</v>
      </c>
      <c r="F237" s="265" t="s">
        <v>172</v>
      </c>
      <c r="G237" s="263"/>
      <c r="H237" s="266">
        <v>150.78300000000002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2" t="s">
        <v>170</v>
      </c>
      <c r="AU237" s="272" t="s">
        <v>82</v>
      </c>
      <c r="AV237" s="14" t="s">
        <v>88</v>
      </c>
      <c r="AW237" s="14" t="s">
        <v>30</v>
      </c>
      <c r="AX237" s="14" t="s">
        <v>80</v>
      </c>
      <c r="AY237" s="272" t="s">
        <v>163</v>
      </c>
    </row>
    <row r="238" spans="1:65" s="2" customFormat="1" ht="21.75" customHeight="1">
      <c r="A238" s="38"/>
      <c r="B238" s="39"/>
      <c r="C238" s="236" t="s">
        <v>246</v>
      </c>
      <c r="D238" s="236" t="s">
        <v>165</v>
      </c>
      <c r="E238" s="237" t="s">
        <v>1180</v>
      </c>
      <c r="F238" s="238" t="s">
        <v>1181</v>
      </c>
      <c r="G238" s="239" t="s">
        <v>212</v>
      </c>
      <c r="H238" s="240">
        <v>670.86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38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88</v>
      </c>
      <c r="AT238" s="248" t="s">
        <v>165</v>
      </c>
      <c r="AU238" s="248" t="s">
        <v>82</v>
      </c>
      <c r="AY238" s="17" t="s">
        <v>163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80</v>
      </c>
      <c r="BK238" s="249">
        <f>ROUND(I238*H238,2)</f>
        <v>0</v>
      </c>
      <c r="BL238" s="17" t="s">
        <v>88</v>
      </c>
      <c r="BM238" s="248" t="s">
        <v>1182</v>
      </c>
    </row>
    <row r="239" spans="1:51" s="13" customFormat="1" ht="12">
      <c r="A239" s="13"/>
      <c r="B239" s="250"/>
      <c r="C239" s="251"/>
      <c r="D239" s="252" t="s">
        <v>170</v>
      </c>
      <c r="E239" s="253" t="s">
        <v>1</v>
      </c>
      <c r="F239" s="254" t="s">
        <v>1183</v>
      </c>
      <c r="G239" s="251"/>
      <c r="H239" s="255">
        <v>32.315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170</v>
      </c>
      <c r="AU239" s="261" t="s">
        <v>82</v>
      </c>
      <c r="AV239" s="13" t="s">
        <v>82</v>
      </c>
      <c r="AW239" s="13" t="s">
        <v>30</v>
      </c>
      <c r="AX239" s="13" t="s">
        <v>73</v>
      </c>
      <c r="AY239" s="261" t="s">
        <v>163</v>
      </c>
    </row>
    <row r="240" spans="1:51" s="13" customFormat="1" ht="12">
      <c r="A240" s="13"/>
      <c r="B240" s="250"/>
      <c r="C240" s="251"/>
      <c r="D240" s="252" t="s">
        <v>170</v>
      </c>
      <c r="E240" s="253" t="s">
        <v>1</v>
      </c>
      <c r="F240" s="254" t="s">
        <v>1184</v>
      </c>
      <c r="G240" s="251"/>
      <c r="H240" s="255">
        <v>15.825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170</v>
      </c>
      <c r="AU240" s="261" t="s">
        <v>82</v>
      </c>
      <c r="AV240" s="13" t="s">
        <v>82</v>
      </c>
      <c r="AW240" s="13" t="s">
        <v>30</v>
      </c>
      <c r="AX240" s="13" t="s">
        <v>73</v>
      </c>
      <c r="AY240" s="261" t="s">
        <v>163</v>
      </c>
    </row>
    <row r="241" spans="1:51" s="13" customFormat="1" ht="12">
      <c r="A241" s="13"/>
      <c r="B241" s="250"/>
      <c r="C241" s="251"/>
      <c r="D241" s="252" t="s">
        <v>170</v>
      </c>
      <c r="E241" s="253" t="s">
        <v>1</v>
      </c>
      <c r="F241" s="254" t="s">
        <v>1185</v>
      </c>
      <c r="G241" s="251"/>
      <c r="H241" s="255">
        <v>15.82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170</v>
      </c>
      <c r="AU241" s="261" t="s">
        <v>82</v>
      </c>
      <c r="AV241" s="13" t="s">
        <v>82</v>
      </c>
      <c r="AW241" s="13" t="s">
        <v>30</v>
      </c>
      <c r="AX241" s="13" t="s">
        <v>73</v>
      </c>
      <c r="AY241" s="261" t="s">
        <v>163</v>
      </c>
    </row>
    <row r="242" spans="1:51" s="13" customFormat="1" ht="12">
      <c r="A242" s="13"/>
      <c r="B242" s="250"/>
      <c r="C242" s="251"/>
      <c r="D242" s="252" t="s">
        <v>170</v>
      </c>
      <c r="E242" s="253" t="s">
        <v>1</v>
      </c>
      <c r="F242" s="254" t="s">
        <v>1186</v>
      </c>
      <c r="G242" s="251"/>
      <c r="H242" s="255">
        <v>77.6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170</v>
      </c>
      <c r="AU242" s="261" t="s">
        <v>82</v>
      </c>
      <c r="AV242" s="13" t="s">
        <v>82</v>
      </c>
      <c r="AW242" s="13" t="s">
        <v>30</v>
      </c>
      <c r="AX242" s="13" t="s">
        <v>73</v>
      </c>
      <c r="AY242" s="261" t="s">
        <v>163</v>
      </c>
    </row>
    <row r="243" spans="1:51" s="13" customFormat="1" ht="12">
      <c r="A243" s="13"/>
      <c r="B243" s="250"/>
      <c r="C243" s="251"/>
      <c r="D243" s="252" t="s">
        <v>170</v>
      </c>
      <c r="E243" s="253" t="s">
        <v>1</v>
      </c>
      <c r="F243" s="254" t="s">
        <v>1187</v>
      </c>
      <c r="G243" s="251"/>
      <c r="H243" s="255">
        <v>5.5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170</v>
      </c>
      <c r="AU243" s="261" t="s">
        <v>82</v>
      </c>
      <c r="AV243" s="13" t="s">
        <v>82</v>
      </c>
      <c r="AW243" s="13" t="s">
        <v>30</v>
      </c>
      <c r="AX243" s="13" t="s">
        <v>73</v>
      </c>
      <c r="AY243" s="261" t="s">
        <v>163</v>
      </c>
    </row>
    <row r="244" spans="1:51" s="13" customFormat="1" ht="12">
      <c r="A244" s="13"/>
      <c r="B244" s="250"/>
      <c r="C244" s="251"/>
      <c r="D244" s="252" t="s">
        <v>170</v>
      </c>
      <c r="E244" s="253" t="s">
        <v>1</v>
      </c>
      <c r="F244" s="254" t="s">
        <v>1188</v>
      </c>
      <c r="G244" s="251"/>
      <c r="H244" s="255">
        <v>3.6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170</v>
      </c>
      <c r="AU244" s="261" t="s">
        <v>82</v>
      </c>
      <c r="AV244" s="13" t="s">
        <v>82</v>
      </c>
      <c r="AW244" s="13" t="s">
        <v>30</v>
      </c>
      <c r="AX244" s="13" t="s">
        <v>73</v>
      </c>
      <c r="AY244" s="261" t="s">
        <v>163</v>
      </c>
    </row>
    <row r="245" spans="1:51" s="13" customFormat="1" ht="12">
      <c r="A245" s="13"/>
      <c r="B245" s="250"/>
      <c r="C245" s="251"/>
      <c r="D245" s="252" t="s">
        <v>170</v>
      </c>
      <c r="E245" s="253" t="s">
        <v>1</v>
      </c>
      <c r="F245" s="254" t="s">
        <v>1189</v>
      </c>
      <c r="G245" s="251"/>
      <c r="H245" s="255">
        <v>520.2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170</v>
      </c>
      <c r="AU245" s="261" t="s">
        <v>82</v>
      </c>
      <c r="AV245" s="13" t="s">
        <v>82</v>
      </c>
      <c r="AW245" s="13" t="s">
        <v>30</v>
      </c>
      <c r="AX245" s="13" t="s">
        <v>73</v>
      </c>
      <c r="AY245" s="261" t="s">
        <v>163</v>
      </c>
    </row>
    <row r="246" spans="1:51" s="14" customFormat="1" ht="12">
      <c r="A246" s="14"/>
      <c r="B246" s="262"/>
      <c r="C246" s="263"/>
      <c r="D246" s="252" t="s">
        <v>170</v>
      </c>
      <c r="E246" s="264" t="s">
        <v>1</v>
      </c>
      <c r="F246" s="265" t="s">
        <v>172</v>
      </c>
      <c r="G246" s="263"/>
      <c r="H246" s="266">
        <v>670.86</v>
      </c>
      <c r="I246" s="267"/>
      <c r="J246" s="263"/>
      <c r="K246" s="263"/>
      <c r="L246" s="268"/>
      <c r="M246" s="269"/>
      <c r="N246" s="270"/>
      <c r="O246" s="270"/>
      <c r="P246" s="270"/>
      <c r="Q246" s="270"/>
      <c r="R246" s="270"/>
      <c r="S246" s="270"/>
      <c r="T246" s="27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2" t="s">
        <v>170</v>
      </c>
      <c r="AU246" s="272" t="s">
        <v>82</v>
      </c>
      <c r="AV246" s="14" t="s">
        <v>88</v>
      </c>
      <c r="AW246" s="14" t="s">
        <v>30</v>
      </c>
      <c r="AX246" s="14" t="s">
        <v>80</v>
      </c>
      <c r="AY246" s="272" t="s">
        <v>163</v>
      </c>
    </row>
    <row r="247" spans="1:65" s="2" customFormat="1" ht="21.75" customHeight="1">
      <c r="A247" s="38"/>
      <c r="B247" s="39"/>
      <c r="C247" s="236" t="s">
        <v>8</v>
      </c>
      <c r="D247" s="236" t="s">
        <v>165</v>
      </c>
      <c r="E247" s="237" t="s">
        <v>1190</v>
      </c>
      <c r="F247" s="238" t="s">
        <v>1191</v>
      </c>
      <c r="G247" s="239" t="s">
        <v>212</v>
      </c>
      <c r="H247" s="240">
        <v>3.55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38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88</v>
      </c>
      <c r="AT247" s="248" t="s">
        <v>165</v>
      </c>
      <c r="AU247" s="248" t="s">
        <v>82</v>
      </c>
      <c r="AY247" s="17" t="s">
        <v>163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80</v>
      </c>
      <c r="BK247" s="249">
        <f>ROUND(I247*H247,2)</f>
        <v>0</v>
      </c>
      <c r="BL247" s="17" t="s">
        <v>88</v>
      </c>
      <c r="BM247" s="248" t="s">
        <v>1192</v>
      </c>
    </row>
    <row r="248" spans="1:51" s="13" customFormat="1" ht="12">
      <c r="A248" s="13"/>
      <c r="B248" s="250"/>
      <c r="C248" s="251"/>
      <c r="D248" s="252" t="s">
        <v>170</v>
      </c>
      <c r="E248" s="253" t="s">
        <v>1</v>
      </c>
      <c r="F248" s="254" t="s">
        <v>1193</v>
      </c>
      <c r="G248" s="251"/>
      <c r="H248" s="255">
        <v>3.55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170</v>
      </c>
      <c r="AU248" s="261" t="s">
        <v>82</v>
      </c>
      <c r="AV248" s="13" t="s">
        <v>82</v>
      </c>
      <c r="AW248" s="13" t="s">
        <v>30</v>
      </c>
      <c r="AX248" s="13" t="s">
        <v>73</v>
      </c>
      <c r="AY248" s="261" t="s">
        <v>163</v>
      </c>
    </row>
    <row r="249" spans="1:51" s="14" customFormat="1" ht="12">
      <c r="A249" s="14"/>
      <c r="B249" s="262"/>
      <c r="C249" s="263"/>
      <c r="D249" s="252" t="s">
        <v>170</v>
      </c>
      <c r="E249" s="264" t="s">
        <v>1</v>
      </c>
      <c r="F249" s="265" t="s">
        <v>172</v>
      </c>
      <c r="G249" s="263"/>
      <c r="H249" s="266">
        <v>3.55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2" t="s">
        <v>170</v>
      </c>
      <c r="AU249" s="272" t="s">
        <v>82</v>
      </c>
      <c r="AV249" s="14" t="s">
        <v>88</v>
      </c>
      <c r="AW249" s="14" t="s">
        <v>30</v>
      </c>
      <c r="AX249" s="14" t="s">
        <v>80</v>
      </c>
      <c r="AY249" s="272" t="s">
        <v>163</v>
      </c>
    </row>
    <row r="250" spans="1:65" s="2" customFormat="1" ht="21.75" customHeight="1">
      <c r="A250" s="38"/>
      <c r="B250" s="39"/>
      <c r="C250" s="236" t="s">
        <v>254</v>
      </c>
      <c r="D250" s="236" t="s">
        <v>165</v>
      </c>
      <c r="E250" s="237" t="s">
        <v>1194</v>
      </c>
      <c r="F250" s="238" t="s">
        <v>1195</v>
      </c>
      <c r="G250" s="239" t="s">
        <v>212</v>
      </c>
      <c r="H250" s="240">
        <v>585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38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88</v>
      </c>
      <c r="AT250" s="248" t="s">
        <v>165</v>
      </c>
      <c r="AU250" s="248" t="s">
        <v>82</v>
      </c>
      <c r="AY250" s="17" t="s">
        <v>163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80</v>
      </c>
      <c r="BK250" s="249">
        <f>ROUND(I250*H250,2)</f>
        <v>0</v>
      </c>
      <c r="BL250" s="17" t="s">
        <v>88</v>
      </c>
      <c r="BM250" s="248" t="s">
        <v>1196</v>
      </c>
    </row>
    <row r="251" spans="1:51" s="13" customFormat="1" ht="12">
      <c r="A251" s="13"/>
      <c r="B251" s="250"/>
      <c r="C251" s="251"/>
      <c r="D251" s="252" t="s">
        <v>170</v>
      </c>
      <c r="E251" s="253" t="s">
        <v>1</v>
      </c>
      <c r="F251" s="254" t="s">
        <v>1197</v>
      </c>
      <c r="G251" s="251"/>
      <c r="H251" s="255">
        <v>39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170</v>
      </c>
      <c r="AU251" s="261" t="s">
        <v>82</v>
      </c>
      <c r="AV251" s="13" t="s">
        <v>82</v>
      </c>
      <c r="AW251" s="13" t="s">
        <v>30</v>
      </c>
      <c r="AX251" s="13" t="s">
        <v>73</v>
      </c>
      <c r="AY251" s="261" t="s">
        <v>163</v>
      </c>
    </row>
    <row r="252" spans="1:51" s="13" customFormat="1" ht="12">
      <c r="A252" s="13"/>
      <c r="B252" s="250"/>
      <c r="C252" s="251"/>
      <c r="D252" s="252" t="s">
        <v>170</v>
      </c>
      <c r="E252" s="253" t="s">
        <v>1</v>
      </c>
      <c r="F252" s="254" t="s">
        <v>1198</v>
      </c>
      <c r="G252" s="251"/>
      <c r="H252" s="255">
        <v>546</v>
      </c>
      <c r="I252" s="256"/>
      <c r="J252" s="251"/>
      <c r="K252" s="251"/>
      <c r="L252" s="257"/>
      <c r="M252" s="258"/>
      <c r="N252" s="259"/>
      <c r="O252" s="259"/>
      <c r="P252" s="259"/>
      <c r="Q252" s="259"/>
      <c r="R252" s="259"/>
      <c r="S252" s="259"/>
      <c r="T252" s="26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1" t="s">
        <v>170</v>
      </c>
      <c r="AU252" s="261" t="s">
        <v>82</v>
      </c>
      <c r="AV252" s="13" t="s">
        <v>82</v>
      </c>
      <c r="AW252" s="13" t="s">
        <v>30</v>
      </c>
      <c r="AX252" s="13" t="s">
        <v>73</v>
      </c>
      <c r="AY252" s="261" t="s">
        <v>163</v>
      </c>
    </row>
    <row r="253" spans="1:51" s="14" customFormat="1" ht="12">
      <c r="A253" s="14"/>
      <c r="B253" s="262"/>
      <c r="C253" s="263"/>
      <c r="D253" s="252" t="s">
        <v>170</v>
      </c>
      <c r="E253" s="264" t="s">
        <v>1</v>
      </c>
      <c r="F253" s="265" t="s">
        <v>172</v>
      </c>
      <c r="G253" s="263"/>
      <c r="H253" s="266">
        <v>585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2" t="s">
        <v>170</v>
      </c>
      <c r="AU253" s="272" t="s">
        <v>82</v>
      </c>
      <c r="AV253" s="14" t="s">
        <v>88</v>
      </c>
      <c r="AW253" s="14" t="s">
        <v>30</v>
      </c>
      <c r="AX253" s="14" t="s">
        <v>80</v>
      </c>
      <c r="AY253" s="272" t="s">
        <v>163</v>
      </c>
    </row>
    <row r="254" spans="1:65" s="2" customFormat="1" ht="21.75" customHeight="1">
      <c r="A254" s="38"/>
      <c r="B254" s="39"/>
      <c r="C254" s="236" t="s">
        <v>259</v>
      </c>
      <c r="D254" s="236" t="s">
        <v>165</v>
      </c>
      <c r="E254" s="237" t="s">
        <v>1199</v>
      </c>
      <c r="F254" s="238" t="s">
        <v>1200</v>
      </c>
      <c r="G254" s="239" t="s">
        <v>212</v>
      </c>
      <c r="H254" s="240">
        <v>2418.8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38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88</v>
      </c>
      <c r="AT254" s="248" t="s">
        <v>165</v>
      </c>
      <c r="AU254" s="248" t="s">
        <v>82</v>
      </c>
      <c r="AY254" s="17" t="s">
        <v>163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80</v>
      </c>
      <c r="BK254" s="249">
        <f>ROUND(I254*H254,2)</f>
        <v>0</v>
      </c>
      <c r="BL254" s="17" t="s">
        <v>88</v>
      </c>
      <c r="BM254" s="248" t="s">
        <v>1201</v>
      </c>
    </row>
    <row r="255" spans="1:51" s="13" customFormat="1" ht="12">
      <c r="A255" s="13"/>
      <c r="B255" s="250"/>
      <c r="C255" s="251"/>
      <c r="D255" s="252" t="s">
        <v>170</v>
      </c>
      <c r="E255" s="253" t="s">
        <v>1</v>
      </c>
      <c r="F255" s="254" t="s">
        <v>1202</v>
      </c>
      <c r="G255" s="251"/>
      <c r="H255" s="255">
        <v>6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170</v>
      </c>
      <c r="AU255" s="261" t="s">
        <v>82</v>
      </c>
      <c r="AV255" s="13" t="s">
        <v>82</v>
      </c>
      <c r="AW255" s="13" t="s">
        <v>30</v>
      </c>
      <c r="AX255" s="13" t="s">
        <v>73</v>
      </c>
      <c r="AY255" s="261" t="s">
        <v>163</v>
      </c>
    </row>
    <row r="256" spans="1:51" s="13" customFormat="1" ht="12">
      <c r="A256" s="13"/>
      <c r="B256" s="250"/>
      <c r="C256" s="251"/>
      <c r="D256" s="252" t="s">
        <v>170</v>
      </c>
      <c r="E256" s="253" t="s">
        <v>1</v>
      </c>
      <c r="F256" s="254" t="s">
        <v>1203</v>
      </c>
      <c r="G256" s="251"/>
      <c r="H256" s="255">
        <v>156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1" t="s">
        <v>170</v>
      </c>
      <c r="AU256" s="261" t="s">
        <v>82</v>
      </c>
      <c r="AV256" s="13" t="s">
        <v>82</v>
      </c>
      <c r="AW256" s="13" t="s">
        <v>30</v>
      </c>
      <c r="AX256" s="13" t="s">
        <v>73</v>
      </c>
      <c r="AY256" s="261" t="s">
        <v>163</v>
      </c>
    </row>
    <row r="257" spans="1:51" s="13" customFormat="1" ht="12">
      <c r="A257" s="13"/>
      <c r="B257" s="250"/>
      <c r="C257" s="251"/>
      <c r="D257" s="252" t="s">
        <v>170</v>
      </c>
      <c r="E257" s="253" t="s">
        <v>1</v>
      </c>
      <c r="F257" s="254" t="s">
        <v>1204</v>
      </c>
      <c r="G257" s="251"/>
      <c r="H257" s="255">
        <v>2256.8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170</v>
      </c>
      <c r="AU257" s="261" t="s">
        <v>82</v>
      </c>
      <c r="AV257" s="13" t="s">
        <v>82</v>
      </c>
      <c r="AW257" s="13" t="s">
        <v>30</v>
      </c>
      <c r="AX257" s="13" t="s">
        <v>73</v>
      </c>
      <c r="AY257" s="261" t="s">
        <v>163</v>
      </c>
    </row>
    <row r="258" spans="1:51" s="14" customFormat="1" ht="12">
      <c r="A258" s="14"/>
      <c r="B258" s="262"/>
      <c r="C258" s="263"/>
      <c r="D258" s="252" t="s">
        <v>170</v>
      </c>
      <c r="E258" s="264" t="s">
        <v>1</v>
      </c>
      <c r="F258" s="265" t="s">
        <v>172</v>
      </c>
      <c r="G258" s="263"/>
      <c r="H258" s="266">
        <v>2418.8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2" t="s">
        <v>170</v>
      </c>
      <c r="AU258" s="272" t="s">
        <v>82</v>
      </c>
      <c r="AV258" s="14" t="s">
        <v>88</v>
      </c>
      <c r="AW258" s="14" t="s">
        <v>30</v>
      </c>
      <c r="AX258" s="14" t="s">
        <v>80</v>
      </c>
      <c r="AY258" s="272" t="s">
        <v>163</v>
      </c>
    </row>
    <row r="259" spans="1:65" s="2" customFormat="1" ht="33" customHeight="1">
      <c r="A259" s="38"/>
      <c r="B259" s="39"/>
      <c r="C259" s="236" t="s">
        <v>263</v>
      </c>
      <c r="D259" s="236" t="s">
        <v>165</v>
      </c>
      <c r="E259" s="237" t="s">
        <v>1205</v>
      </c>
      <c r="F259" s="238" t="s">
        <v>1206</v>
      </c>
      <c r="G259" s="239" t="s">
        <v>168</v>
      </c>
      <c r="H259" s="240">
        <v>3.3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38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88</v>
      </c>
      <c r="AT259" s="248" t="s">
        <v>165</v>
      </c>
      <c r="AU259" s="248" t="s">
        <v>82</v>
      </c>
      <c r="AY259" s="17" t="s">
        <v>163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80</v>
      </c>
      <c r="BK259" s="249">
        <f>ROUND(I259*H259,2)</f>
        <v>0</v>
      </c>
      <c r="BL259" s="17" t="s">
        <v>88</v>
      </c>
      <c r="BM259" s="248" t="s">
        <v>1207</v>
      </c>
    </row>
    <row r="260" spans="1:51" s="13" customFormat="1" ht="12">
      <c r="A260" s="13"/>
      <c r="B260" s="250"/>
      <c r="C260" s="251"/>
      <c r="D260" s="252" t="s">
        <v>170</v>
      </c>
      <c r="E260" s="253" t="s">
        <v>1</v>
      </c>
      <c r="F260" s="254" t="s">
        <v>1208</v>
      </c>
      <c r="G260" s="251"/>
      <c r="H260" s="255">
        <v>3.3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1" t="s">
        <v>170</v>
      </c>
      <c r="AU260" s="261" t="s">
        <v>82</v>
      </c>
      <c r="AV260" s="13" t="s">
        <v>82</v>
      </c>
      <c r="AW260" s="13" t="s">
        <v>30</v>
      </c>
      <c r="AX260" s="13" t="s">
        <v>73</v>
      </c>
      <c r="AY260" s="261" t="s">
        <v>163</v>
      </c>
    </row>
    <row r="261" spans="1:51" s="14" customFormat="1" ht="12">
      <c r="A261" s="14"/>
      <c r="B261" s="262"/>
      <c r="C261" s="263"/>
      <c r="D261" s="252" t="s">
        <v>170</v>
      </c>
      <c r="E261" s="264" t="s">
        <v>1</v>
      </c>
      <c r="F261" s="265" t="s">
        <v>172</v>
      </c>
      <c r="G261" s="263"/>
      <c r="H261" s="266">
        <v>3.3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2" t="s">
        <v>170</v>
      </c>
      <c r="AU261" s="272" t="s">
        <v>82</v>
      </c>
      <c r="AV261" s="14" t="s">
        <v>88</v>
      </c>
      <c r="AW261" s="14" t="s">
        <v>30</v>
      </c>
      <c r="AX261" s="14" t="s">
        <v>80</v>
      </c>
      <c r="AY261" s="272" t="s">
        <v>163</v>
      </c>
    </row>
    <row r="262" spans="1:63" s="12" customFormat="1" ht="22.8" customHeight="1">
      <c r="A262" s="12"/>
      <c r="B262" s="220"/>
      <c r="C262" s="221"/>
      <c r="D262" s="222" t="s">
        <v>72</v>
      </c>
      <c r="E262" s="234" t="s">
        <v>189</v>
      </c>
      <c r="F262" s="234" t="s">
        <v>1209</v>
      </c>
      <c r="G262" s="221"/>
      <c r="H262" s="221"/>
      <c r="I262" s="224"/>
      <c r="J262" s="235">
        <f>BK262</f>
        <v>0</v>
      </c>
      <c r="K262" s="221"/>
      <c r="L262" s="226"/>
      <c r="M262" s="227"/>
      <c r="N262" s="228"/>
      <c r="O262" s="228"/>
      <c r="P262" s="229">
        <f>SUM(P263:P288)</f>
        <v>0</v>
      </c>
      <c r="Q262" s="228"/>
      <c r="R262" s="229">
        <f>SUM(R263:R288)</f>
        <v>0</v>
      </c>
      <c r="S262" s="228"/>
      <c r="T262" s="230">
        <f>SUM(T263:T288)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1" t="s">
        <v>80</v>
      </c>
      <c r="AT262" s="232" t="s">
        <v>72</v>
      </c>
      <c r="AU262" s="232" t="s">
        <v>80</v>
      </c>
      <c r="AY262" s="231" t="s">
        <v>163</v>
      </c>
      <c r="BK262" s="233">
        <f>SUM(BK263:BK288)</f>
        <v>0</v>
      </c>
    </row>
    <row r="263" spans="1:65" s="2" customFormat="1" ht="21.75" customHeight="1">
      <c r="A263" s="38"/>
      <c r="B263" s="39"/>
      <c r="C263" s="236" t="s">
        <v>267</v>
      </c>
      <c r="D263" s="236" t="s">
        <v>165</v>
      </c>
      <c r="E263" s="237" t="s">
        <v>1210</v>
      </c>
      <c r="F263" s="238" t="s">
        <v>1211</v>
      </c>
      <c r="G263" s="239" t="s">
        <v>168</v>
      </c>
      <c r="H263" s="240">
        <v>27.729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38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88</v>
      </c>
      <c r="AT263" s="248" t="s">
        <v>165</v>
      </c>
      <c r="AU263" s="248" t="s">
        <v>82</v>
      </c>
      <c r="AY263" s="17" t="s">
        <v>163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80</v>
      </c>
      <c r="BK263" s="249">
        <f>ROUND(I263*H263,2)</f>
        <v>0</v>
      </c>
      <c r="BL263" s="17" t="s">
        <v>88</v>
      </c>
      <c r="BM263" s="248" t="s">
        <v>1212</v>
      </c>
    </row>
    <row r="264" spans="1:51" s="15" customFormat="1" ht="12">
      <c r="A264" s="15"/>
      <c r="B264" s="289"/>
      <c r="C264" s="290"/>
      <c r="D264" s="252" t="s">
        <v>170</v>
      </c>
      <c r="E264" s="291" t="s">
        <v>1</v>
      </c>
      <c r="F264" s="292" t="s">
        <v>1095</v>
      </c>
      <c r="G264" s="290"/>
      <c r="H264" s="291" t="s">
        <v>1</v>
      </c>
      <c r="I264" s="293"/>
      <c r="J264" s="290"/>
      <c r="K264" s="290"/>
      <c r="L264" s="294"/>
      <c r="M264" s="295"/>
      <c r="N264" s="296"/>
      <c r="O264" s="296"/>
      <c r="P264" s="296"/>
      <c r="Q264" s="296"/>
      <c r="R264" s="296"/>
      <c r="S264" s="296"/>
      <c r="T264" s="29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8" t="s">
        <v>170</v>
      </c>
      <c r="AU264" s="298" t="s">
        <v>82</v>
      </c>
      <c r="AV264" s="15" t="s">
        <v>80</v>
      </c>
      <c r="AW264" s="15" t="s">
        <v>30</v>
      </c>
      <c r="AX264" s="15" t="s">
        <v>73</v>
      </c>
      <c r="AY264" s="298" t="s">
        <v>163</v>
      </c>
    </row>
    <row r="265" spans="1:51" s="13" customFormat="1" ht="12">
      <c r="A265" s="13"/>
      <c r="B265" s="250"/>
      <c r="C265" s="251"/>
      <c r="D265" s="252" t="s">
        <v>170</v>
      </c>
      <c r="E265" s="253" t="s">
        <v>1</v>
      </c>
      <c r="F265" s="254" t="s">
        <v>1096</v>
      </c>
      <c r="G265" s="251"/>
      <c r="H265" s="255">
        <v>193.205</v>
      </c>
      <c r="I265" s="256"/>
      <c r="J265" s="251"/>
      <c r="K265" s="251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170</v>
      </c>
      <c r="AU265" s="261" t="s">
        <v>82</v>
      </c>
      <c r="AV265" s="13" t="s">
        <v>82</v>
      </c>
      <c r="AW265" s="13" t="s">
        <v>30</v>
      </c>
      <c r="AX265" s="13" t="s">
        <v>73</v>
      </c>
      <c r="AY265" s="261" t="s">
        <v>163</v>
      </c>
    </row>
    <row r="266" spans="1:51" s="13" customFormat="1" ht="12">
      <c r="A266" s="13"/>
      <c r="B266" s="250"/>
      <c r="C266" s="251"/>
      <c r="D266" s="252" t="s">
        <v>170</v>
      </c>
      <c r="E266" s="253" t="s">
        <v>1</v>
      </c>
      <c r="F266" s="254" t="s">
        <v>1097</v>
      </c>
      <c r="G266" s="251"/>
      <c r="H266" s="255">
        <v>6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170</v>
      </c>
      <c r="AU266" s="261" t="s">
        <v>82</v>
      </c>
      <c r="AV266" s="13" t="s">
        <v>82</v>
      </c>
      <c r="AW266" s="13" t="s">
        <v>30</v>
      </c>
      <c r="AX266" s="13" t="s">
        <v>73</v>
      </c>
      <c r="AY266" s="261" t="s">
        <v>163</v>
      </c>
    </row>
    <row r="267" spans="1:51" s="13" customFormat="1" ht="12">
      <c r="A267" s="13"/>
      <c r="B267" s="250"/>
      <c r="C267" s="251"/>
      <c r="D267" s="252" t="s">
        <v>170</v>
      </c>
      <c r="E267" s="253" t="s">
        <v>1</v>
      </c>
      <c r="F267" s="254" t="s">
        <v>1098</v>
      </c>
      <c r="G267" s="251"/>
      <c r="H267" s="255">
        <v>13.5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1" t="s">
        <v>170</v>
      </c>
      <c r="AU267" s="261" t="s">
        <v>82</v>
      </c>
      <c r="AV267" s="13" t="s">
        <v>82</v>
      </c>
      <c r="AW267" s="13" t="s">
        <v>30</v>
      </c>
      <c r="AX267" s="13" t="s">
        <v>73</v>
      </c>
      <c r="AY267" s="261" t="s">
        <v>163</v>
      </c>
    </row>
    <row r="268" spans="1:51" s="13" customFormat="1" ht="12">
      <c r="A268" s="13"/>
      <c r="B268" s="250"/>
      <c r="C268" s="251"/>
      <c r="D268" s="252" t="s">
        <v>170</v>
      </c>
      <c r="E268" s="253" t="s">
        <v>1</v>
      </c>
      <c r="F268" s="254" t="s">
        <v>1213</v>
      </c>
      <c r="G268" s="251"/>
      <c r="H268" s="255">
        <v>-6.146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1" t="s">
        <v>170</v>
      </c>
      <c r="AU268" s="261" t="s">
        <v>82</v>
      </c>
      <c r="AV268" s="13" t="s">
        <v>82</v>
      </c>
      <c r="AW268" s="13" t="s">
        <v>30</v>
      </c>
      <c r="AX268" s="13" t="s">
        <v>73</v>
      </c>
      <c r="AY268" s="261" t="s">
        <v>163</v>
      </c>
    </row>
    <row r="269" spans="1:51" s="13" customFormat="1" ht="12">
      <c r="A269" s="13"/>
      <c r="B269" s="250"/>
      <c r="C269" s="251"/>
      <c r="D269" s="252" t="s">
        <v>170</v>
      </c>
      <c r="E269" s="253" t="s">
        <v>1</v>
      </c>
      <c r="F269" s="254" t="s">
        <v>1214</v>
      </c>
      <c r="G269" s="251"/>
      <c r="H269" s="255">
        <v>-178.83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170</v>
      </c>
      <c r="AU269" s="261" t="s">
        <v>82</v>
      </c>
      <c r="AV269" s="13" t="s">
        <v>82</v>
      </c>
      <c r="AW269" s="13" t="s">
        <v>30</v>
      </c>
      <c r="AX269" s="13" t="s">
        <v>73</v>
      </c>
      <c r="AY269" s="261" t="s">
        <v>163</v>
      </c>
    </row>
    <row r="270" spans="1:51" s="14" customFormat="1" ht="12">
      <c r="A270" s="14"/>
      <c r="B270" s="262"/>
      <c r="C270" s="263"/>
      <c r="D270" s="252" t="s">
        <v>170</v>
      </c>
      <c r="E270" s="264" t="s">
        <v>1</v>
      </c>
      <c r="F270" s="265" t="s">
        <v>172</v>
      </c>
      <c r="G270" s="263"/>
      <c r="H270" s="266">
        <v>27.729000000000013</v>
      </c>
      <c r="I270" s="267"/>
      <c r="J270" s="263"/>
      <c r="K270" s="263"/>
      <c r="L270" s="268"/>
      <c r="M270" s="269"/>
      <c r="N270" s="270"/>
      <c r="O270" s="270"/>
      <c r="P270" s="270"/>
      <c r="Q270" s="270"/>
      <c r="R270" s="270"/>
      <c r="S270" s="270"/>
      <c r="T270" s="27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2" t="s">
        <v>170</v>
      </c>
      <c r="AU270" s="272" t="s">
        <v>82</v>
      </c>
      <c r="AV270" s="14" t="s">
        <v>88</v>
      </c>
      <c r="AW270" s="14" t="s">
        <v>30</v>
      </c>
      <c r="AX270" s="14" t="s">
        <v>80</v>
      </c>
      <c r="AY270" s="272" t="s">
        <v>163</v>
      </c>
    </row>
    <row r="271" spans="1:65" s="2" customFormat="1" ht="21.75" customHeight="1">
      <c r="A271" s="38"/>
      <c r="B271" s="39"/>
      <c r="C271" s="236" t="s">
        <v>272</v>
      </c>
      <c r="D271" s="236" t="s">
        <v>165</v>
      </c>
      <c r="E271" s="237" t="s">
        <v>1215</v>
      </c>
      <c r="F271" s="238" t="s">
        <v>1216</v>
      </c>
      <c r="G271" s="239" t="s">
        <v>168</v>
      </c>
      <c r="H271" s="240">
        <v>6.146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38</v>
      </c>
      <c r="O271" s="91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88</v>
      </c>
      <c r="AT271" s="248" t="s">
        <v>165</v>
      </c>
      <c r="AU271" s="248" t="s">
        <v>82</v>
      </c>
      <c r="AY271" s="17" t="s">
        <v>163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80</v>
      </c>
      <c r="BK271" s="249">
        <f>ROUND(I271*H271,2)</f>
        <v>0</v>
      </c>
      <c r="BL271" s="17" t="s">
        <v>88</v>
      </c>
      <c r="BM271" s="248" t="s">
        <v>1217</v>
      </c>
    </row>
    <row r="272" spans="1:51" s="13" customFormat="1" ht="12">
      <c r="A272" s="13"/>
      <c r="B272" s="250"/>
      <c r="C272" s="251"/>
      <c r="D272" s="252" t="s">
        <v>170</v>
      </c>
      <c r="E272" s="253" t="s">
        <v>1</v>
      </c>
      <c r="F272" s="254" t="s">
        <v>1218</v>
      </c>
      <c r="G272" s="251"/>
      <c r="H272" s="255">
        <v>6.146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170</v>
      </c>
      <c r="AU272" s="261" t="s">
        <v>82</v>
      </c>
      <c r="AV272" s="13" t="s">
        <v>82</v>
      </c>
      <c r="AW272" s="13" t="s">
        <v>30</v>
      </c>
      <c r="AX272" s="13" t="s">
        <v>73</v>
      </c>
      <c r="AY272" s="261" t="s">
        <v>163</v>
      </c>
    </row>
    <row r="273" spans="1:51" s="14" customFormat="1" ht="12">
      <c r="A273" s="14"/>
      <c r="B273" s="262"/>
      <c r="C273" s="263"/>
      <c r="D273" s="252" t="s">
        <v>170</v>
      </c>
      <c r="E273" s="264" t="s">
        <v>1</v>
      </c>
      <c r="F273" s="265" t="s">
        <v>172</v>
      </c>
      <c r="G273" s="263"/>
      <c r="H273" s="266">
        <v>6.146</v>
      </c>
      <c r="I273" s="267"/>
      <c r="J273" s="263"/>
      <c r="K273" s="263"/>
      <c r="L273" s="268"/>
      <c r="M273" s="269"/>
      <c r="N273" s="270"/>
      <c r="O273" s="270"/>
      <c r="P273" s="270"/>
      <c r="Q273" s="270"/>
      <c r="R273" s="270"/>
      <c r="S273" s="270"/>
      <c r="T273" s="27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2" t="s">
        <v>170</v>
      </c>
      <c r="AU273" s="272" t="s">
        <v>82</v>
      </c>
      <c r="AV273" s="14" t="s">
        <v>88</v>
      </c>
      <c r="AW273" s="14" t="s">
        <v>30</v>
      </c>
      <c r="AX273" s="14" t="s">
        <v>80</v>
      </c>
      <c r="AY273" s="272" t="s">
        <v>163</v>
      </c>
    </row>
    <row r="274" spans="1:65" s="2" customFormat="1" ht="55.5" customHeight="1">
      <c r="A274" s="38"/>
      <c r="B274" s="39"/>
      <c r="C274" s="236" t="s">
        <v>7</v>
      </c>
      <c r="D274" s="236" t="s">
        <v>165</v>
      </c>
      <c r="E274" s="237" t="s">
        <v>1219</v>
      </c>
      <c r="F274" s="238" t="s">
        <v>1220</v>
      </c>
      <c r="G274" s="239" t="s">
        <v>168</v>
      </c>
      <c r="H274" s="240">
        <v>4.08</v>
      </c>
      <c r="I274" s="241"/>
      <c r="J274" s="242">
        <f>ROUND(I274*H274,2)</f>
        <v>0</v>
      </c>
      <c r="K274" s="243"/>
      <c r="L274" s="44"/>
      <c r="M274" s="244" t="s">
        <v>1</v>
      </c>
      <c r="N274" s="245" t="s">
        <v>38</v>
      </c>
      <c r="O274" s="91"/>
      <c r="P274" s="246">
        <f>O274*H274</f>
        <v>0</v>
      </c>
      <c r="Q274" s="246">
        <v>0</v>
      </c>
      <c r="R274" s="246">
        <f>Q274*H274</f>
        <v>0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88</v>
      </c>
      <c r="AT274" s="248" t="s">
        <v>165</v>
      </c>
      <c r="AU274" s="248" t="s">
        <v>82</v>
      </c>
      <c r="AY274" s="17" t="s">
        <v>163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7" t="s">
        <v>80</v>
      </c>
      <c r="BK274" s="249">
        <f>ROUND(I274*H274,2)</f>
        <v>0</v>
      </c>
      <c r="BL274" s="17" t="s">
        <v>88</v>
      </c>
      <c r="BM274" s="248" t="s">
        <v>1221</v>
      </c>
    </row>
    <row r="275" spans="1:51" s="13" customFormat="1" ht="12">
      <c r="A275" s="13"/>
      <c r="B275" s="250"/>
      <c r="C275" s="251"/>
      <c r="D275" s="252" t="s">
        <v>170</v>
      </c>
      <c r="E275" s="253" t="s">
        <v>1</v>
      </c>
      <c r="F275" s="254" t="s">
        <v>1222</v>
      </c>
      <c r="G275" s="251"/>
      <c r="H275" s="255">
        <v>4.08</v>
      </c>
      <c r="I275" s="256"/>
      <c r="J275" s="251"/>
      <c r="K275" s="251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170</v>
      </c>
      <c r="AU275" s="261" t="s">
        <v>82</v>
      </c>
      <c r="AV275" s="13" t="s">
        <v>82</v>
      </c>
      <c r="AW275" s="13" t="s">
        <v>30</v>
      </c>
      <c r="AX275" s="13" t="s">
        <v>73</v>
      </c>
      <c r="AY275" s="261" t="s">
        <v>163</v>
      </c>
    </row>
    <row r="276" spans="1:51" s="14" customFormat="1" ht="12">
      <c r="A276" s="14"/>
      <c r="B276" s="262"/>
      <c r="C276" s="263"/>
      <c r="D276" s="252" t="s">
        <v>170</v>
      </c>
      <c r="E276" s="264" t="s">
        <v>1</v>
      </c>
      <c r="F276" s="265" t="s">
        <v>172</v>
      </c>
      <c r="G276" s="263"/>
      <c r="H276" s="266">
        <v>4.08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2" t="s">
        <v>170</v>
      </c>
      <c r="AU276" s="272" t="s">
        <v>82</v>
      </c>
      <c r="AV276" s="14" t="s">
        <v>88</v>
      </c>
      <c r="AW276" s="14" t="s">
        <v>30</v>
      </c>
      <c r="AX276" s="14" t="s">
        <v>80</v>
      </c>
      <c r="AY276" s="272" t="s">
        <v>163</v>
      </c>
    </row>
    <row r="277" spans="1:65" s="2" customFormat="1" ht="16.5" customHeight="1">
      <c r="A277" s="38"/>
      <c r="B277" s="39"/>
      <c r="C277" s="273" t="s">
        <v>279</v>
      </c>
      <c r="D277" s="273" t="s">
        <v>551</v>
      </c>
      <c r="E277" s="274" t="s">
        <v>1223</v>
      </c>
      <c r="F277" s="275" t="s">
        <v>1224</v>
      </c>
      <c r="G277" s="276" t="s">
        <v>168</v>
      </c>
      <c r="H277" s="277">
        <v>4.284</v>
      </c>
      <c r="I277" s="278"/>
      <c r="J277" s="279">
        <f>ROUND(I277*H277,2)</f>
        <v>0</v>
      </c>
      <c r="K277" s="280"/>
      <c r="L277" s="281"/>
      <c r="M277" s="282" t="s">
        <v>1</v>
      </c>
      <c r="N277" s="283" t="s">
        <v>38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97</v>
      </c>
      <c r="AT277" s="248" t="s">
        <v>551</v>
      </c>
      <c r="AU277" s="248" t="s">
        <v>82</v>
      </c>
      <c r="AY277" s="17" t="s">
        <v>163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80</v>
      </c>
      <c r="BK277" s="249">
        <f>ROUND(I277*H277,2)</f>
        <v>0</v>
      </c>
      <c r="BL277" s="17" t="s">
        <v>88</v>
      </c>
      <c r="BM277" s="248" t="s">
        <v>1225</v>
      </c>
    </row>
    <row r="278" spans="1:65" s="2" customFormat="1" ht="66.75" customHeight="1">
      <c r="A278" s="38"/>
      <c r="B278" s="39"/>
      <c r="C278" s="236" t="s">
        <v>283</v>
      </c>
      <c r="D278" s="236" t="s">
        <v>165</v>
      </c>
      <c r="E278" s="237" t="s">
        <v>1226</v>
      </c>
      <c r="F278" s="238" t="s">
        <v>1227</v>
      </c>
      <c r="G278" s="239" t="s">
        <v>168</v>
      </c>
      <c r="H278" s="240">
        <v>51.125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38</v>
      </c>
      <c r="O278" s="91"/>
      <c r="P278" s="246">
        <f>O278*H278</f>
        <v>0</v>
      </c>
      <c r="Q278" s="246">
        <v>0</v>
      </c>
      <c r="R278" s="246">
        <f>Q278*H278</f>
        <v>0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88</v>
      </c>
      <c r="AT278" s="248" t="s">
        <v>165</v>
      </c>
      <c r="AU278" s="248" t="s">
        <v>82</v>
      </c>
      <c r="AY278" s="17" t="s">
        <v>163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80</v>
      </c>
      <c r="BK278" s="249">
        <f>ROUND(I278*H278,2)</f>
        <v>0</v>
      </c>
      <c r="BL278" s="17" t="s">
        <v>88</v>
      </c>
      <c r="BM278" s="248" t="s">
        <v>1228</v>
      </c>
    </row>
    <row r="279" spans="1:51" s="15" customFormat="1" ht="12">
      <c r="A279" s="15"/>
      <c r="B279" s="289"/>
      <c r="C279" s="290"/>
      <c r="D279" s="252" t="s">
        <v>170</v>
      </c>
      <c r="E279" s="291" t="s">
        <v>1</v>
      </c>
      <c r="F279" s="292" t="s">
        <v>1095</v>
      </c>
      <c r="G279" s="290"/>
      <c r="H279" s="291" t="s">
        <v>1</v>
      </c>
      <c r="I279" s="293"/>
      <c r="J279" s="290"/>
      <c r="K279" s="290"/>
      <c r="L279" s="294"/>
      <c r="M279" s="295"/>
      <c r="N279" s="296"/>
      <c r="O279" s="296"/>
      <c r="P279" s="296"/>
      <c r="Q279" s="296"/>
      <c r="R279" s="296"/>
      <c r="S279" s="296"/>
      <c r="T279" s="29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8" t="s">
        <v>170</v>
      </c>
      <c r="AU279" s="298" t="s">
        <v>82</v>
      </c>
      <c r="AV279" s="15" t="s">
        <v>80</v>
      </c>
      <c r="AW279" s="15" t="s">
        <v>30</v>
      </c>
      <c r="AX279" s="15" t="s">
        <v>73</v>
      </c>
      <c r="AY279" s="298" t="s">
        <v>163</v>
      </c>
    </row>
    <row r="280" spans="1:51" s="13" customFormat="1" ht="12">
      <c r="A280" s="13"/>
      <c r="B280" s="250"/>
      <c r="C280" s="251"/>
      <c r="D280" s="252" t="s">
        <v>170</v>
      </c>
      <c r="E280" s="253" t="s">
        <v>1</v>
      </c>
      <c r="F280" s="254" t="s">
        <v>1096</v>
      </c>
      <c r="G280" s="251"/>
      <c r="H280" s="255">
        <v>193.205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1" t="s">
        <v>170</v>
      </c>
      <c r="AU280" s="261" t="s">
        <v>82</v>
      </c>
      <c r="AV280" s="13" t="s">
        <v>82</v>
      </c>
      <c r="AW280" s="13" t="s">
        <v>30</v>
      </c>
      <c r="AX280" s="13" t="s">
        <v>73</v>
      </c>
      <c r="AY280" s="261" t="s">
        <v>163</v>
      </c>
    </row>
    <row r="281" spans="1:51" s="13" customFormat="1" ht="12">
      <c r="A281" s="13"/>
      <c r="B281" s="250"/>
      <c r="C281" s="251"/>
      <c r="D281" s="252" t="s">
        <v>170</v>
      </c>
      <c r="E281" s="253" t="s">
        <v>1</v>
      </c>
      <c r="F281" s="254" t="s">
        <v>1097</v>
      </c>
      <c r="G281" s="251"/>
      <c r="H281" s="255">
        <v>6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170</v>
      </c>
      <c r="AU281" s="261" t="s">
        <v>82</v>
      </c>
      <c r="AV281" s="13" t="s">
        <v>82</v>
      </c>
      <c r="AW281" s="13" t="s">
        <v>30</v>
      </c>
      <c r="AX281" s="13" t="s">
        <v>73</v>
      </c>
      <c r="AY281" s="261" t="s">
        <v>163</v>
      </c>
    </row>
    <row r="282" spans="1:51" s="13" customFormat="1" ht="12">
      <c r="A282" s="13"/>
      <c r="B282" s="250"/>
      <c r="C282" s="251"/>
      <c r="D282" s="252" t="s">
        <v>170</v>
      </c>
      <c r="E282" s="253" t="s">
        <v>1</v>
      </c>
      <c r="F282" s="254" t="s">
        <v>1098</v>
      </c>
      <c r="G282" s="251"/>
      <c r="H282" s="255">
        <v>13.5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1" t="s">
        <v>170</v>
      </c>
      <c r="AU282" s="261" t="s">
        <v>82</v>
      </c>
      <c r="AV282" s="13" t="s">
        <v>82</v>
      </c>
      <c r="AW282" s="13" t="s">
        <v>30</v>
      </c>
      <c r="AX282" s="13" t="s">
        <v>73</v>
      </c>
      <c r="AY282" s="261" t="s">
        <v>163</v>
      </c>
    </row>
    <row r="283" spans="1:51" s="13" customFormat="1" ht="12">
      <c r="A283" s="13"/>
      <c r="B283" s="250"/>
      <c r="C283" s="251"/>
      <c r="D283" s="252" t="s">
        <v>170</v>
      </c>
      <c r="E283" s="253" t="s">
        <v>1</v>
      </c>
      <c r="F283" s="254" t="s">
        <v>1229</v>
      </c>
      <c r="G283" s="251"/>
      <c r="H283" s="255">
        <v>17.25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1" t="s">
        <v>170</v>
      </c>
      <c r="AU283" s="261" t="s">
        <v>82</v>
      </c>
      <c r="AV283" s="13" t="s">
        <v>82</v>
      </c>
      <c r="AW283" s="13" t="s">
        <v>30</v>
      </c>
      <c r="AX283" s="13" t="s">
        <v>73</v>
      </c>
      <c r="AY283" s="261" t="s">
        <v>163</v>
      </c>
    </row>
    <row r="284" spans="1:51" s="13" customFormat="1" ht="12">
      <c r="A284" s="13"/>
      <c r="B284" s="250"/>
      <c r="C284" s="251"/>
      <c r="D284" s="252" t="s">
        <v>170</v>
      </c>
      <c r="E284" s="253" t="s">
        <v>1</v>
      </c>
      <c r="F284" s="254" t="s">
        <v>1214</v>
      </c>
      <c r="G284" s="251"/>
      <c r="H284" s="255">
        <v>-178.83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1" t="s">
        <v>170</v>
      </c>
      <c r="AU284" s="261" t="s">
        <v>82</v>
      </c>
      <c r="AV284" s="13" t="s">
        <v>82</v>
      </c>
      <c r="AW284" s="13" t="s">
        <v>30</v>
      </c>
      <c r="AX284" s="13" t="s">
        <v>73</v>
      </c>
      <c r="AY284" s="261" t="s">
        <v>163</v>
      </c>
    </row>
    <row r="285" spans="1:51" s="14" customFormat="1" ht="12">
      <c r="A285" s="14"/>
      <c r="B285" s="262"/>
      <c r="C285" s="263"/>
      <c r="D285" s="252" t="s">
        <v>170</v>
      </c>
      <c r="E285" s="264" t="s">
        <v>1</v>
      </c>
      <c r="F285" s="265" t="s">
        <v>172</v>
      </c>
      <c r="G285" s="263"/>
      <c r="H285" s="266">
        <v>51.125</v>
      </c>
      <c r="I285" s="267"/>
      <c r="J285" s="263"/>
      <c r="K285" s="263"/>
      <c r="L285" s="268"/>
      <c r="M285" s="269"/>
      <c r="N285" s="270"/>
      <c r="O285" s="270"/>
      <c r="P285" s="270"/>
      <c r="Q285" s="270"/>
      <c r="R285" s="270"/>
      <c r="S285" s="270"/>
      <c r="T285" s="27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2" t="s">
        <v>170</v>
      </c>
      <c r="AU285" s="272" t="s">
        <v>82</v>
      </c>
      <c r="AV285" s="14" t="s">
        <v>88</v>
      </c>
      <c r="AW285" s="14" t="s">
        <v>30</v>
      </c>
      <c r="AX285" s="14" t="s">
        <v>80</v>
      </c>
      <c r="AY285" s="272" t="s">
        <v>163</v>
      </c>
    </row>
    <row r="286" spans="1:65" s="2" customFormat="1" ht="16.5" customHeight="1">
      <c r="A286" s="38"/>
      <c r="B286" s="39"/>
      <c r="C286" s="273" t="s">
        <v>287</v>
      </c>
      <c r="D286" s="273" t="s">
        <v>551</v>
      </c>
      <c r="E286" s="274" t="s">
        <v>1223</v>
      </c>
      <c r="F286" s="275" t="s">
        <v>1224</v>
      </c>
      <c r="G286" s="276" t="s">
        <v>168</v>
      </c>
      <c r="H286" s="277">
        <v>52.148</v>
      </c>
      <c r="I286" s="278"/>
      <c r="J286" s="279">
        <f>ROUND(I286*H286,2)</f>
        <v>0</v>
      </c>
      <c r="K286" s="280"/>
      <c r="L286" s="281"/>
      <c r="M286" s="282" t="s">
        <v>1</v>
      </c>
      <c r="N286" s="283" t="s">
        <v>38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97</v>
      </c>
      <c r="AT286" s="248" t="s">
        <v>551</v>
      </c>
      <c r="AU286" s="248" t="s">
        <v>82</v>
      </c>
      <c r="AY286" s="17" t="s">
        <v>163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80</v>
      </c>
      <c r="BK286" s="249">
        <f>ROUND(I286*H286,2)</f>
        <v>0</v>
      </c>
      <c r="BL286" s="17" t="s">
        <v>88</v>
      </c>
      <c r="BM286" s="248" t="s">
        <v>1230</v>
      </c>
    </row>
    <row r="287" spans="1:51" s="13" customFormat="1" ht="12">
      <c r="A287" s="13"/>
      <c r="B287" s="250"/>
      <c r="C287" s="251"/>
      <c r="D287" s="252" t="s">
        <v>170</v>
      </c>
      <c r="E287" s="253" t="s">
        <v>1</v>
      </c>
      <c r="F287" s="254" t="s">
        <v>1231</v>
      </c>
      <c r="G287" s="251"/>
      <c r="H287" s="255">
        <v>52.148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170</v>
      </c>
      <c r="AU287" s="261" t="s">
        <v>82</v>
      </c>
      <c r="AV287" s="13" t="s">
        <v>82</v>
      </c>
      <c r="AW287" s="13" t="s">
        <v>30</v>
      </c>
      <c r="AX287" s="13" t="s">
        <v>73</v>
      </c>
      <c r="AY287" s="261" t="s">
        <v>163</v>
      </c>
    </row>
    <row r="288" spans="1:51" s="14" customFormat="1" ht="12">
      <c r="A288" s="14"/>
      <c r="B288" s="262"/>
      <c r="C288" s="263"/>
      <c r="D288" s="252" t="s">
        <v>170</v>
      </c>
      <c r="E288" s="264" t="s">
        <v>1</v>
      </c>
      <c r="F288" s="265" t="s">
        <v>172</v>
      </c>
      <c r="G288" s="263"/>
      <c r="H288" s="266">
        <v>52.148</v>
      </c>
      <c r="I288" s="267"/>
      <c r="J288" s="263"/>
      <c r="K288" s="263"/>
      <c r="L288" s="268"/>
      <c r="M288" s="269"/>
      <c r="N288" s="270"/>
      <c r="O288" s="270"/>
      <c r="P288" s="270"/>
      <c r="Q288" s="270"/>
      <c r="R288" s="270"/>
      <c r="S288" s="270"/>
      <c r="T288" s="27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2" t="s">
        <v>170</v>
      </c>
      <c r="AU288" s="272" t="s">
        <v>82</v>
      </c>
      <c r="AV288" s="14" t="s">
        <v>88</v>
      </c>
      <c r="AW288" s="14" t="s">
        <v>30</v>
      </c>
      <c r="AX288" s="14" t="s">
        <v>80</v>
      </c>
      <c r="AY288" s="272" t="s">
        <v>163</v>
      </c>
    </row>
    <row r="289" spans="1:63" s="12" customFormat="1" ht="22.8" customHeight="1">
      <c r="A289" s="12"/>
      <c r="B289" s="220"/>
      <c r="C289" s="221"/>
      <c r="D289" s="222" t="s">
        <v>72</v>
      </c>
      <c r="E289" s="234" t="s">
        <v>91</v>
      </c>
      <c r="F289" s="234" t="s">
        <v>209</v>
      </c>
      <c r="G289" s="221"/>
      <c r="H289" s="221"/>
      <c r="I289" s="224"/>
      <c r="J289" s="235">
        <f>BK289</f>
        <v>0</v>
      </c>
      <c r="K289" s="221"/>
      <c r="L289" s="226"/>
      <c r="M289" s="227"/>
      <c r="N289" s="228"/>
      <c r="O289" s="228"/>
      <c r="P289" s="229">
        <f>SUM(P290:P499)</f>
        <v>0</v>
      </c>
      <c r="Q289" s="228"/>
      <c r="R289" s="229">
        <f>SUM(R290:R499)</f>
        <v>0</v>
      </c>
      <c r="S289" s="228"/>
      <c r="T289" s="230">
        <f>SUM(T290:T499)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1" t="s">
        <v>80</v>
      </c>
      <c r="AT289" s="232" t="s">
        <v>72</v>
      </c>
      <c r="AU289" s="232" t="s">
        <v>80</v>
      </c>
      <c r="AY289" s="231" t="s">
        <v>163</v>
      </c>
      <c r="BK289" s="233">
        <f>SUM(BK290:BK499)</f>
        <v>0</v>
      </c>
    </row>
    <row r="290" spans="1:65" s="2" customFormat="1" ht="21.75" customHeight="1">
      <c r="A290" s="38"/>
      <c r="B290" s="39"/>
      <c r="C290" s="236" t="s">
        <v>291</v>
      </c>
      <c r="D290" s="236" t="s">
        <v>165</v>
      </c>
      <c r="E290" s="237" t="s">
        <v>1232</v>
      </c>
      <c r="F290" s="238" t="s">
        <v>1233</v>
      </c>
      <c r="G290" s="239" t="s">
        <v>168</v>
      </c>
      <c r="H290" s="240">
        <v>5067.01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38</v>
      </c>
      <c r="O290" s="91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88</v>
      </c>
      <c r="AT290" s="248" t="s">
        <v>165</v>
      </c>
      <c r="AU290" s="248" t="s">
        <v>82</v>
      </c>
      <c r="AY290" s="17" t="s">
        <v>163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80</v>
      </c>
      <c r="BK290" s="249">
        <f>ROUND(I290*H290,2)</f>
        <v>0</v>
      </c>
      <c r="BL290" s="17" t="s">
        <v>88</v>
      </c>
      <c r="BM290" s="248" t="s">
        <v>1234</v>
      </c>
    </row>
    <row r="291" spans="1:51" s="13" customFormat="1" ht="12">
      <c r="A291" s="13"/>
      <c r="B291" s="250"/>
      <c r="C291" s="251"/>
      <c r="D291" s="252" t="s">
        <v>170</v>
      </c>
      <c r="E291" s="253" t="s">
        <v>1</v>
      </c>
      <c r="F291" s="254" t="s">
        <v>1235</v>
      </c>
      <c r="G291" s="251"/>
      <c r="H291" s="255">
        <v>51.61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170</v>
      </c>
      <c r="AU291" s="261" t="s">
        <v>82</v>
      </c>
      <c r="AV291" s="13" t="s">
        <v>82</v>
      </c>
      <c r="AW291" s="13" t="s">
        <v>30</v>
      </c>
      <c r="AX291" s="13" t="s">
        <v>73</v>
      </c>
      <c r="AY291" s="261" t="s">
        <v>163</v>
      </c>
    </row>
    <row r="292" spans="1:51" s="13" customFormat="1" ht="12">
      <c r="A292" s="13"/>
      <c r="B292" s="250"/>
      <c r="C292" s="251"/>
      <c r="D292" s="252" t="s">
        <v>170</v>
      </c>
      <c r="E292" s="253" t="s">
        <v>1</v>
      </c>
      <c r="F292" s="254" t="s">
        <v>1236</v>
      </c>
      <c r="G292" s="251"/>
      <c r="H292" s="255">
        <v>90.1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170</v>
      </c>
      <c r="AU292" s="261" t="s">
        <v>82</v>
      </c>
      <c r="AV292" s="13" t="s">
        <v>82</v>
      </c>
      <c r="AW292" s="13" t="s">
        <v>30</v>
      </c>
      <c r="AX292" s="13" t="s">
        <v>73</v>
      </c>
      <c r="AY292" s="261" t="s">
        <v>163</v>
      </c>
    </row>
    <row r="293" spans="1:51" s="13" customFormat="1" ht="12">
      <c r="A293" s="13"/>
      <c r="B293" s="250"/>
      <c r="C293" s="251"/>
      <c r="D293" s="252" t="s">
        <v>170</v>
      </c>
      <c r="E293" s="253" t="s">
        <v>1</v>
      </c>
      <c r="F293" s="254" t="s">
        <v>1237</v>
      </c>
      <c r="G293" s="251"/>
      <c r="H293" s="255">
        <v>126.34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170</v>
      </c>
      <c r="AU293" s="261" t="s">
        <v>82</v>
      </c>
      <c r="AV293" s="13" t="s">
        <v>82</v>
      </c>
      <c r="AW293" s="13" t="s">
        <v>30</v>
      </c>
      <c r="AX293" s="13" t="s">
        <v>73</v>
      </c>
      <c r="AY293" s="261" t="s">
        <v>163</v>
      </c>
    </row>
    <row r="294" spans="1:51" s="13" customFormat="1" ht="12">
      <c r="A294" s="13"/>
      <c r="B294" s="250"/>
      <c r="C294" s="251"/>
      <c r="D294" s="252" t="s">
        <v>170</v>
      </c>
      <c r="E294" s="253" t="s">
        <v>1</v>
      </c>
      <c r="F294" s="254" t="s">
        <v>1238</v>
      </c>
      <c r="G294" s="251"/>
      <c r="H294" s="255">
        <v>177.53</v>
      </c>
      <c r="I294" s="256"/>
      <c r="J294" s="251"/>
      <c r="K294" s="251"/>
      <c r="L294" s="257"/>
      <c r="M294" s="258"/>
      <c r="N294" s="259"/>
      <c r="O294" s="259"/>
      <c r="P294" s="259"/>
      <c r="Q294" s="259"/>
      <c r="R294" s="259"/>
      <c r="S294" s="259"/>
      <c r="T294" s="26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1" t="s">
        <v>170</v>
      </c>
      <c r="AU294" s="261" t="s">
        <v>82</v>
      </c>
      <c r="AV294" s="13" t="s">
        <v>82</v>
      </c>
      <c r="AW294" s="13" t="s">
        <v>30</v>
      </c>
      <c r="AX294" s="13" t="s">
        <v>73</v>
      </c>
      <c r="AY294" s="261" t="s">
        <v>163</v>
      </c>
    </row>
    <row r="295" spans="1:51" s="13" customFormat="1" ht="12">
      <c r="A295" s="13"/>
      <c r="B295" s="250"/>
      <c r="C295" s="251"/>
      <c r="D295" s="252" t="s">
        <v>170</v>
      </c>
      <c r="E295" s="253" t="s">
        <v>1</v>
      </c>
      <c r="F295" s="254" t="s">
        <v>1239</v>
      </c>
      <c r="G295" s="251"/>
      <c r="H295" s="255">
        <v>142.22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170</v>
      </c>
      <c r="AU295" s="261" t="s">
        <v>82</v>
      </c>
      <c r="AV295" s="13" t="s">
        <v>82</v>
      </c>
      <c r="AW295" s="13" t="s">
        <v>30</v>
      </c>
      <c r="AX295" s="13" t="s">
        <v>73</v>
      </c>
      <c r="AY295" s="261" t="s">
        <v>163</v>
      </c>
    </row>
    <row r="296" spans="1:51" s="13" customFormat="1" ht="12">
      <c r="A296" s="13"/>
      <c r="B296" s="250"/>
      <c r="C296" s="251"/>
      <c r="D296" s="252" t="s">
        <v>170</v>
      </c>
      <c r="E296" s="253" t="s">
        <v>1</v>
      </c>
      <c r="F296" s="254" t="s">
        <v>1240</v>
      </c>
      <c r="G296" s="251"/>
      <c r="H296" s="255">
        <v>15.31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1" t="s">
        <v>170</v>
      </c>
      <c r="AU296" s="261" t="s">
        <v>82</v>
      </c>
      <c r="AV296" s="13" t="s">
        <v>82</v>
      </c>
      <c r="AW296" s="13" t="s">
        <v>30</v>
      </c>
      <c r="AX296" s="13" t="s">
        <v>73</v>
      </c>
      <c r="AY296" s="261" t="s">
        <v>163</v>
      </c>
    </row>
    <row r="297" spans="1:51" s="13" customFormat="1" ht="12">
      <c r="A297" s="13"/>
      <c r="B297" s="250"/>
      <c r="C297" s="251"/>
      <c r="D297" s="252" t="s">
        <v>170</v>
      </c>
      <c r="E297" s="253" t="s">
        <v>1</v>
      </c>
      <c r="F297" s="254" t="s">
        <v>1241</v>
      </c>
      <c r="G297" s="251"/>
      <c r="H297" s="255">
        <v>276.3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170</v>
      </c>
      <c r="AU297" s="261" t="s">
        <v>82</v>
      </c>
      <c r="AV297" s="13" t="s">
        <v>82</v>
      </c>
      <c r="AW297" s="13" t="s">
        <v>30</v>
      </c>
      <c r="AX297" s="13" t="s">
        <v>73</v>
      </c>
      <c r="AY297" s="261" t="s">
        <v>163</v>
      </c>
    </row>
    <row r="298" spans="1:51" s="13" customFormat="1" ht="12">
      <c r="A298" s="13"/>
      <c r="B298" s="250"/>
      <c r="C298" s="251"/>
      <c r="D298" s="252" t="s">
        <v>170</v>
      </c>
      <c r="E298" s="253" t="s">
        <v>1</v>
      </c>
      <c r="F298" s="254" t="s">
        <v>1242</v>
      </c>
      <c r="G298" s="251"/>
      <c r="H298" s="255">
        <v>361.4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170</v>
      </c>
      <c r="AU298" s="261" t="s">
        <v>82</v>
      </c>
      <c r="AV298" s="13" t="s">
        <v>82</v>
      </c>
      <c r="AW298" s="13" t="s">
        <v>30</v>
      </c>
      <c r="AX298" s="13" t="s">
        <v>73</v>
      </c>
      <c r="AY298" s="261" t="s">
        <v>163</v>
      </c>
    </row>
    <row r="299" spans="1:51" s="13" customFormat="1" ht="12">
      <c r="A299" s="13"/>
      <c r="B299" s="250"/>
      <c r="C299" s="251"/>
      <c r="D299" s="252" t="s">
        <v>170</v>
      </c>
      <c r="E299" s="253" t="s">
        <v>1</v>
      </c>
      <c r="F299" s="254" t="s">
        <v>1243</v>
      </c>
      <c r="G299" s="251"/>
      <c r="H299" s="255">
        <v>3826.2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170</v>
      </c>
      <c r="AU299" s="261" t="s">
        <v>82</v>
      </c>
      <c r="AV299" s="13" t="s">
        <v>82</v>
      </c>
      <c r="AW299" s="13" t="s">
        <v>30</v>
      </c>
      <c r="AX299" s="13" t="s">
        <v>73</v>
      </c>
      <c r="AY299" s="261" t="s">
        <v>163</v>
      </c>
    </row>
    <row r="300" spans="1:51" s="14" customFormat="1" ht="12">
      <c r="A300" s="14"/>
      <c r="B300" s="262"/>
      <c r="C300" s="263"/>
      <c r="D300" s="252" t="s">
        <v>170</v>
      </c>
      <c r="E300" s="264" t="s">
        <v>1</v>
      </c>
      <c r="F300" s="265" t="s">
        <v>172</v>
      </c>
      <c r="G300" s="263"/>
      <c r="H300" s="266">
        <v>5067.01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2" t="s">
        <v>170</v>
      </c>
      <c r="AU300" s="272" t="s">
        <v>82</v>
      </c>
      <c r="AV300" s="14" t="s">
        <v>88</v>
      </c>
      <c r="AW300" s="14" t="s">
        <v>30</v>
      </c>
      <c r="AX300" s="14" t="s">
        <v>80</v>
      </c>
      <c r="AY300" s="272" t="s">
        <v>163</v>
      </c>
    </row>
    <row r="301" spans="1:65" s="2" customFormat="1" ht="33" customHeight="1">
      <c r="A301" s="38"/>
      <c r="B301" s="39"/>
      <c r="C301" s="236" t="s">
        <v>315</v>
      </c>
      <c r="D301" s="236" t="s">
        <v>165</v>
      </c>
      <c r="E301" s="237" t="s">
        <v>1244</v>
      </c>
      <c r="F301" s="238" t="s">
        <v>1245</v>
      </c>
      <c r="G301" s="239" t="s">
        <v>168</v>
      </c>
      <c r="H301" s="240">
        <v>291.83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38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88</v>
      </c>
      <c r="AT301" s="248" t="s">
        <v>165</v>
      </c>
      <c r="AU301" s="248" t="s">
        <v>82</v>
      </c>
      <c r="AY301" s="17" t="s">
        <v>163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80</v>
      </c>
      <c r="BK301" s="249">
        <f>ROUND(I301*H301,2)</f>
        <v>0</v>
      </c>
      <c r="BL301" s="17" t="s">
        <v>88</v>
      </c>
      <c r="BM301" s="248" t="s">
        <v>1246</v>
      </c>
    </row>
    <row r="302" spans="1:51" s="13" customFormat="1" ht="12">
      <c r="A302" s="13"/>
      <c r="B302" s="250"/>
      <c r="C302" s="251"/>
      <c r="D302" s="252" t="s">
        <v>170</v>
      </c>
      <c r="E302" s="253" t="s">
        <v>1</v>
      </c>
      <c r="F302" s="254" t="s">
        <v>1247</v>
      </c>
      <c r="G302" s="251"/>
      <c r="H302" s="255">
        <v>143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1" t="s">
        <v>170</v>
      </c>
      <c r="AU302" s="261" t="s">
        <v>82</v>
      </c>
      <c r="AV302" s="13" t="s">
        <v>82</v>
      </c>
      <c r="AW302" s="13" t="s">
        <v>30</v>
      </c>
      <c r="AX302" s="13" t="s">
        <v>73</v>
      </c>
      <c r="AY302" s="261" t="s">
        <v>163</v>
      </c>
    </row>
    <row r="303" spans="1:51" s="13" customFormat="1" ht="12">
      <c r="A303" s="13"/>
      <c r="B303" s="250"/>
      <c r="C303" s="251"/>
      <c r="D303" s="252" t="s">
        <v>170</v>
      </c>
      <c r="E303" s="253" t="s">
        <v>1</v>
      </c>
      <c r="F303" s="254" t="s">
        <v>1248</v>
      </c>
      <c r="G303" s="251"/>
      <c r="H303" s="255">
        <v>124.43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170</v>
      </c>
      <c r="AU303" s="261" t="s">
        <v>82</v>
      </c>
      <c r="AV303" s="13" t="s">
        <v>82</v>
      </c>
      <c r="AW303" s="13" t="s">
        <v>30</v>
      </c>
      <c r="AX303" s="13" t="s">
        <v>73</v>
      </c>
      <c r="AY303" s="261" t="s">
        <v>163</v>
      </c>
    </row>
    <row r="304" spans="1:51" s="13" customFormat="1" ht="12">
      <c r="A304" s="13"/>
      <c r="B304" s="250"/>
      <c r="C304" s="251"/>
      <c r="D304" s="252" t="s">
        <v>170</v>
      </c>
      <c r="E304" s="253" t="s">
        <v>1</v>
      </c>
      <c r="F304" s="254" t="s">
        <v>1249</v>
      </c>
      <c r="G304" s="251"/>
      <c r="H304" s="255">
        <v>24.4</v>
      </c>
      <c r="I304" s="256"/>
      <c r="J304" s="251"/>
      <c r="K304" s="251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170</v>
      </c>
      <c r="AU304" s="261" t="s">
        <v>82</v>
      </c>
      <c r="AV304" s="13" t="s">
        <v>82</v>
      </c>
      <c r="AW304" s="13" t="s">
        <v>30</v>
      </c>
      <c r="AX304" s="13" t="s">
        <v>73</v>
      </c>
      <c r="AY304" s="261" t="s">
        <v>163</v>
      </c>
    </row>
    <row r="305" spans="1:51" s="14" customFormat="1" ht="12">
      <c r="A305" s="14"/>
      <c r="B305" s="262"/>
      <c r="C305" s="263"/>
      <c r="D305" s="252" t="s">
        <v>170</v>
      </c>
      <c r="E305" s="264" t="s">
        <v>1</v>
      </c>
      <c r="F305" s="265" t="s">
        <v>172</v>
      </c>
      <c r="G305" s="263"/>
      <c r="H305" s="266">
        <v>291.83</v>
      </c>
      <c r="I305" s="267"/>
      <c r="J305" s="263"/>
      <c r="K305" s="263"/>
      <c r="L305" s="268"/>
      <c r="M305" s="269"/>
      <c r="N305" s="270"/>
      <c r="O305" s="270"/>
      <c r="P305" s="270"/>
      <c r="Q305" s="270"/>
      <c r="R305" s="270"/>
      <c r="S305" s="270"/>
      <c r="T305" s="27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2" t="s">
        <v>170</v>
      </c>
      <c r="AU305" s="272" t="s">
        <v>82</v>
      </c>
      <c r="AV305" s="14" t="s">
        <v>88</v>
      </c>
      <c r="AW305" s="14" t="s">
        <v>30</v>
      </c>
      <c r="AX305" s="14" t="s">
        <v>80</v>
      </c>
      <c r="AY305" s="272" t="s">
        <v>163</v>
      </c>
    </row>
    <row r="306" spans="1:65" s="2" customFormat="1" ht="21.75" customHeight="1">
      <c r="A306" s="38"/>
      <c r="B306" s="39"/>
      <c r="C306" s="236" t="s">
        <v>319</v>
      </c>
      <c r="D306" s="236" t="s">
        <v>165</v>
      </c>
      <c r="E306" s="237" t="s">
        <v>1250</v>
      </c>
      <c r="F306" s="238" t="s">
        <v>1251</v>
      </c>
      <c r="G306" s="239" t="s">
        <v>168</v>
      </c>
      <c r="H306" s="240">
        <v>4404.011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38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88</v>
      </c>
      <c r="AT306" s="248" t="s">
        <v>165</v>
      </c>
      <c r="AU306" s="248" t="s">
        <v>82</v>
      </c>
      <c r="AY306" s="17" t="s">
        <v>163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80</v>
      </c>
      <c r="BK306" s="249">
        <f>ROUND(I306*H306,2)</f>
        <v>0</v>
      </c>
      <c r="BL306" s="17" t="s">
        <v>88</v>
      </c>
      <c r="BM306" s="248" t="s">
        <v>1252</v>
      </c>
    </row>
    <row r="307" spans="1:51" s="13" customFormat="1" ht="12">
      <c r="A307" s="13"/>
      <c r="B307" s="250"/>
      <c r="C307" s="251"/>
      <c r="D307" s="252" t="s">
        <v>170</v>
      </c>
      <c r="E307" s="253" t="s">
        <v>1</v>
      </c>
      <c r="F307" s="254" t="s">
        <v>1253</v>
      </c>
      <c r="G307" s="251"/>
      <c r="H307" s="255">
        <v>159.39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1" t="s">
        <v>170</v>
      </c>
      <c r="AU307" s="261" t="s">
        <v>82</v>
      </c>
      <c r="AV307" s="13" t="s">
        <v>82</v>
      </c>
      <c r="AW307" s="13" t="s">
        <v>30</v>
      </c>
      <c r="AX307" s="13" t="s">
        <v>73</v>
      </c>
      <c r="AY307" s="261" t="s">
        <v>163</v>
      </c>
    </row>
    <row r="308" spans="1:51" s="13" customFormat="1" ht="12">
      <c r="A308" s="13"/>
      <c r="B308" s="250"/>
      <c r="C308" s="251"/>
      <c r="D308" s="252" t="s">
        <v>170</v>
      </c>
      <c r="E308" s="253" t="s">
        <v>1</v>
      </c>
      <c r="F308" s="254" t="s">
        <v>1254</v>
      </c>
      <c r="G308" s="251"/>
      <c r="H308" s="255">
        <v>15.756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170</v>
      </c>
      <c r="AU308" s="261" t="s">
        <v>82</v>
      </c>
      <c r="AV308" s="13" t="s">
        <v>82</v>
      </c>
      <c r="AW308" s="13" t="s">
        <v>30</v>
      </c>
      <c r="AX308" s="13" t="s">
        <v>73</v>
      </c>
      <c r="AY308" s="261" t="s">
        <v>163</v>
      </c>
    </row>
    <row r="309" spans="1:51" s="13" customFormat="1" ht="12">
      <c r="A309" s="13"/>
      <c r="B309" s="250"/>
      <c r="C309" s="251"/>
      <c r="D309" s="252" t="s">
        <v>170</v>
      </c>
      <c r="E309" s="253" t="s">
        <v>1</v>
      </c>
      <c r="F309" s="254" t="s">
        <v>1255</v>
      </c>
      <c r="G309" s="251"/>
      <c r="H309" s="255">
        <v>69.498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1" t="s">
        <v>170</v>
      </c>
      <c r="AU309" s="261" t="s">
        <v>82</v>
      </c>
      <c r="AV309" s="13" t="s">
        <v>82</v>
      </c>
      <c r="AW309" s="13" t="s">
        <v>30</v>
      </c>
      <c r="AX309" s="13" t="s">
        <v>73</v>
      </c>
      <c r="AY309" s="261" t="s">
        <v>163</v>
      </c>
    </row>
    <row r="310" spans="1:51" s="13" customFormat="1" ht="12">
      <c r="A310" s="13"/>
      <c r="B310" s="250"/>
      <c r="C310" s="251"/>
      <c r="D310" s="252" t="s">
        <v>170</v>
      </c>
      <c r="E310" s="253" t="s">
        <v>1</v>
      </c>
      <c r="F310" s="254" t="s">
        <v>1256</v>
      </c>
      <c r="G310" s="251"/>
      <c r="H310" s="255">
        <v>52.44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170</v>
      </c>
      <c r="AU310" s="261" t="s">
        <v>82</v>
      </c>
      <c r="AV310" s="13" t="s">
        <v>82</v>
      </c>
      <c r="AW310" s="13" t="s">
        <v>30</v>
      </c>
      <c r="AX310" s="13" t="s">
        <v>73</v>
      </c>
      <c r="AY310" s="261" t="s">
        <v>163</v>
      </c>
    </row>
    <row r="311" spans="1:51" s="13" customFormat="1" ht="12">
      <c r="A311" s="13"/>
      <c r="B311" s="250"/>
      <c r="C311" s="251"/>
      <c r="D311" s="252" t="s">
        <v>170</v>
      </c>
      <c r="E311" s="253" t="s">
        <v>1</v>
      </c>
      <c r="F311" s="254" t="s">
        <v>1257</v>
      </c>
      <c r="G311" s="251"/>
      <c r="H311" s="255">
        <v>35.61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170</v>
      </c>
      <c r="AU311" s="261" t="s">
        <v>82</v>
      </c>
      <c r="AV311" s="13" t="s">
        <v>82</v>
      </c>
      <c r="AW311" s="13" t="s">
        <v>30</v>
      </c>
      <c r="AX311" s="13" t="s">
        <v>73</v>
      </c>
      <c r="AY311" s="261" t="s">
        <v>163</v>
      </c>
    </row>
    <row r="312" spans="1:51" s="13" customFormat="1" ht="12">
      <c r="A312" s="13"/>
      <c r="B312" s="250"/>
      <c r="C312" s="251"/>
      <c r="D312" s="252" t="s">
        <v>170</v>
      </c>
      <c r="E312" s="253" t="s">
        <v>1</v>
      </c>
      <c r="F312" s="254" t="s">
        <v>1258</v>
      </c>
      <c r="G312" s="251"/>
      <c r="H312" s="255">
        <v>19.437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1" t="s">
        <v>170</v>
      </c>
      <c r="AU312" s="261" t="s">
        <v>82</v>
      </c>
      <c r="AV312" s="13" t="s">
        <v>82</v>
      </c>
      <c r="AW312" s="13" t="s">
        <v>30</v>
      </c>
      <c r="AX312" s="13" t="s">
        <v>73</v>
      </c>
      <c r="AY312" s="261" t="s">
        <v>163</v>
      </c>
    </row>
    <row r="313" spans="1:51" s="13" customFormat="1" ht="12">
      <c r="A313" s="13"/>
      <c r="B313" s="250"/>
      <c r="C313" s="251"/>
      <c r="D313" s="252" t="s">
        <v>170</v>
      </c>
      <c r="E313" s="253" t="s">
        <v>1</v>
      </c>
      <c r="F313" s="254" t="s">
        <v>1259</v>
      </c>
      <c r="G313" s="251"/>
      <c r="H313" s="255">
        <v>4.2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170</v>
      </c>
      <c r="AU313" s="261" t="s">
        <v>82</v>
      </c>
      <c r="AV313" s="13" t="s">
        <v>82</v>
      </c>
      <c r="AW313" s="13" t="s">
        <v>30</v>
      </c>
      <c r="AX313" s="13" t="s">
        <v>73</v>
      </c>
      <c r="AY313" s="261" t="s">
        <v>163</v>
      </c>
    </row>
    <row r="314" spans="1:51" s="13" customFormat="1" ht="12">
      <c r="A314" s="13"/>
      <c r="B314" s="250"/>
      <c r="C314" s="251"/>
      <c r="D314" s="252" t="s">
        <v>170</v>
      </c>
      <c r="E314" s="253" t="s">
        <v>1</v>
      </c>
      <c r="F314" s="254" t="s">
        <v>1260</v>
      </c>
      <c r="G314" s="251"/>
      <c r="H314" s="255">
        <v>416.72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170</v>
      </c>
      <c r="AU314" s="261" t="s">
        <v>82</v>
      </c>
      <c r="AV314" s="13" t="s">
        <v>82</v>
      </c>
      <c r="AW314" s="13" t="s">
        <v>30</v>
      </c>
      <c r="AX314" s="13" t="s">
        <v>73</v>
      </c>
      <c r="AY314" s="261" t="s">
        <v>163</v>
      </c>
    </row>
    <row r="315" spans="1:51" s="13" customFormat="1" ht="12">
      <c r="A315" s="13"/>
      <c r="B315" s="250"/>
      <c r="C315" s="251"/>
      <c r="D315" s="252" t="s">
        <v>170</v>
      </c>
      <c r="E315" s="253" t="s">
        <v>1</v>
      </c>
      <c r="F315" s="254" t="s">
        <v>1261</v>
      </c>
      <c r="G315" s="251"/>
      <c r="H315" s="255">
        <v>66.69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170</v>
      </c>
      <c r="AU315" s="261" t="s">
        <v>82</v>
      </c>
      <c r="AV315" s="13" t="s">
        <v>82</v>
      </c>
      <c r="AW315" s="13" t="s">
        <v>30</v>
      </c>
      <c r="AX315" s="13" t="s">
        <v>73</v>
      </c>
      <c r="AY315" s="261" t="s">
        <v>163</v>
      </c>
    </row>
    <row r="316" spans="1:51" s="13" customFormat="1" ht="12">
      <c r="A316" s="13"/>
      <c r="B316" s="250"/>
      <c r="C316" s="251"/>
      <c r="D316" s="252" t="s">
        <v>170</v>
      </c>
      <c r="E316" s="253" t="s">
        <v>1</v>
      </c>
      <c r="F316" s="254" t="s">
        <v>1262</v>
      </c>
      <c r="G316" s="251"/>
      <c r="H316" s="255">
        <v>16.55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170</v>
      </c>
      <c r="AU316" s="261" t="s">
        <v>82</v>
      </c>
      <c r="AV316" s="13" t="s">
        <v>82</v>
      </c>
      <c r="AW316" s="13" t="s">
        <v>30</v>
      </c>
      <c r="AX316" s="13" t="s">
        <v>73</v>
      </c>
      <c r="AY316" s="261" t="s">
        <v>163</v>
      </c>
    </row>
    <row r="317" spans="1:51" s="13" customFormat="1" ht="12">
      <c r="A317" s="13"/>
      <c r="B317" s="250"/>
      <c r="C317" s="251"/>
      <c r="D317" s="252" t="s">
        <v>170</v>
      </c>
      <c r="E317" s="253" t="s">
        <v>1</v>
      </c>
      <c r="F317" s="254" t="s">
        <v>1263</v>
      </c>
      <c r="G317" s="251"/>
      <c r="H317" s="255">
        <v>19.1</v>
      </c>
      <c r="I317" s="256"/>
      <c r="J317" s="251"/>
      <c r="K317" s="251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170</v>
      </c>
      <c r="AU317" s="261" t="s">
        <v>82</v>
      </c>
      <c r="AV317" s="13" t="s">
        <v>82</v>
      </c>
      <c r="AW317" s="13" t="s">
        <v>30</v>
      </c>
      <c r="AX317" s="13" t="s">
        <v>73</v>
      </c>
      <c r="AY317" s="261" t="s">
        <v>163</v>
      </c>
    </row>
    <row r="318" spans="1:51" s="13" customFormat="1" ht="12">
      <c r="A318" s="13"/>
      <c r="B318" s="250"/>
      <c r="C318" s="251"/>
      <c r="D318" s="252" t="s">
        <v>170</v>
      </c>
      <c r="E318" s="253" t="s">
        <v>1</v>
      </c>
      <c r="F318" s="254" t="s">
        <v>1264</v>
      </c>
      <c r="G318" s="251"/>
      <c r="H318" s="255">
        <v>59.18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170</v>
      </c>
      <c r="AU318" s="261" t="s">
        <v>82</v>
      </c>
      <c r="AV318" s="13" t="s">
        <v>82</v>
      </c>
      <c r="AW318" s="13" t="s">
        <v>30</v>
      </c>
      <c r="AX318" s="13" t="s">
        <v>73</v>
      </c>
      <c r="AY318" s="261" t="s">
        <v>163</v>
      </c>
    </row>
    <row r="319" spans="1:51" s="13" customFormat="1" ht="12">
      <c r="A319" s="13"/>
      <c r="B319" s="250"/>
      <c r="C319" s="251"/>
      <c r="D319" s="252" t="s">
        <v>170</v>
      </c>
      <c r="E319" s="253" t="s">
        <v>1</v>
      </c>
      <c r="F319" s="254" t="s">
        <v>1265</v>
      </c>
      <c r="G319" s="251"/>
      <c r="H319" s="255">
        <v>3469.44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170</v>
      </c>
      <c r="AU319" s="261" t="s">
        <v>82</v>
      </c>
      <c r="AV319" s="13" t="s">
        <v>82</v>
      </c>
      <c r="AW319" s="13" t="s">
        <v>30</v>
      </c>
      <c r="AX319" s="13" t="s">
        <v>73</v>
      </c>
      <c r="AY319" s="261" t="s">
        <v>163</v>
      </c>
    </row>
    <row r="320" spans="1:51" s="14" customFormat="1" ht="12">
      <c r="A320" s="14"/>
      <c r="B320" s="262"/>
      <c r="C320" s="263"/>
      <c r="D320" s="252" t="s">
        <v>170</v>
      </c>
      <c r="E320" s="264" t="s">
        <v>1</v>
      </c>
      <c r="F320" s="265" t="s">
        <v>172</v>
      </c>
      <c r="G320" s="263"/>
      <c r="H320" s="266">
        <v>4404.011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2" t="s">
        <v>170</v>
      </c>
      <c r="AU320" s="272" t="s">
        <v>82</v>
      </c>
      <c r="AV320" s="14" t="s">
        <v>88</v>
      </c>
      <c r="AW320" s="14" t="s">
        <v>30</v>
      </c>
      <c r="AX320" s="14" t="s">
        <v>80</v>
      </c>
      <c r="AY320" s="272" t="s">
        <v>163</v>
      </c>
    </row>
    <row r="321" spans="1:65" s="2" customFormat="1" ht="21.75" customHeight="1">
      <c r="A321" s="38"/>
      <c r="B321" s="39"/>
      <c r="C321" s="236" t="s">
        <v>323</v>
      </c>
      <c r="D321" s="236" t="s">
        <v>165</v>
      </c>
      <c r="E321" s="237" t="s">
        <v>1266</v>
      </c>
      <c r="F321" s="238" t="s">
        <v>1267</v>
      </c>
      <c r="G321" s="239" t="s">
        <v>168</v>
      </c>
      <c r="H321" s="240">
        <v>16800.702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38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88</v>
      </c>
      <c r="AT321" s="248" t="s">
        <v>165</v>
      </c>
      <c r="AU321" s="248" t="s">
        <v>82</v>
      </c>
      <c r="AY321" s="17" t="s">
        <v>163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80</v>
      </c>
      <c r="BK321" s="249">
        <f>ROUND(I321*H321,2)</f>
        <v>0</v>
      </c>
      <c r="BL321" s="17" t="s">
        <v>88</v>
      </c>
      <c r="BM321" s="248" t="s">
        <v>1268</v>
      </c>
    </row>
    <row r="322" spans="1:51" s="13" customFormat="1" ht="12">
      <c r="A322" s="13"/>
      <c r="B322" s="250"/>
      <c r="C322" s="251"/>
      <c r="D322" s="252" t="s">
        <v>170</v>
      </c>
      <c r="E322" s="253" t="s">
        <v>1</v>
      </c>
      <c r="F322" s="254" t="s">
        <v>1269</v>
      </c>
      <c r="G322" s="251"/>
      <c r="H322" s="255">
        <v>297.613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1" t="s">
        <v>170</v>
      </c>
      <c r="AU322" s="261" t="s">
        <v>82</v>
      </c>
      <c r="AV322" s="13" t="s">
        <v>82</v>
      </c>
      <c r="AW322" s="13" t="s">
        <v>30</v>
      </c>
      <c r="AX322" s="13" t="s">
        <v>73</v>
      </c>
      <c r="AY322" s="261" t="s">
        <v>163</v>
      </c>
    </row>
    <row r="323" spans="1:51" s="13" customFormat="1" ht="12">
      <c r="A323" s="13"/>
      <c r="B323" s="250"/>
      <c r="C323" s="251"/>
      <c r="D323" s="252" t="s">
        <v>170</v>
      </c>
      <c r="E323" s="253" t="s">
        <v>1</v>
      </c>
      <c r="F323" s="254" t="s">
        <v>1270</v>
      </c>
      <c r="G323" s="251"/>
      <c r="H323" s="255">
        <v>50.5</v>
      </c>
      <c r="I323" s="256"/>
      <c r="J323" s="251"/>
      <c r="K323" s="251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170</v>
      </c>
      <c r="AU323" s="261" t="s">
        <v>82</v>
      </c>
      <c r="AV323" s="13" t="s">
        <v>82</v>
      </c>
      <c r="AW323" s="13" t="s">
        <v>30</v>
      </c>
      <c r="AX323" s="13" t="s">
        <v>73</v>
      </c>
      <c r="AY323" s="261" t="s">
        <v>163</v>
      </c>
    </row>
    <row r="324" spans="1:51" s="13" customFormat="1" ht="12">
      <c r="A324" s="13"/>
      <c r="B324" s="250"/>
      <c r="C324" s="251"/>
      <c r="D324" s="252" t="s">
        <v>170</v>
      </c>
      <c r="E324" s="253" t="s">
        <v>1</v>
      </c>
      <c r="F324" s="254" t="s">
        <v>1271</v>
      </c>
      <c r="G324" s="251"/>
      <c r="H324" s="255">
        <v>221.44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1" t="s">
        <v>170</v>
      </c>
      <c r="AU324" s="261" t="s">
        <v>82</v>
      </c>
      <c r="AV324" s="13" t="s">
        <v>82</v>
      </c>
      <c r="AW324" s="13" t="s">
        <v>30</v>
      </c>
      <c r="AX324" s="13" t="s">
        <v>73</v>
      </c>
      <c r="AY324" s="261" t="s">
        <v>163</v>
      </c>
    </row>
    <row r="325" spans="1:51" s="13" customFormat="1" ht="12">
      <c r="A325" s="13"/>
      <c r="B325" s="250"/>
      <c r="C325" s="251"/>
      <c r="D325" s="252" t="s">
        <v>170</v>
      </c>
      <c r="E325" s="253" t="s">
        <v>1</v>
      </c>
      <c r="F325" s="254" t="s">
        <v>1272</v>
      </c>
      <c r="G325" s="251"/>
      <c r="H325" s="255">
        <v>112.16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170</v>
      </c>
      <c r="AU325" s="261" t="s">
        <v>82</v>
      </c>
      <c r="AV325" s="13" t="s">
        <v>82</v>
      </c>
      <c r="AW325" s="13" t="s">
        <v>30</v>
      </c>
      <c r="AX325" s="13" t="s">
        <v>73</v>
      </c>
      <c r="AY325" s="261" t="s">
        <v>163</v>
      </c>
    </row>
    <row r="326" spans="1:51" s="13" customFormat="1" ht="12">
      <c r="A326" s="13"/>
      <c r="B326" s="250"/>
      <c r="C326" s="251"/>
      <c r="D326" s="252" t="s">
        <v>170</v>
      </c>
      <c r="E326" s="253" t="s">
        <v>1</v>
      </c>
      <c r="F326" s="254" t="s">
        <v>1273</v>
      </c>
      <c r="G326" s="251"/>
      <c r="H326" s="255">
        <v>131.66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170</v>
      </c>
      <c r="AU326" s="261" t="s">
        <v>82</v>
      </c>
      <c r="AV326" s="13" t="s">
        <v>82</v>
      </c>
      <c r="AW326" s="13" t="s">
        <v>30</v>
      </c>
      <c r="AX326" s="13" t="s">
        <v>73</v>
      </c>
      <c r="AY326" s="261" t="s">
        <v>163</v>
      </c>
    </row>
    <row r="327" spans="1:51" s="13" customFormat="1" ht="12">
      <c r="A327" s="13"/>
      <c r="B327" s="250"/>
      <c r="C327" s="251"/>
      <c r="D327" s="252" t="s">
        <v>170</v>
      </c>
      <c r="E327" s="253" t="s">
        <v>1</v>
      </c>
      <c r="F327" s="254" t="s">
        <v>1274</v>
      </c>
      <c r="G327" s="251"/>
      <c r="H327" s="255">
        <v>112.16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170</v>
      </c>
      <c r="AU327" s="261" t="s">
        <v>82</v>
      </c>
      <c r="AV327" s="13" t="s">
        <v>82</v>
      </c>
      <c r="AW327" s="13" t="s">
        <v>30</v>
      </c>
      <c r="AX327" s="13" t="s">
        <v>73</v>
      </c>
      <c r="AY327" s="261" t="s">
        <v>163</v>
      </c>
    </row>
    <row r="328" spans="1:51" s="13" customFormat="1" ht="12">
      <c r="A328" s="13"/>
      <c r="B328" s="250"/>
      <c r="C328" s="251"/>
      <c r="D328" s="252" t="s">
        <v>170</v>
      </c>
      <c r="E328" s="253" t="s">
        <v>1</v>
      </c>
      <c r="F328" s="254" t="s">
        <v>1275</v>
      </c>
      <c r="G328" s="251"/>
      <c r="H328" s="255">
        <v>63.549</v>
      </c>
      <c r="I328" s="256"/>
      <c r="J328" s="251"/>
      <c r="K328" s="251"/>
      <c r="L328" s="257"/>
      <c r="M328" s="258"/>
      <c r="N328" s="259"/>
      <c r="O328" s="259"/>
      <c r="P328" s="259"/>
      <c r="Q328" s="259"/>
      <c r="R328" s="259"/>
      <c r="S328" s="259"/>
      <c r="T328" s="26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1" t="s">
        <v>170</v>
      </c>
      <c r="AU328" s="261" t="s">
        <v>82</v>
      </c>
      <c r="AV328" s="13" t="s">
        <v>82</v>
      </c>
      <c r="AW328" s="13" t="s">
        <v>30</v>
      </c>
      <c r="AX328" s="13" t="s">
        <v>73</v>
      </c>
      <c r="AY328" s="261" t="s">
        <v>163</v>
      </c>
    </row>
    <row r="329" spans="1:51" s="13" customFormat="1" ht="12">
      <c r="A329" s="13"/>
      <c r="B329" s="250"/>
      <c r="C329" s="251"/>
      <c r="D329" s="252" t="s">
        <v>170</v>
      </c>
      <c r="E329" s="253" t="s">
        <v>1</v>
      </c>
      <c r="F329" s="254" t="s">
        <v>1276</v>
      </c>
      <c r="G329" s="251"/>
      <c r="H329" s="255">
        <v>63.198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170</v>
      </c>
      <c r="AU329" s="261" t="s">
        <v>82</v>
      </c>
      <c r="AV329" s="13" t="s">
        <v>82</v>
      </c>
      <c r="AW329" s="13" t="s">
        <v>30</v>
      </c>
      <c r="AX329" s="13" t="s">
        <v>73</v>
      </c>
      <c r="AY329" s="261" t="s">
        <v>163</v>
      </c>
    </row>
    <row r="330" spans="1:51" s="13" customFormat="1" ht="12">
      <c r="A330" s="13"/>
      <c r="B330" s="250"/>
      <c r="C330" s="251"/>
      <c r="D330" s="252" t="s">
        <v>170</v>
      </c>
      <c r="E330" s="253" t="s">
        <v>1</v>
      </c>
      <c r="F330" s="254" t="s">
        <v>1277</v>
      </c>
      <c r="G330" s="251"/>
      <c r="H330" s="255">
        <v>67.07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1" t="s">
        <v>170</v>
      </c>
      <c r="AU330" s="261" t="s">
        <v>82</v>
      </c>
      <c r="AV330" s="13" t="s">
        <v>82</v>
      </c>
      <c r="AW330" s="13" t="s">
        <v>30</v>
      </c>
      <c r="AX330" s="13" t="s">
        <v>73</v>
      </c>
      <c r="AY330" s="261" t="s">
        <v>163</v>
      </c>
    </row>
    <row r="331" spans="1:51" s="13" customFormat="1" ht="12">
      <c r="A331" s="13"/>
      <c r="B331" s="250"/>
      <c r="C331" s="251"/>
      <c r="D331" s="252" t="s">
        <v>170</v>
      </c>
      <c r="E331" s="253" t="s">
        <v>1</v>
      </c>
      <c r="F331" s="254" t="s">
        <v>1278</v>
      </c>
      <c r="G331" s="251"/>
      <c r="H331" s="255">
        <v>76.39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170</v>
      </c>
      <c r="AU331" s="261" t="s">
        <v>82</v>
      </c>
      <c r="AV331" s="13" t="s">
        <v>82</v>
      </c>
      <c r="AW331" s="13" t="s">
        <v>30</v>
      </c>
      <c r="AX331" s="13" t="s">
        <v>73</v>
      </c>
      <c r="AY331" s="261" t="s">
        <v>163</v>
      </c>
    </row>
    <row r="332" spans="1:51" s="13" customFormat="1" ht="12">
      <c r="A332" s="13"/>
      <c r="B332" s="250"/>
      <c r="C332" s="251"/>
      <c r="D332" s="252" t="s">
        <v>170</v>
      </c>
      <c r="E332" s="253" t="s">
        <v>1</v>
      </c>
      <c r="F332" s="254" t="s">
        <v>1279</v>
      </c>
      <c r="G332" s="251"/>
      <c r="H332" s="255">
        <v>74.79</v>
      </c>
      <c r="I332" s="256"/>
      <c r="J332" s="251"/>
      <c r="K332" s="251"/>
      <c r="L332" s="257"/>
      <c r="M332" s="258"/>
      <c r="N332" s="259"/>
      <c r="O332" s="259"/>
      <c r="P332" s="259"/>
      <c r="Q332" s="259"/>
      <c r="R332" s="259"/>
      <c r="S332" s="259"/>
      <c r="T332" s="26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1" t="s">
        <v>170</v>
      </c>
      <c r="AU332" s="261" t="s">
        <v>82</v>
      </c>
      <c r="AV332" s="13" t="s">
        <v>82</v>
      </c>
      <c r="AW332" s="13" t="s">
        <v>30</v>
      </c>
      <c r="AX332" s="13" t="s">
        <v>73</v>
      </c>
      <c r="AY332" s="261" t="s">
        <v>163</v>
      </c>
    </row>
    <row r="333" spans="1:51" s="13" customFormat="1" ht="12">
      <c r="A333" s="13"/>
      <c r="B333" s="250"/>
      <c r="C333" s="251"/>
      <c r="D333" s="252" t="s">
        <v>170</v>
      </c>
      <c r="E333" s="253" t="s">
        <v>1</v>
      </c>
      <c r="F333" s="254" t="s">
        <v>1280</v>
      </c>
      <c r="G333" s="251"/>
      <c r="H333" s="255">
        <v>71.552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1" t="s">
        <v>170</v>
      </c>
      <c r="AU333" s="261" t="s">
        <v>82</v>
      </c>
      <c r="AV333" s="13" t="s">
        <v>82</v>
      </c>
      <c r="AW333" s="13" t="s">
        <v>30</v>
      </c>
      <c r="AX333" s="13" t="s">
        <v>73</v>
      </c>
      <c r="AY333" s="261" t="s">
        <v>163</v>
      </c>
    </row>
    <row r="334" spans="1:51" s="13" customFormat="1" ht="12">
      <c r="A334" s="13"/>
      <c r="B334" s="250"/>
      <c r="C334" s="251"/>
      <c r="D334" s="252" t="s">
        <v>170</v>
      </c>
      <c r="E334" s="253" t="s">
        <v>1</v>
      </c>
      <c r="F334" s="254" t="s">
        <v>1281</v>
      </c>
      <c r="G334" s="251"/>
      <c r="H334" s="255">
        <v>74.79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170</v>
      </c>
      <c r="AU334" s="261" t="s">
        <v>82</v>
      </c>
      <c r="AV334" s="13" t="s">
        <v>82</v>
      </c>
      <c r="AW334" s="13" t="s">
        <v>30</v>
      </c>
      <c r="AX334" s="13" t="s">
        <v>73</v>
      </c>
      <c r="AY334" s="261" t="s">
        <v>163</v>
      </c>
    </row>
    <row r="335" spans="1:51" s="13" customFormat="1" ht="12">
      <c r="A335" s="13"/>
      <c r="B335" s="250"/>
      <c r="C335" s="251"/>
      <c r="D335" s="252" t="s">
        <v>170</v>
      </c>
      <c r="E335" s="253" t="s">
        <v>1</v>
      </c>
      <c r="F335" s="254" t="s">
        <v>1282</v>
      </c>
      <c r="G335" s="251"/>
      <c r="H335" s="255">
        <v>72.16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170</v>
      </c>
      <c r="AU335" s="261" t="s">
        <v>82</v>
      </c>
      <c r="AV335" s="13" t="s">
        <v>82</v>
      </c>
      <c r="AW335" s="13" t="s">
        <v>30</v>
      </c>
      <c r="AX335" s="13" t="s">
        <v>73</v>
      </c>
      <c r="AY335" s="261" t="s">
        <v>163</v>
      </c>
    </row>
    <row r="336" spans="1:51" s="13" customFormat="1" ht="12">
      <c r="A336" s="13"/>
      <c r="B336" s="250"/>
      <c r="C336" s="251"/>
      <c r="D336" s="252" t="s">
        <v>170</v>
      </c>
      <c r="E336" s="253" t="s">
        <v>1</v>
      </c>
      <c r="F336" s="254" t="s">
        <v>1283</v>
      </c>
      <c r="G336" s="251"/>
      <c r="H336" s="255">
        <v>231.76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170</v>
      </c>
      <c r="AU336" s="261" t="s">
        <v>82</v>
      </c>
      <c r="AV336" s="13" t="s">
        <v>82</v>
      </c>
      <c r="AW336" s="13" t="s">
        <v>30</v>
      </c>
      <c r="AX336" s="13" t="s">
        <v>73</v>
      </c>
      <c r="AY336" s="261" t="s">
        <v>163</v>
      </c>
    </row>
    <row r="337" spans="1:51" s="13" customFormat="1" ht="12">
      <c r="A337" s="13"/>
      <c r="B337" s="250"/>
      <c r="C337" s="251"/>
      <c r="D337" s="252" t="s">
        <v>170</v>
      </c>
      <c r="E337" s="253" t="s">
        <v>1</v>
      </c>
      <c r="F337" s="254" t="s">
        <v>1284</v>
      </c>
      <c r="G337" s="251"/>
      <c r="H337" s="255">
        <v>50.42</v>
      </c>
      <c r="I337" s="256"/>
      <c r="J337" s="251"/>
      <c r="K337" s="251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170</v>
      </c>
      <c r="AU337" s="261" t="s">
        <v>82</v>
      </c>
      <c r="AV337" s="13" t="s">
        <v>82</v>
      </c>
      <c r="AW337" s="13" t="s">
        <v>30</v>
      </c>
      <c r="AX337" s="13" t="s">
        <v>73</v>
      </c>
      <c r="AY337" s="261" t="s">
        <v>163</v>
      </c>
    </row>
    <row r="338" spans="1:51" s="13" customFormat="1" ht="12">
      <c r="A338" s="13"/>
      <c r="B338" s="250"/>
      <c r="C338" s="251"/>
      <c r="D338" s="252" t="s">
        <v>170</v>
      </c>
      <c r="E338" s="253" t="s">
        <v>1</v>
      </c>
      <c r="F338" s="254" t="s">
        <v>1285</v>
      </c>
      <c r="G338" s="251"/>
      <c r="H338" s="255">
        <v>133.44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170</v>
      </c>
      <c r="AU338" s="261" t="s">
        <v>82</v>
      </c>
      <c r="AV338" s="13" t="s">
        <v>82</v>
      </c>
      <c r="AW338" s="13" t="s">
        <v>30</v>
      </c>
      <c r="AX338" s="13" t="s">
        <v>73</v>
      </c>
      <c r="AY338" s="261" t="s">
        <v>163</v>
      </c>
    </row>
    <row r="339" spans="1:51" s="13" customFormat="1" ht="12">
      <c r="A339" s="13"/>
      <c r="B339" s="250"/>
      <c r="C339" s="251"/>
      <c r="D339" s="252" t="s">
        <v>170</v>
      </c>
      <c r="E339" s="253" t="s">
        <v>1</v>
      </c>
      <c r="F339" s="254" t="s">
        <v>1286</v>
      </c>
      <c r="G339" s="251"/>
      <c r="H339" s="255">
        <v>32.32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170</v>
      </c>
      <c r="AU339" s="261" t="s">
        <v>82</v>
      </c>
      <c r="AV339" s="13" t="s">
        <v>82</v>
      </c>
      <c r="AW339" s="13" t="s">
        <v>30</v>
      </c>
      <c r="AX339" s="13" t="s">
        <v>73</v>
      </c>
      <c r="AY339" s="261" t="s">
        <v>163</v>
      </c>
    </row>
    <row r="340" spans="1:51" s="13" customFormat="1" ht="12">
      <c r="A340" s="13"/>
      <c r="B340" s="250"/>
      <c r="C340" s="251"/>
      <c r="D340" s="252" t="s">
        <v>170</v>
      </c>
      <c r="E340" s="253" t="s">
        <v>1</v>
      </c>
      <c r="F340" s="254" t="s">
        <v>1287</v>
      </c>
      <c r="G340" s="251"/>
      <c r="H340" s="255">
        <v>102.99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170</v>
      </c>
      <c r="AU340" s="261" t="s">
        <v>82</v>
      </c>
      <c r="AV340" s="13" t="s">
        <v>82</v>
      </c>
      <c r="AW340" s="13" t="s">
        <v>30</v>
      </c>
      <c r="AX340" s="13" t="s">
        <v>73</v>
      </c>
      <c r="AY340" s="261" t="s">
        <v>163</v>
      </c>
    </row>
    <row r="341" spans="1:51" s="13" customFormat="1" ht="12">
      <c r="A341" s="13"/>
      <c r="B341" s="250"/>
      <c r="C341" s="251"/>
      <c r="D341" s="252" t="s">
        <v>170</v>
      </c>
      <c r="E341" s="253" t="s">
        <v>1</v>
      </c>
      <c r="F341" s="254" t="s">
        <v>1288</v>
      </c>
      <c r="G341" s="251"/>
      <c r="H341" s="255">
        <v>109.98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170</v>
      </c>
      <c r="AU341" s="261" t="s">
        <v>82</v>
      </c>
      <c r="AV341" s="13" t="s">
        <v>82</v>
      </c>
      <c r="AW341" s="13" t="s">
        <v>30</v>
      </c>
      <c r="AX341" s="13" t="s">
        <v>73</v>
      </c>
      <c r="AY341" s="261" t="s">
        <v>163</v>
      </c>
    </row>
    <row r="342" spans="1:51" s="13" customFormat="1" ht="12">
      <c r="A342" s="13"/>
      <c r="B342" s="250"/>
      <c r="C342" s="251"/>
      <c r="D342" s="252" t="s">
        <v>170</v>
      </c>
      <c r="E342" s="253" t="s">
        <v>1</v>
      </c>
      <c r="F342" s="254" t="s">
        <v>1289</v>
      </c>
      <c r="G342" s="251"/>
      <c r="H342" s="255">
        <v>8.06</v>
      </c>
      <c r="I342" s="256"/>
      <c r="J342" s="251"/>
      <c r="K342" s="251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170</v>
      </c>
      <c r="AU342" s="261" t="s">
        <v>82</v>
      </c>
      <c r="AV342" s="13" t="s">
        <v>82</v>
      </c>
      <c r="AW342" s="13" t="s">
        <v>30</v>
      </c>
      <c r="AX342" s="13" t="s">
        <v>73</v>
      </c>
      <c r="AY342" s="261" t="s">
        <v>163</v>
      </c>
    </row>
    <row r="343" spans="1:51" s="13" customFormat="1" ht="12">
      <c r="A343" s="13"/>
      <c r="B343" s="250"/>
      <c r="C343" s="251"/>
      <c r="D343" s="252" t="s">
        <v>170</v>
      </c>
      <c r="E343" s="253" t="s">
        <v>1</v>
      </c>
      <c r="F343" s="254" t="s">
        <v>1290</v>
      </c>
      <c r="G343" s="251"/>
      <c r="H343" s="255">
        <v>104.18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1" t="s">
        <v>170</v>
      </c>
      <c r="AU343" s="261" t="s">
        <v>82</v>
      </c>
      <c r="AV343" s="13" t="s">
        <v>82</v>
      </c>
      <c r="AW343" s="13" t="s">
        <v>30</v>
      </c>
      <c r="AX343" s="13" t="s">
        <v>73</v>
      </c>
      <c r="AY343" s="261" t="s">
        <v>163</v>
      </c>
    </row>
    <row r="344" spans="1:51" s="13" customFormat="1" ht="12">
      <c r="A344" s="13"/>
      <c r="B344" s="250"/>
      <c r="C344" s="251"/>
      <c r="D344" s="252" t="s">
        <v>170</v>
      </c>
      <c r="E344" s="253" t="s">
        <v>1</v>
      </c>
      <c r="F344" s="254" t="s">
        <v>1291</v>
      </c>
      <c r="G344" s="251"/>
      <c r="H344" s="255">
        <v>-211.474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170</v>
      </c>
      <c r="AU344" s="261" t="s">
        <v>82</v>
      </c>
      <c r="AV344" s="13" t="s">
        <v>82</v>
      </c>
      <c r="AW344" s="13" t="s">
        <v>30</v>
      </c>
      <c r="AX344" s="13" t="s">
        <v>73</v>
      </c>
      <c r="AY344" s="261" t="s">
        <v>163</v>
      </c>
    </row>
    <row r="345" spans="1:51" s="13" customFormat="1" ht="12">
      <c r="A345" s="13"/>
      <c r="B345" s="250"/>
      <c r="C345" s="251"/>
      <c r="D345" s="252" t="s">
        <v>170</v>
      </c>
      <c r="E345" s="253" t="s">
        <v>1</v>
      </c>
      <c r="F345" s="254" t="s">
        <v>1292</v>
      </c>
      <c r="G345" s="251"/>
      <c r="H345" s="255">
        <v>868.48</v>
      </c>
      <c r="I345" s="256"/>
      <c r="J345" s="251"/>
      <c r="K345" s="251"/>
      <c r="L345" s="257"/>
      <c r="M345" s="258"/>
      <c r="N345" s="259"/>
      <c r="O345" s="259"/>
      <c r="P345" s="259"/>
      <c r="Q345" s="259"/>
      <c r="R345" s="259"/>
      <c r="S345" s="259"/>
      <c r="T345" s="26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1" t="s">
        <v>170</v>
      </c>
      <c r="AU345" s="261" t="s">
        <v>82</v>
      </c>
      <c r="AV345" s="13" t="s">
        <v>82</v>
      </c>
      <c r="AW345" s="13" t="s">
        <v>30</v>
      </c>
      <c r="AX345" s="13" t="s">
        <v>73</v>
      </c>
      <c r="AY345" s="261" t="s">
        <v>163</v>
      </c>
    </row>
    <row r="346" spans="1:51" s="13" customFormat="1" ht="12">
      <c r="A346" s="13"/>
      <c r="B346" s="250"/>
      <c r="C346" s="251"/>
      <c r="D346" s="252" t="s">
        <v>170</v>
      </c>
      <c r="E346" s="253" t="s">
        <v>1</v>
      </c>
      <c r="F346" s="254" t="s">
        <v>1293</v>
      </c>
      <c r="G346" s="251"/>
      <c r="H346" s="255">
        <v>61.832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1" t="s">
        <v>170</v>
      </c>
      <c r="AU346" s="261" t="s">
        <v>82</v>
      </c>
      <c r="AV346" s="13" t="s">
        <v>82</v>
      </c>
      <c r="AW346" s="13" t="s">
        <v>30</v>
      </c>
      <c r="AX346" s="13" t="s">
        <v>73</v>
      </c>
      <c r="AY346" s="261" t="s">
        <v>163</v>
      </c>
    </row>
    <row r="347" spans="1:51" s="13" customFormat="1" ht="12">
      <c r="A347" s="13"/>
      <c r="B347" s="250"/>
      <c r="C347" s="251"/>
      <c r="D347" s="252" t="s">
        <v>170</v>
      </c>
      <c r="E347" s="253" t="s">
        <v>1</v>
      </c>
      <c r="F347" s="254" t="s">
        <v>1294</v>
      </c>
      <c r="G347" s="251"/>
      <c r="H347" s="255">
        <v>699.6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170</v>
      </c>
      <c r="AU347" s="261" t="s">
        <v>82</v>
      </c>
      <c r="AV347" s="13" t="s">
        <v>82</v>
      </c>
      <c r="AW347" s="13" t="s">
        <v>30</v>
      </c>
      <c r="AX347" s="13" t="s">
        <v>73</v>
      </c>
      <c r="AY347" s="261" t="s">
        <v>163</v>
      </c>
    </row>
    <row r="348" spans="1:51" s="13" customFormat="1" ht="12">
      <c r="A348" s="13"/>
      <c r="B348" s="250"/>
      <c r="C348" s="251"/>
      <c r="D348" s="252" t="s">
        <v>170</v>
      </c>
      <c r="E348" s="253" t="s">
        <v>1</v>
      </c>
      <c r="F348" s="254" t="s">
        <v>1295</v>
      </c>
      <c r="G348" s="251"/>
      <c r="H348" s="255">
        <v>473.68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170</v>
      </c>
      <c r="AU348" s="261" t="s">
        <v>82</v>
      </c>
      <c r="AV348" s="13" t="s">
        <v>82</v>
      </c>
      <c r="AW348" s="13" t="s">
        <v>30</v>
      </c>
      <c r="AX348" s="13" t="s">
        <v>73</v>
      </c>
      <c r="AY348" s="261" t="s">
        <v>163</v>
      </c>
    </row>
    <row r="349" spans="1:51" s="13" customFormat="1" ht="12">
      <c r="A349" s="13"/>
      <c r="B349" s="250"/>
      <c r="C349" s="251"/>
      <c r="D349" s="252" t="s">
        <v>170</v>
      </c>
      <c r="E349" s="253" t="s">
        <v>1</v>
      </c>
      <c r="F349" s="254" t="s">
        <v>1296</v>
      </c>
      <c r="G349" s="251"/>
      <c r="H349" s="255">
        <v>288.314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170</v>
      </c>
      <c r="AU349" s="261" t="s">
        <v>82</v>
      </c>
      <c r="AV349" s="13" t="s">
        <v>82</v>
      </c>
      <c r="AW349" s="13" t="s">
        <v>30</v>
      </c>
      <c r="AX349" s="13" t="s">
        <v>73</v>
      </c>
      <c r="AY349" s="261" t="s">
        <v>163</v>
      </c>
    </row>
    <row r="350" spans="1:51" s="13" customFormat="1" ht="12">
      <c r="A350" s="13"/>
      <c r="B350" s="250"/>
      <c r="C350" s="251"/>
      <c r="D350" s="252" t="s">
        <v>170</v>
      </c>
      <c r="E350" s="253" t="s">
        <v>1</v>
      </c>
      <c r="F350" s="254" t="s">
        <v>1297</v>
      </c>
      <c r="G350" s="251"/>
      <c r="H350" s="255">
        <v>8.06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1" t="s">
        <v>170</v>
      </c>
      <c r="AU350" s="261" t="s">
        <v>82</v>
      </c>
      <c r="AV350" s="13" t="s">
        <v>82</v>
      </c>
      <c r="AW350" s="13" t="s">
        <v>30</v>
      </c>
      <c r="AX350" s="13" t="s">
        <v>73</v>
      </c>
      <c r="AY350" s="261" t="s">
        <v>163</v>
      </c>
    </row>
    <row r="351" spans="1:51" s="13" customFormat="1" ht="12">
      <c r="A351" s="13"/>
      <c r="B351" s="250"/>
      <c r="C351" s="251"/>
      <c r="D351" s="252" t="s">
        <v>170</v>
      </c>
      <c r="E351" s="253" t="s">
        <v>1</v>
      </c>
      <c r="F351" s="254" t="s">
        <v>1298</v>
      </c>
      <c r="G351" s="251"/>
      <c r="H351" s="255">
        <v>37.116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170</v>
      </c>
      <c r="AU351" s="261" t="s">
        <v>82</v>
      </c>
      <c r="AV351" s="13" t="s">
        <v>82</v>
      </c>
      <c r="AW351" s="13" t="s">
        <v>30</v>
      </c>
      <c r="AX351" s="13" t="s">
        <v>73</v>
      </c>
      <c r="AY351" s="261" t="s">
        <v>163</v>
      </c>
    </row>
    <row r="352" spans="1:51" s="13" customFormat="1" ht="12">
      <c r="A352" s="13"/>
      <c r="B352" s="250"/>
      <c r="C352" s="251"/>
      <c r="D352" s="252" t="s">
        <v>170</v>
      </c>
      <c r="E352" s="253" t="s">
        <v>1</v>
      </c>
      <c r="F352" s="254" t="s">
        <v>1299</v>
      </c>
      <c r="G352" s="251"/>
      <c r="H352" s="255">
        <v>26.92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1" t="s">
        <v>170</v>
      </c>
      <c r="AU352" s="261" t="s">
        <v>82</v>
      </c>
      <c r="AV352" s="13" t="s">
        <v>82</v>
      </c>
      <c r="AW352" s="13" t="s">
        <v>30</v>
      </c>
      <c r="AX352" s="13" t="s">
        <v>73</v>
      </c>
      <c r="AY352" s="261" t="s">
        <v>163</v>
      </c>
    </row>
    <row r="353" spans="1:51" s="13" customFormat="1" ht="12">
      <c r="A353" s="13"/>
      <c r="B353" s="250"/>
      <c r="C353" s="251"/>
      <c r="D353" s="252" t="s">
        <v>170</v>
      </c>
      <c r="E353" s="253" t="s">
        <v>1</v>
      </c>
      <c r="F353" s="254" t="s">
        <v>1300</v>
      </c>
      <c r="G353" s="251"/>
      <c r="H353" s="255">
        <v>-356.86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170</v>
      </c>
      <c r="AU353" s="261" t="s">
        <v>82</v>
      </c>
      <c r="AV353" s="13" t="s">
        <v>82</v>
      </c>
      <c r="AW353" s="13" t="s">
        <v>30</v>
      </c>
      <c r="AX353" s="13" t="s">
        <v>73</v>
      </c>
      <c r="AY353" s="261" t="s">
        <v>163</v>
      </c>
    </row>
    <row r="354" spans="1:51" s="13" customFormat="1" ht="12">
      <c r="A354" s="13"/>
      <c r="B354" s="250"/>
      <c r="C354" s="251"/>
      <c r="D354" s="252" t="s">
        <v>170</v>
      </c>
      <c r="E354" s="253" t="s">
        <v>1</v>
      </c>
      <c r="F354" s="254" t="s">
        <v>1301</v>
      </c>
      <c r="G354" s="251"/>
      <c r="H354" s="255">
        <v>12642.852</v>
      </c>
      <c r="I354" s="256"/>
      <c r="J354" s="251"/>
      <c r="K354" s="251"/>
      <c r="L354" s="257"/>
      <c r="M354" s="258"/>
      <c r="N354" s="259"/>
      <c r="O354" s="259"/>
      <c r="P354" s="259"/>
      <c r="Q354" s="259"/>
      <c r="R354" s="259"/>
      <c r="S354" s="259"/>
      <c r="T354" s="26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1" t="s">
        <v>170</v>
      </c>
      <c r="AU354" s="261" t="s">
        <v>82</v>
      </c>
      <c r="AV354" s="13" t="s">
        <v>82</v>
      </c>
      <c r="AW354" s="13" t="s">
        <v>30</v>
      </c>
      <c r="AX354" s="13" t="s">
        <v>73</v>
      </c>
      <c r="AY354" s="261" t="s">
        <v>163</v>
      </c>
    </row>
    <row r="355" spans="1:51" s="14" customFormat="1" ht="12">
      <c r="A355" s="14"/>
      <c r="B355" s="262"/>
      <c r="C355" s="263"/>
      <c r="D355" s="252" t="s">
        <v>170</v>
      </c>
      <c r="E355" s="264" t="s">
        <v>1</v>
      </c>
      <c r="F355" s="265" t="s">
        <v>172</v>
      </c>
      <c r="G355" s="263"/>
      <c r="H355" s="266">
        <v>16800.702</v>
      </c>
      <c r="I355" s="267"/>
      <c r="J355" s="263"/>
      <c r="K355" s="263"/>
      <c r="L355" s="268"/>
      <c r="M355" s="269"/>
      <c r="N355" s="270"/>
      <c r="O355" s="270"/>
      <c r="P355" s="270"/>
      <c r="Q355" s="270"/>
      <c r="R355" s="270"/>
      <c r="S355" s="270"/>
      <c r="T355" s="27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2" t="s">
        <v>170</v>
      </c>
      <c r="AU355" s="272" t="s">
        <v>82</v>
      </c>
      <c r="AV355" s="14" t="s">
        <v>88</v>
      </c>
      <c r="AW355" s="14" t="s">
        <v>30</v>
      </c>
      <c r="AX355" s="14" t="s">
        <v>80</v>
      </c>
      <c r="AY355" s="272" t="s">
        <v>163</v>
      </c>
    </row>
    <row r="356" spans="1:65" s="2" customFormat="1" ht="33" customHeight="1">
      <c r="A356" s="38"/>
      <c r="B356" s="39"/>
      <c r="C356" s="236" t="s">
        <v>327</v>
      </c>
      <c r="D356" s="236" t="s">
        <v>165</v>
      </c>
      <c r="E356" s="237" t="s">
        <v>1302</v>
      </c>
      <c r="F356" s="238" t="s">
        <v>1303</v>
      </c>
      <c r="G356" s="239" t="s">
        <v>168</v>
      </c>
      <c r="H356" s="240">
        <v>4404.011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38</v>
      </c>
      <c r="O356" s="91"/>
      <c r="P356" s="246">
        <f>O356*H356</f>
        <v>0</v>
      </c>
      <c r="Q356" s="246">
        <v>0</v>
      </c>
      <c r="R356" s="246">
        <f>Q356*H356</f>
        <v>0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88</v>
      </c>
      <c r="AT356" s="248" t="s">
        <v>165</v>
      </c>
      <c r="AU356" s="248" t="s">
        <v>82</v>
      </c>
      <c r="AY356" s="17" t="s">
        <v>163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80</v>
      </c>
      <c r="BK356" s="249">
        <f>ROUND(I356*H356,2)</f>
        <v>0</v>
      </c>
      <c r="BL356" s="17" t="s">
        <v>88</v>
      </c>
      <c r="BM356" s="248" t="s">
        <v>1304</v>
      </c>
    </row>
    <row r="357" spans="1:51" s="13" customFormat="1" ht="12">
      <c r="A357" s="13"/>
      <c r="B357" s="250"/>
      <c r="C357" s="251"/>
      <c r="D357" s="252" t="s">
        <v>170</v>
      </c>
      <c r="E357" s="253" t="s">
        <v>1</v>
      </c>
      <c r="F357" s="254" t="s">
        <v>1305</v>
      </c>
      <c r="G357" s="251"/>
      <c r="H357" s="255">
        <v>4404.011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1" t="s">
        <v>170</v>
      </c>
      <c r="AU357" s="261" t="s">
        <v>82</v>
      </c>
      <c r="AV357" s="13" t="s">
        <v>82</v>
      </c>
      <c r="AW357" s="13" t="s">
        <v>30</v>
      </c>
      <c r="AX357" s="13" t="s">
        <v>73</v>
      </c>
      <c r="AY357" s="261" t="s">
        <v>163</v>
      </c>
    </row>
    <row r="358" spans="1:51" s="14" customFormat="1" ht="12">
      <c r="A358" s="14"/>
      <c r="B358" s="262"/>
      <c r="C358" s="263"/>
      <c r="D358" s="252" t="s">
        <v>170</v>
      </c>
      <c r="E358" s="264" t="s">
        <v>1</v>
      </c>
      <c r="F358" s="265" t="s">
        <v>172</v>
      </c>
      <c r="G358" s="263"/>
      <c r="H358" s="266">
        <v>4404.011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2" t="s">
        <v>170</v>
      </c>
      <c r="AU358" s="272" t="s">
        <v>82</v>
      </c>
      <c r="AV358" s="14" t="s">
        <v>88</v>
      </c>
      <c r="AW358" s="14" t="s">
        <v>30</v>
      </c>
      <c r="AX358" s="14" t="s">
        <v>80</v>
      </c>
      <c r="AY358" s="272" t="s">
        <v>163</v>
      </c>
    </row>
    <row r="359" spans="1:65" s="2" customFormat="1" ht="33" customHeight="1">
      <c r="A359" s="38"/>
      <c r="B359" s="39"/>
      <c r="C359" s="236" t="s">
        <v>332</v>
      </c>
      <c r="D359" s="236" t="s">
        <v>165</v>
      </c>
      <c r="E359" s="237" t="s">
        <v>1306</v>
      </c>
      <c r="F359" s="238" t="s">
        <v>1307</v>
      </c>
      <c r="G359" s="239" t="s">
        <v>168</v>
      </c>
      <c r="H359" s="240">
        <v>30.365</v>
      </c>
      <c r="I359" s="241"/>
      <c r="J359" s="242">
        <f>ROUND(I359*H359,2)</f>
        <v>0</v>
      </c>
      <c r="K359" s="243"/>
      <c r="L359" s="44"/>
      <c r="M359" s="244" t="s">
        <v>1</v>
      </c>
      <c r="N359" s="245" t="s">
        <v>38</v>
      </c>
      <c r="O359" s="91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8" t="s">
        <v>88</v>
      </c>
      <c r="AT359" s="248" t="s">
        <v>165</v>
      </c>
      <c r="AU359" s="248" t="s">
        <v>82</v>
      </c>
      <c r="AY359" s="17" t="s">
        <v>163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80</v>
      </c>
      <c r="BK359" s="249">
        <f>ROUND(I359*H359,2)</f>
        <v>0</v>
      </c>
      <c r="BL359" s="17" t="s">
        <v>88</v>
      </c>
      <c r="BM359" s="248" t="s">
        <v>1308</v>
      </c>
    </row>
    <row r="360" spans="1:51" s="13" customFormat="1" ht="12">
      <c r="A360" s="13"/>
      <c r="B360" s="250"/>
      <c r="C360" s="251"/>
      <c r="D360" s="252" t="s">
        <v>170</v>
      </c>
      <c r="E360" s="253" t="s">
        <v>1</v>
      </c>
      <c r="F360" s="254" t="s">
        <v>1309</v>
      </c>
      <c r="G360" s="251"/>
      <c r="H360" s="255">
        <v>6.65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170</v>
      </c>
      <c r="AU360" s="261" t="s">
        <v>82</v>
      </c>
      <c r="AV360" s="13" t="s">
        <v>82</v>
      </c>
      <c r="AW360" s="13" t="s">
        <v>30</v>
      </c>
      <c r="AX360" s="13" t="s">
        <v>73</v>
      </c>
      <c r="AY360" s="261" t="s">
        <v>163</v>
      </c>
    </row>
    <row r="361" spans="1:51" s="13" customFormat="1" ht="12">
      <c r="A361" s="13"/>
      <c r="B361" s="250"/>
      <c r="C361" s="251"/>
      <c r="D361" s="252" t="s">
        <v>170</v>
      </c>
      <c r="E361" s="253" t="s">
        <v>1</v>
      </c>
      <c r="F361" s="254" t="s">
        <v>1310</v>
      </c>
      <c r="G361" s="251"/>
      <c r="H361" s="255">
        <v>9.995</v>
      </c>
      <c r="I361" s="256"/>
      <c r="J361" s="251"/>
      <c r="K361" s="251"/>
      <c r="L361" s="257"/>
      <c r="M361" s="258"/>
      <c r="N361" s="259"/>
      <c r="O361" s="259"/>
      <c r="P361" s="259"/>
      <c r="Q361" s="259"/>
      <c r="R361" s="259"/>
      <c r="S361" s="259"/>
      <c r="T361" s="26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1" t="s">
        <v>170</v>
      </c>
      <c r="AU361" s="261" t="s">
        <v>82</v>
      </c>
      <c r="AV361" s="13" t="s">
        <v>82</v>
      </c>
      <c r="AW361" s="13" t="s">
        <v>30</v>
      </c>
      <c r="AX361" s="13" t="s">
        <v>73</v>
      </c>
      <c r="AY361" s="261" t="s">
        <v>163</v>
      </c>
    </row>
    <row r="362" spans="1:51" s="13" customFormat="1" ht="12">
      <c r="A362" s="13"/>
      <c r="B362" s="250"/>
      <c r="C362" s="251"/>
      <c r="D362" s="252" t="s">
        <v>170</v>
      </c>
      <c r="E362" s="253" t="s">
        <v>1</v>
      </c>
      <c r="F362" s="254" t="s">
        <v>1311</v>
      </c>
      <c r="G362" s="251"/>
      <c r="H362" s="255">
        <v>13.72</v>
      </c>
      <c r="I362" s="256"/>
      <c r="J362" s="251"/>
      <c r="K362" s="251"/>
      <c r="L362" s="257"/>
      <c r="M362" s="258"/>
      <c r="N362" s="259"/>
      <c r="O362" s="259"/>
      <c r="P362" s="259"/>
      <c r="Q362" s="259"/>
      <c r="R362" s="259"/>
      <c r="S362" s="259"/>
      <c r="T362" s="26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1" t="s">
        <v>170</v>
      </c>
      <c r="AU362" s="261" t="s">
        <v>82</v>
      </c>
      <c r="AV362" s="13" t="s">
        <v>82</v>
      </c>
      <c r="AW362" s="13" t="s">
        <v>30</v>
      </c>
      <c r="AX362" s="13" t="s">
        <v>73</v>
      </c>
      <c r="AY362" s="261" t="s">
        <v>163</v>
      </c>
    </row>
    <row r="363" spans="1:51" s="14" customFormat="1" ht="12">
      <c r="A363" s="14"/>
      <c r="B363" s="262"/>
      <c r="C363" s="263"/>
      <c r="D363" s="252" t="s">
        <v>170</v>
      </c>
      <c r="E363" s="264" t="s">
        <v>1</v>
      </c>
      <c r="F363" s="265" t="s">
        <v>172</v>
      </c>
      <c r="G363" s="263"/>
      <c r="H363" s="266">
        <v>30.365000000000002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2" t="s">
        <v>170</v>
      </c>
      <c r="AU363" s="272" t="s">
        <v>82</v>
      </c>
      <c r="AV363" s="14" t="s">
        <v>88</v>
      </c>
      <c r="AW363" s="14" t="s">
        <v>30</v>
      </c>
      <c r="AX363" s="14" t="s">
        <v>80</v>
      </c>
      <c r="AY363" s="272" t="s">
        <v>163</v>
      </c>
    </row>
    <row r="364" spans="1:65" s="2" customFormat="1" ht="21.75" customHeight="1">
      <c r="A364" s="38"/>
      <c r="B364" s="39"/>
      <c r="C364" s="273" t="s">
        <v>339</v>
      </c>
      <c r="D364" s="273" t="s">
        <v>551</v>
      </c>
      <c r="E364" s="274" t="s">
        <v>1312</v>
      </c>
      <c r="F364" s="275" t="s">
        <v>1313</v>
      </c>
      <c r="G364" s="276" t="s">
        <v>168</v>
      </c>
      <c r="H364" s="277">
        <v>30.972</v>
      </c>
      <c r="I364" s="278"/>
      <c r="J364" s="279">
        <f>ROUND(I364*H364,2)</f>
        <v>0</v>
      </c>
      <c r="K364" s="280"/>
      <c r="L364" s="281"/>
      <c r="M364" s="282" t="s">
        <v>1</v>
      </c>
      <c r="N364" s="283" t="s">
        <v>38</v>
      </c>
      <c r="O364" s="91"/>
      <c r="P364" s="246">
        <f>O364*H364</f>
        <v>0</v>
      </c>
      <c r="Q364" s="246">
        <v>0</v>
      </c>
      <c r="R364" s="246">
        <f>Q364*H364</f>
        <v>0</v>
      </c>
      <c r="S364" s="246">
        <v>0</v>
      </c>
      <c r="T364" s="24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8" t="s">
        <v>97</v>
      </c>
      <c r="AT364" s="248" t="s">
        <v>551</v>
      </c>
      <c r="AU364" s="248" t="s">
        <v>82</v>
      </c>
      <c r="AY364" s="17" t="s">
        <v>163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7" t="s">
        <v>80</v>
      </c>
      <c r="BK364" s="249">
        <f>ROUND(I364*H364,2)</f>
        <v>0</v>
      </c>
      <c r="BL364" s="17" t="s">
        <v>88</v>
      </c>
      <c r="BM364" s="248" t="s">
        <v>1314</v>
      </c>
    </row>
    <row r="365" spans="1:51" s="13" customFormat="1" ht="12">
      <c r="A365" s="13"/>
      <c r="B365" s="250"/>
      <c r="C365" s="251"/>
      <c r="D365" s="252" t="s">
        <v>170</v>
      </c>
      <c r="E365" s="253" t="s">
        <v>1</v>
      </c>
      <c r="F365" s="254" t="s">
        <v>1315</v>
      </c>
      <c r="G365" s="251"/>
      <c r="H365" s="255">
        <v>30.972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170</v>
      </c>
      <c r="AU365" s="261" t="s">
        <v>82</v>
      </c>
      <c r="AV365" s="13" t="s">
        <v>82</v>
      </c>
      <c r="AW365" s="13" t="s">
        <v>30</v>
      </c>
      <c r="AX365" s="13" t="s">
        <v>73</v>
      </c>
      <c r="AY365" s="261" t="s">
        <v>163</v>
      </c>
    </row>
    <row r="366" spans="1:51" s="14" customFormat="1" ht="12">
      <c r="A366" s="14"/>
      <c r="B366" s="262"/>
      <c r="C366" s="263"/>
      <c r="D366" s="252" t="s">
        <v>170</v>
      </c>
      <c r="E366" s="264" t="s">
        <v>1</v>
      </c>
      <c r="F366" s="265" t="s">
        <v>172</v>
      </c>
      <c r="G366" s="263"/>
      <c r="H366" s="266">
        <v>30.972</v>
      </c>
      <c r="I366" s="267"/>
      <c r="J366" s="263"/>
      <c r="K366" s="263"/>
      <c r="L366" s="268"/>
      <c r="M366" s="269"/>
      <c r="N366" s="270"/>
      <c r="O366" s="270"/>
      <c r="P366" s="270"/>
      <c r="Q366" s="270"/>
      <c r="R366" s="270"/>
      <c r="S366" s="270"/>
      <c r="T366" s="27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2" t="s">
        <v>170</v>
      </c>
      <c r="AU366" s="272" t="s">
        <v>82</v>
      </c>
      <c r="AV366" s="14" t="s">
        <v>88</v>
      </c>
      <c r="AW366" s="14" t="s">
        <v>30</v>
      </c>
      <c r="AX366" s="14" t="s">
        <v>80</v>
      </c>
      <c r="AY366" s="272" t="s">
        <v>163</v>
      </c>
    </row>
    <row r="367" spans="1:65" s="2" customFormat="1" ht="21.75" customHeight="1">
      <c r="A367" s="38"/>
      <c r="B367" s="39"/>
      <c r="C367" s="236" t="s">
        <v>378</v>
      </c>
      <c r="D367" s="236" t="s">
        <v>165</v>
      </c>
      <c r="E367" s="237" t="s">
        <v>1316</v>
      </c>
      <c r="F367" s="238" t="s">
        <v>1317</v>
      </c>
      <c r="G367" s="239" t="s">
        <v>168</v>
      </c>
      <c r="H367" s="240">
        <v>687.2</v>
      </c>
      <c r="I367" s="241"/>
      <c r="J367" s="242">
        <f>ROUND(I367*H367,2)</f>
        <v>0</v>
      </c>
      <c r="K367" s="243"/>
      <c r="L367" s="44"/>
      <c r="M367" s="244" t="s">
        <v>1</v>
      </c>
      <c r="N367" s="245" t="s">
        <v>38</v>
      </c>
      <c r="O367" s="91"/>
      <c r="P367" s="246">
        <f>O367*H367</f>
        <v>0</v>
      </c>
      <c r="Q367" s="246">
        <v>0</v>
      </c>
      <c r="R367" s="246">
        <f>Q367*H367</f>
        <v>0</v>
      </c>
      <c r="S367" s="246">
        <v>0</v>
      </c>
      <c r="T367" s="24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88</v>
      </c>
      <c r="AT367" s="248" t="s">
        <v>165</v>
      </c>
      <c r="AU367" s="248" t="s">
        <v>82</v>
      </c>
      <c r="AY367" s="17" t="s">
        <v>163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80</v>
      </c>
      <c r="BK367" s="249">
        <f>ROUND(I367*H367,2)</f>
        <v>0</v>
      </c>
      <c r="BL367" s="17" t="s">
        <v>88</v>
      </c>
      <c r="BM367" s="248" t="s">
        <v>1318</v>
      </c>
    </row>
    <row r="368" spans="1:51" s="13" customFormat="1" ht="12">
      <c r="A368" s="13"/>
      <c r="B368" s="250"/>
      <c r="C368" s="251"/>
      <c r="D368" s="252" t="s">
        <v>170</v>
      </c>
      <c r="E368" s="253" t="s">
        <v>1</v>
      </c>
      <c r="F368" s="254" t="s">
        <v>1319</v>
      </c>
      <c r="G368" s="251"/>
      <c r="H368" s="255">
        <v>687.2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170</v>
      </c>
      <c r="AU368" s="261" t="s">
        <v>82</v>
      </c>
      <c r="AV368" s="13" t="s">
        <v>82</v>
      </c>
      <c r="AW368" s="13" t="s">
        <v>30</v>
      </c>
      <c r="AX368" s="13" t="s">
        <v>73</v>
      </c>
      <c r="AY368" s="261" t="s">
        <v>163</v>
      </c>
    </row>
    <row r="369" spans="1:51" s="14" customFormat="1" ht="12">
      <c r="A369" s="14"/>
      <c r="B369" s="262"/>
      <c r="C369" s="263"/>
      <c r="D369" s="252" t="s">
        <v>170</v>
      </c>
      <c r="E369" s="264" t="s">
        <v>1</v>
      </c>
      <c r="F369" s="265" t="s">
        <v>172</v>
      </c>
      <c r="G369" s="263"/>
      <c r="H369" s="266">
        <v>687.2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2" t="s">
        <v>170</v>
      </c>
      <c r="AU369" s="272" t="s">
        <v>82</v>
      </c>
      <c r="AV369" s="14" t="s">
        <v>88</v>
      </c>
      <c r="AW369" s="14" t="s">
        <v>30</v>
      </c>
      <c r="AX369" s="14" t="s">
        <v>80</v>
      </c>
      <c r="AY369" s="272" t="s">
        <v>163</v>
      </c>
    </row>
    <row r="370" spans="1:65" s="2" customFormat="1" ht="33" customHeight="1">
      <c r="A370" s="38"/>
      <c r="B370" s="39"/>
      <c r="C370" s="236" t="s">
        <v>383</v>
      </c>
      <c r="D370" s="236" t="s">
        <v>165</v>
      </c>
      <c r="E370" s="237" t="s">
        <v>1320</v>
      </c>
      <c r="F370" s="238" t="s">
        <v>1321</v>
      </c>
      <c r="G370" s="239" t="s">
        <v>168</v>
      </c>
      <c r="H370" s="240">
        <v>687.2</v>
      </c>
      <c r="I370" s="241"/>
      <c r="J370" s="242">
        <f>ROUND(I370*H370,2)</f>
        <v>0</v>
      </c>
      <c r="K370" s="243"/>
      <c r="L370" s="44"/>
      <c r="M370" s="244" t="s">
        <v>1</v>
      </c>
      <c r="N370" s="245" t="s">
        <v>38</v>
      </c>
      <c r="O370" s="91"/>
      <c r="P370" s="246">
        <f>O370*H370</f>
        <v>0</v>
      </c>
      <c r="Q370" s="246">
        <v>0</v>
      </c>
      <c r="R370" s="246">
        <f>Q370*H370</f>
        <v>0</v>
      </c>
      <c r="S370" s="246">
        <v>0</v>
      </c>
      <c r="T370" s="24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8" t="s">
        <v>88</v>
      </c>
      <c r="AT370" s="248" t="s">
        <v>165</v>
      </c>
      <c r="AU370" s="248" t="s">
        <v>82</v>
      </c>
      <c r="AY370" s="17" t="s">
        <v>163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80</v>
      </c>
      <c r="BK370" s="249">
        <f>ROUND(I370*H370,2)</f>
        <v>0</v>
      </c>
      <c r="BL370" s="17" t="s">
        <v>88</v>
      </c>
      <c r="BM370" s="248" t="s">
        <v>1322</v>
      </c>
    </row>
    <row r="371" spans="1:51" s="13" customFormat="1" ht="12">
      <c r="A371" s="13"/>
      <c r="B371" s="250"/>
      <c r="C371" s="251"/>
      <c r="D371" s="252" t="s">
        <v>170</v>
      </c>
      <c r="E371" s="253" t="s">
        <v>1</v>
      </c>
      <c r="F371" s="254" t="s">
        <v>1059</v>
      </c>
      <c r="G371" s="251"/>
      <c r="H371" s="255">
        <v>687.2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170</v>
      </c>
      <c r="AU371" s="261" t="s">
        <v>82</v>
      </c>
      <c r="AV371" s="13" t="s">
        <v>82</v>
      </c>
      <c r="AW371" s="13" t="s">
        <v>30</v>
      </c>
      <c r="AX371" s="13" t="s">
        <v>73</v>
      </c>
      <c r="AY371" s="261" t="s">
        <v>163</v>
      </c>
    </row>
    <row r="372" spans="1:51" s="14" customFormat="1" ht="12">
      <c r="A372" s="14"/>
      <c r="B372" s="262"/>
      <c r="C372" s="263"/>
      <c r="D372" s="252" t="s">
        <v>170</v>
      </c>
      <c r="E372" s="264" t="s">
        <v>1</v>
      </c>
      <c r="F372" s="265" t="s">
        <v>172</v>
      </c>
      <c r="G372" s="263"/>
      <c r="H372" s="266">
        <v>687.2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2" t="s">
        <v>170</v>
      </c>
      <c r="AU372" s="272" t="s">
        <v>82</v>
      </c>
      <c r="AV372" s="14" t="s">
        <v>88</v>
      </c>
      <c r="AW372" s="14" t="s">
        <v>30</v>
      </c>
      <c r="AX372" s="14" t="s">
        <v>80</v>
      </c>
      <c r="AY372" s="272" t="s">
        <v>163</v>
      </c>
    </row>
    <row r="373" spans="1:65" s="2" customFormat="1" ht="78" customHeight="1">
      <c r="A373" s="38"/>
      <c r="B373" s="39"/>
      <c r="C373" s="273" t="s">
        <v>390</v>
      </c>
      <c r="D373" s="273" t="s">
        <v>551</v>
      </c>
      <c r="E373" s="274" t="s">
        <v>1323</v>
      </c>
      <c r="F373" s="275" t="s">
        <v>1324</v>
      </c>
      <c r="G373" s="276" t="s">
        <v>168</v>
      </c>
      <c r="H373" s="277">
        <v>721.56</v>
      </c>
      <c r="I373" s="278"/>
      <c r="J373" s="279">
        <f>ROUND(I373*H373,2)</f>
        <v>0</v>
      </c>
      <c r="K373" s="280"/>
      <c r="L373" s="281"/>
      <c r="M373" s="282" t="s">
        <v>1</v>
      </c>
      <c r="N373" s="283" t="s">
        <v>38</v>
      </c>
      <c r="O373" s="91"/>
      <c r="P373" s="246">
        <f>O373*H373</f>
        <v>0</v>
      </c>
      <c r="Q373" s="246">
        <v>0</v>
      </c>
      <c r="R373" s="246">
        <f>Q373*H373</f>
        <v>0</v>
      </c>
      <c r="S373" s="246">
        <v>0</v>
      </c>
      <c r="T373" s="24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8" t="s">
        <v>97</v>
      </c>
      <c r="AT373" s="248" t="s">
        <v>551</v>
      </c>
      <c r="AU373" s="248" t="s">
        <v>82</v>
      </c>
      <c r="AY373" s="17" t="s">
        <v>163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17" t="s">
        <v>80</v>
      </c>
      <c r="BK373" s="249">
        <f>ROUND(I373*H373,2)</f>
        <v>0</v>
      </c>
      <c r="BL373" s="17" t="s">
        <v>88</v>
      </c>
      <c r="BM373" s="248" t="s">
        <v>1325</v>
      </c>
    </row>
    <row r="374" spans="1:51" s="13" customFormat="1" ht="12">
      <c r="A374" s="13"/>
      <c r="B374" s="250"/>
      <c r="C374" s="251"/>
      <c r="D374" s="252" t="s">
        <v>170</v>
      </c>
      <c r="E374" s="253" t="s">
        <v>1</v>
      </c>
      <c r="F374" s="254" t="s">
        <v>1326</v>
      </c>
      <c r="G374" s="251"/>
      <c r="H374" s="255">
        <v>721.56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1" t="s">
        <v>170</v>
      </c>
      <c r="AU374" s="261" t="s">
        <v>82</v>
      </c>
      <c r="AV374" s="13" t="s">
        <v>82</v>
      </c>
      <c r="AW374" s="13" t="s">
        <v>30</v>
      </c>
      <c r="AX374" s="13" t="s">
        <v>73</v>
      </c>
      <c r="AY374" s="261" t="s">
        <v>163</v>
      </c>
    </row>
    <row r="375" spans="1:51" s="14" customFormat="1" ht="12">
      <c r="A375" s="14"/>
      <c r="B375" s="262"/>
      <c r="C375" s="263"/>
      <c r="D375" s="252" t="s">
        <v>170</v>
      </c>
      <c r="E375" s="264" t="s">
        <v>1</v>
      </c>
      <c r="F375" s="265" t="s">
        <v>172</v>
      </c>
      <c r="G375" s="263"/>
      <c r="H375" s="266">
        <v>721.56</v>
      </c>
      <c r="I375" s="267"/>
      <c r="J375" s="263"/>
      <c r="K375" s="263"/>
      <c r="L375" s="268"/>
      <c r="M375" s="269"/>
      <c r="N375" s="270"/>
      <c r="O375" s="270"/>
      <c r="P375" s="270"/>
      <c r="Q375" s="270"/>
      <c r="R375" s="270"/>
      <c r="S375" s="270"/>
      <c r="T375" s="27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2" t="s">
        <v>170</v>
      </c>
      <c r="AU375" s="272" t="s">
        <v>82</v>
      </c>
      <c r="AV375" s="14" t="s">
        <v>88</v>
      </c>
      <c r="AW375" s="14" t="s">
        <v>30</v>
      </c>
      <c r="AX375" s="14" t="s">
        <v>80</v>
      </c>
      <c r="AY375" s="272" t="s">
        <v>163</v>
      </c>
    </row>
    <row r="376" spans="1:65" s="2" customFormat="1" ht="21.75" customHeight="1">
      <c r="A376" s="38"/>
      <c r="B376" s="39"/>
      <c r="C376" s="236" t="s">
        <v>395</v>
      </c>
      <c r="D376" s="236" t="s">
        <v>165</v>
      </c>
      <c r="E376" s="237" t="s">
        <v>1327</v>
      </c>
      <c r="F376" s="238" t="s">
        <v>1328</v>
      </c>
      <c r="G376" s="239" t="s">
        <v>168</v>
      </c>
      <c r="H376" s="240">
        <v>687.2</v>
      </c>
      <c r="I376" s="241"/>
      <c r="J376" s="242">
        <f>ROUND(I376*H376,2)</f>
        <v>0</v>
      </c>
      <c r="K376" s="243"/>
      <c r="L376" s="44"/>
      <c r="M376" s="244" t="s">
        <v>1</v>
      </c>
      <c r="N376" s="245" t="s">
        <v>38</v>
      </c>
      <c r="O376" s="91"/>
      <c r="P376" s="246">
        <f>O376*H376</f>
        <v>0</v>
      </c>
      <c r="Q376" s="246">
        <v>0</v>
      </c>
      <c r="R376" s="246">
        <f>Q376*H376</f>
        <v>0</v>
      </c>
      <c r="S376" s="246">
        <v>0</v>
      </c>
      <c r="T376" s="24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8" t="s">
        <v>88</v>
      </c>
      <c r="AT376" s="248" t="s">
        <v>165</v>
      </c>
      <c r="AU376" s="248" t="s">
        <v>82</v>
      </c>
      <c r="AY376" s="17" t="s">
        <v>163</v>
      </c>
      <c r="BE376" s="249">
        <f>IF(N376="základní",J376,0)</f>
        <v>0</v>
      </c>
      <c r="BF376" s="249">
        <f>IF(N376="snížená",J376,0)</f>
        <v>0</v>
      </c>
      <c r="BG376" s="249">
        <f>IF(N376="zákl. přenesená",J376,0)</f>
        <v>0</v>
      </c>
      <c r="BH376" s="249">
        <f>IF(N376="sníž. přenesená",J376,0)</f>
        <v>0</v>
      </c>
      <c r="BI376" s="249">
        <f>IF(N376="nulová",J376,0)</f>
        <v>0</v>
      </c>
      <c r="BJ376" s="17" t="s">
        <v>80</v>
      </c>
      <c r="BK376" s="249">
        <f>ROUND(I376*H376,2)</f>
        <v>0</v>
      </c>
      <c r="BL376" s="17" t="s">
        <v>88</v>
      </c>
      <c r="BM376" s="248" t="s">
        <v>1329</v>
      </c>
    </row>
    <row r="377" spans="1:51" s="13" customFormat="1" ht="12">
      <c r="A377" s="13"/>
      <c r="B377" s="250"/>
      <c r="C377" s="251"/>
      <c r="D377" s="252" t="s">
        <v>170</v>
      </c>
      <c r="E377" s="253" t="s">
        <v>1</v>
      </c>
      <c r="F377" s="254" t="s">
        <v>1319</v>
      </c>
      <c r="G377" s="251"/>
      <c r="H377" s="255">
        <v>687.2</v>
      </c>
      <c r="I377" s="256"/>
      <c r="J377" s="251"/>
      <c r="K377" s="251"/>
      <c r="L377" s="257"/>
      <c r="M377" s="258"/>
      <c r="N377" s="259"/>
      <c r="O377" s="259"/>
      <c r="P377" s="259"/>
      <c r="Q377" s="259"/>
      <c r="R377" s="259"/>
      <c r="S377" s="259"/>
      <c r="T377" s="26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1" t="s">
        <v>170</v>
      </c>
      <c r="AU377" s="261" t="s">
        <v>82</v>
      </c>
      <c r="AV377" s="13" t="s">
        <v>82</v>
      </c>
      <c r="AW377" s="13" t="s">
        <v>30</v>
      </c>
      <c r="AX377" s="13" t="s">
        <v>73</v>
      </c>
      <c r="AY377" s="261" t="s">
        <v>163</v>
      </c>
    </row>
    <row r="378" spans="1:51" s="14" customFormat="1" ht="12">
      <c r="A378" s="14"/>
      <c r="B378" s="262"/>
      <c r="C378" s="263"/>
      <c r="D378" s="252" t="s">
        <v>170</v>
      </c>
      <c r="E378" s="264" t="s">
        <v>1</v>
      </c>
      <c r="F378" s="265" t="s">
        <v>172</v>
      </c>
      <c r="G378" s="263"/>
      <c r="H378" s="266">
        <v>687.2</v>
      </c>
      <c r="I378" s="267"/>
      <c r="J378" s="263"/>
      <c r="K378" s="263"/>
      <c r="L378" s="268"/>
      <c r="M378" s="269"/>
      <c r="N378" s="270"/>
      <c r="O378" s="270"/>
      <c r="P378" s="270"/>
      <c r="Q378" s="270"/>
      <c r="R378" s="270"/>
      <c r="S378" s="270"/>
      <c r="T378" s="27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2" t="s">
        <v>170</v>
      </c>
      <c r="AU378" s="272" t="s">
        <v>82</v>
      </c>
      <c r="AV378" s="14" t="s">
        <v>88</v>
      </c>
      <c r="AW378" s="14" t="s">
        <v>30</v>
      </c>
      <c r="AX378" s="14" t="s">
        <v>80</v>
      </c>
      <c r="AY378" s="272" t="s">
        <v>163</v>
      </c>
    </row>
    <row r="379" spans="1:65" s="2" customFormat="1" ht="33" customHeight="1">
      <c r="A379" s="38"/>
      <c r="B379" s="39"/>
      <c r="C379" s="236" t="s">
        <v>403</v>
      </c>
      <c r="D379" s="236" t="s">
        <v>165</v>
      </c>
      <c r="E379" s="237" t="s">
        <v>1330</v>
      </c>
      <c r="F379" s="238" t="s">
        <v>1331</v>
      </c>
      <c r="G379" s="239" t="s">
        <v>168</v>
      </c>
      <c r="H379" s="240">
        <v>179.98</v>
      </c>
      <c r="I379" s="241"/>
      <c r="J379" s="242">
        <f>ROUND(I379*H379,2)</f>
        <v>0</v>
      </c>
      <c r="K379" s="243"/>
      <c r="L379" s="44"/>
      <c r="M379" s="244" t="s">
        <v>1</v>
      </c>
      <c r="N379" s="245" t="s">
        <v>38</v>
      </c>
      <c r="O379" s="91"/>
      <c r="P379" s="246">
        <f>O379*H379</f>
        <v>0</v>
      </c>
      <c r="Q379" s="246">
        <v>0</v>
      </c>
      <c r="R379" s="246">
        <f>Q379*H379</f>
        <v>0</v>
      </c>
      <c r="S379" s="246">
        <v>0</v>
      </c>
      <c r="T379" s="24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8" t="s">
        <v>88</v>
      </c>
      <c r="AT379" s="248" t="s">
        <v>165</v>
      </c>
      <c r="AU379" s="248" t="s">
        <v>82</v>
      </c>
      <c r="AY379" s="17" t="s">
        <v>163</v>
      </c>
      <c r="BE379" s="249">
        <f>IF(N379="základní",J379,0)</f>
        <v>0</v>
      </c>
      <c r="BF379" s="249">
        <f>IF(N379="snížená",J379,0)</f>
        <v>0</v>
      </c>
      <c r="BG379" s="249">
        <f>IF(N379="zákl. přenesená",J379,0)</f>
        <v>0</v>
      </c>
      <c r="BH379" s="249">
        <f>IF(N379="sníž. přenesená",J379,0)</f>
        <v>0</v>
      </c>
      <c r="BI379" s="249">
        <f>IF(N379="nulová",J379,0)</f>
        <v>0</v>
      </c>
      <c r="BJ379" s="17" t="s">
        <v>80</v>
      </c>
      <c r="BK379" s="249">
        <f>ROUND(I379*H379,2)</f>
        <v>0</v>
      </c>
      <c r="BL379" s="17" t="s">
        <v>88</v>
      </c>
      <c r="BM379" s="248" t="s">
        <v>1332</v>
      </c>
    </row>
    <row r="380" spans="1:51" s="13" customFormat="1" ht="12">
      <c r="A380" s="13"/>
      <c r="B380" s="250"/>
      <c r="C380" s="251"/>
      <c r="D380" s="252" t="s">
        <v>170</v>
      </c>
      <c r="E380" s="253" t="s">
        <v>1</v>
      </c>
      <c r="F380" s="254" t="s">
        <v>1333</v>
      </c>
      <c r="G380" s="251"/>
      <c r="H380" s="255">
        <v>179.98</v>
      </c>
      <c r="I380" s="256"/>
      <c r="J380" s="251"/>
      <c r="K380" s="251"/>
      <c r="L380" s="257"/>
      <c r="M380" s="258"/>
      <c r="N380" s="259"/>
      <c r="O380" s="259"/>
      <c r="P380" s="259"/>
      <c r="Q380" s="259"/>
      <c r="R380" s="259"/>
      <c r="S380" s="259"/>
      <c r="T380" s="26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1" t="s">
        <v>170</v>
      </c>
      <c r="AU380" s="261" t="s">
        <v>82</v>
      </c>
      <c r="AV380" s="13" t="s">
        <v>82</v>
      </c>
      <c r="AW380" s="13" t="s">
        <v>30</v>
      </c>
      <c r="AX380" s="13" t="s">
        <v>73</v>
      </c>
      <c r="AY380" s="261" t="s">
        <v>163</v>
      </c>
    </row>
    <row r="381" spans="1:51" s="14" customFormat="1" ht="12">
      <c r="A381" s="14"/>
      <c r="B381" s="262"/>
      <c r="C381" s="263"/>
      <c r="D381" s="252" t="s">
        <v>170</v>
      </c>
      <c r="E381" s="264" t="s">
        <v>1</v>
      </c>
      <c r="F381" s="265" t="s">
        <v>172</v>
      </c>
      <c r="G381" s="263"/>
      <c r="H381" s="266">
        <v>179.98</v>
      </c>
      <c r="I381" s="267"/>
      <c r="J381" s="263"/>
      <c r="K381" s="263"/>
      <c r="L381" s="268"/>
      <c r="M381" s="269"/>
      <c r="N381" s="270"/>
      <c r="O381" s="270"/>
      <c r="P381" s="270"/>
      <c r="Q381" s="270"/>
      <c r="R381" s="270"/>
      <c r="S381" s="270"/>
      <c r="T381" s="27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2" t="s">
        <v>170</v>
      </c>
      <c r="AU381" s="272" t="s">
        <v>82</v>
      </c>
      <c r="AV381" s="14" t="s">
        <v>88</v>
      </c>
      <c r="AW381" s="14" t="s">
        <v>30</v>
      </c>
      <c r="AX381" s="14" t="s">
        <v>80</v>
      </c>
      <c r="AY381" s="272" t="s">
        <v>163</v>
      </c>
    </row>
    <row r="382" spans="1:65" s="2" customFormat="1" ht="21.75" customHeight="1">
      <c r="A382" s="38"/>
      <c r="B382" s="39"/>
      <c r="C382" s="273" t="s">
        <v>409</v>
      </c>
      <c r="D382" s="273" t="s">
        <v>551</v>
      </c>
      <c r="E382" s="274" t="s">
        <v>1334</v>
      </c>
      <c r="F382" s="275" t="s">
        <v>1335</v>
      </c>
      <c r="G382" s="276" t="s">
        <v>168</v>
      </c>
      <c r="H382" s="277">
        <v>183.58</v>
      </c>
      <c r="I382" s="278"/>
      <c r="J382" s="279">
        <f>ROUND(I382*H382,2)</f>
        <v>0</v>
      </c>
      <c r="K382" s="280"/>
      <c r="L382" s="281"/>
      <c r="M382" s="282" t="s">
        <v>1</v>
      </c>
      <c r="N382" s="283" t="s">
        <v>38</v>
      </c>
      <c r="O382" s="91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8" t="s">
        <v>97</v>
      </c>
      <c r="AT382" s="248" t="s">
        <v>551</v>
      </c>
      <c r="AU382" s="248" t="s">
        <v>82</v>
      </c>
      <c r="AY382" s="17" t="s">
        <v>163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80</v>
      </c>
      <c r="BK382" s="249">
        <f>ROUND(I382*H382,2)</f>
        <v>0</v>
      </c>
      <c r="BL382" s="17" t="s">
        <v>88</v>
      </c>
      <c r="BM382" s="248" t="s">
        <v>1336</v>
      </c>
    </row>
    <row r="383" spans="1:65" s="2" customFormat="1" ht="33" customHeight="1">
      <c r="A383" s="38"/>
      <c r="B383" s="39"/>
      <c r="C383" s="236" t="s">
        <v>418</v>
      </c>
      <c r="D383" s="236" t="s">
        <v>165</v>
      </c>
      <c r="E383" s="237" t="s">
        <v>1337</v>
      </c>
      <c r="F383" s="238" t="s">
        <v>1338</v>
      </c>
      <c r="G383" s="239" t="s">
        <v>168</v>
      </c>
      <c r="H383" s="240">
        <v>3144.138</v>
      </c>
      <c r="I383" s="241"/>
      <c r="J383" s="242">
        <f>ROUND(I383*H383,2)</f>
        <v>0</v>
      </c>
      <c r="K383" s="243"/>
      <c r="L383" s="44"/>
      <c r="M383" s="244" t="s">
        <v>1</v>
      </c>
      <c r="N383" s="245" t="s">
        <v>38</v>
      </c>
      <c r="O383" s="91"/>
      <c r="P383" s="246">
        <f>O383*H383</f>
        <v>0</v>
      </c>
      <c r="Q383" s="246">
        <v>0</v>
      </c>
      <c r="R383" s="246">
        <f>Q383*H383</f>
        <v>0</v>
      </c>
      <c r="S383" s="246">
        <v>0</v>
      </c>
      <c r="T383" s="24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8" t="s">
        <v>88</v>
      </c>
      <c r="AT383" s="248" t="s">
        <v>165</v>
      </c>
      <c r="AU383" s="248" t="s">
        <v>82</v>
      </c>
      <c r="AY383" s="17" t="s">
        <v>163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7" t="s">
        <v>80</v>
      </c>
      <c r="BK383" s="249">
        <f>ROUND(I383*H383,2)</f>
        <v>0</v>
      </c>
      <c r="BL383" s="17" t="s">
        <v>88</v>
      </c>
      <c r="BM383" s="248" t="s">
        <v>1339</v>
      </c>
    </row>
    <row r="384" spans="1:51" s="13" customFormat="1" ht="12">
      <c r="A384" s="13"/>
      <c r="B384" s="250"/>
      <c r="C384" s="251"/>
      <c r="D384" s="252" t="s">
        <v>170</v>
      </c>
      <c r="E384" s="253" t="s">
        <v>1</v>
      </c>
      <c r="F384" s="254" t="s">
        <v>1340</v>
      </c>
      <c r="G384" s="251"/>
      <c r="H384" s="255">
        <v>4089.178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1" t="s">
        <v>170</v>
      </c>
      <c r="AU384" s="261" t="s">
        <v>82</v>
      </c>
      <c r="AV384" s="13" t="s">
        <v>82</v>
      </c>
      <c r="AW384" s="13" t="s">
        <v>30</v>
      </c>
      <c r="AX384" s="13" t="s">
        <v>73</v>
      </c>
      <c r="AY384" s="261" t="s">
        <v>163</v>
      </c>
    </row>
    <row r="385" spans="1:51" s="13" customFormat="1" ht="12">
      <c r="A385" s="13"/>
      <c r="B385" s="250"/>
      <c r="C385" s="251"/>
      <c r="D385" s="252" t="s">
        <v>170</v>
      </c>
      <c r="E385" s="253" t="s">
        <v>1</v>
      </c>
      <c r="F385" s="254" t="s">
        <v>1341</v>
      </c>
      <c r="G385" s="251"/>
      <c r="H385" s="255">
        <v>107.47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170</v>
      </c>
      <c r="AU385" s="261" t="s">
        <v>82</v>
      </c>
      <c r="AV385" s="13" t="s">
        <v>82</v>
      </c>
      <c r="AW385" s="13" t="s">
        <v>30</v>
      </c>
      <c r="AX385" s="13" t="s">
        <v>73</v>
      </c>
      <c r="AY385" s="261" t="s">
        <v>163</v>
      </c>
    </row>
    <row r="386" spans="1:51" s="13" customFormat="1" ht="12">
      <c r="A386" s="13"/>
      <c r="B386" s="250"/>
      <c r="C386" s="251"/>
      <c r="D386" s="252" t="s">
        <v>170</v>
      </c>
      <c r="E386" s="253" t="s">
        <v>1</v>
      </c>
      <c r="F386" s="254" t="s">
        <v>229</v>
      </c>
      <c r="G386" s="251"/>
      <c r="H386" s="255">
        <v>-132.31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1" t="s">
        <v>170</v>
      </c>
      <c r="AU386" s="261" t="s">
        <v>82</v>
      </c>
      <c r="AV386" s="13" t="s">
        <v>82</v>
      </c>
      <c r="AW386" s="13" t="s">
        <v>30</v>
      </c>
      <c r="AX386" s="13" t="s">
        <v>73</v>
      </c>
      <c r="AY386" s="261" t="s">
        <v>163</v>
      </c>
    </row>
    <row r="387" spans="1:51" s="13" customFormat="1" ht="12">
      <c r="A387" s="13"/>
      <c r="B387" s="250"/>
      <c r="C387" s="251"/>
      <c r="D387" s="252" t="s">
        <v>170</v>
      </c>
      <c r="E387" s="253" t="s">
        <v>1</v>
      </c>
      <c r="F387" s="254" t="s">
        <v>230</v>
      </c>
      <c r="G387" s="251"/>
      <c r="H387" s="255">
        <v>-900.2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170</v>
      </c>
      <c r="AU387" s="261" t="s">
        <v>82</v>
      </c>
      <c r="AV387" s="13" t="s">
        <v>82</v>
      </c>
      <c r="AW387" s="13" t="s">
        <v>30</v>
      </c>
      <c r="AX387" s="13" t="s">
        <v>73</v>
      </c>
      <c r="AY387" s="261" t="s">
        <v>163</v>
      </c>
    </row>
    <row r="388" spans="1:51" s="13" customFormat="1" ht="12">
      <c r="A388" s="13"/>
      <c r="B388" s="250"/>
      <c r="C388" s="251"/>
      <c r="D388" s="252" t="s">
        <v>170</v>
      </c>
      <c r="E388" s="253" t="s">
        <v>1</v>
      </c>
      <c r="F388" s="254" t="s">
        <v>1342</v>
      </c>
      <c r="G388" s="251"/>
      <c r="H388" s="255">
        <v>-20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1" t="s">
        <v>170</v>
      </c>
      <c r="AU388" s="261" t="s">
        <v>82</v>
      </c>
      <c r="AV388" s="13" t="s">
        <v>82</v>
      </c>
      <c r="AW388" s="13" t="s">
        <v>30</v>
      </c>
      <c r="AX388" s="13" t="s">
        <v>73</v>
      </c>
      <c r="AY388" s="261" t="s">
        <v>163</v>
      </c>
    </row>
    <row r="389" spans="1:51" s="14" customFormat="1" ht="12">
      <c r="A389" s="14"/>
      <c r="B389" s="262"/>
      <c r="C389" s="263"/>
      <c r="D389" s="252" t="s">
        <v>170</v>
      </c>
      <c r="E389" s="264" t="s">
        <v>1</v>
      </c>
      <c r="F389" s="265" t="s">
        <v>172</v>
      </c>
      <c r="G389" s="263"/>
      <c r="H389" s="266">
        <v>3144.138</v>
      </c>
      <c r="I389" s="267"/>
      <c r="J389" s="263"/>
      <c r="K389" s="263"/>
      <c r="L389" s="268"/>
      <c r="M389" s="269"/>
      <c r="N389" s="270"/>
      <c r="O389" s="270"/>
      <c r="P389" s="270"/>
      <c r="Q389" s="270"/>
      <c r="R389" s="270"/>
      <c r="S389" s="270"/>
      <c r="T389" s="27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2" t="s">
        <v>170</v>
      </c>
      <c r="AU389" s="272" t="s">
        <v>82</v>
      </c>
      <c r="AV389" s="14" t="s">
        <v>88</v>
      </c>
      <c r="AW389" s="14" t="s">
        <v>30</v>
      </c>
      <c r="AX389" s="14" t="s">
        <v>80</v>
      </c>
      <c r="AY389" s="272" t="s">
        <v>163</v>
      </c>
    </row>
    <row r="390" spans="1:65" s="2" customFormat="1" ht="21.75" customHeight="1">
      <c r="A390" s="38"/>
      <c r="B390" s="39"/>
      <c r="C390" s="273" t="s">
        <v>423</v>
      </c>
      <c r="D390" s="273" t="s">
        <v>551</v>
      </c>
      <c r="E390" s="274" t="s">
        <v>1343</v>
      </c>
      <c r="F390" s="275" t="s">
        <v>1344</v>
      </c>
      <c r="G390" s="276" t="s">
        <v>168</v>
      </c>
      <c r="H390" s="277">
        <v>3207.021</v>
      </c>
      <c r="I390" s="278"/>
      <c r="J390" s="279">
        <f>ROUND(I390*H390,2)</f>
        <v>0</v>
      </c>
      <c r="K390" s="280"/>
      <c r="L390" s="281"/>
      <c r="M390" s="282" t="s">
        <v>1</v>
      </c>
      <c r="N390" s="283" t="s">
        <v>38</v>
      </c>
      <c r="O390" s="91"/>
      <c r="P390" s="246">
        <f>O390*H390</f>
        <v>0</v>
      </c>
      <c r="Q390" s="246">
        <v>0</v>
      </c>
      <c r="R390" s="246">
        <f>Q390*H390</f>
        <v>0</v>
      </c>
      <c r="S390" s="246">
        <v>0</v>
      </c>
      <c r="T390" s="24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8" t="s">
        <v>97</v>
      </c>
      <c r="AT390" s="248" t="s">
        <v>551</v>
      </c>
      <c r="AU390" s="248" t="s">
        <v>82</v>
      </c>
      <c r="AY390" s="17" t="s">
        <v>163</v>
      </c>
      <c r="BE390" s="249">
        <f>IF(N390="základní",J390,0)</f>
        <v>0</v>
      </c>
      <c r="BF390" s="249">
        <f>IF(N390="snížená",J390,0)</f>
        <v>0</v>
      </c>
      <c r="BG390" s="249">
        <f>IF(N390="zákl. přenesená",J390,0)</f>
        <v>0</v>
      </c>
      <c r="BH390" s="249">
        <f>IF(N390="sníž. přenesená",J390,0)</f>
        <v>0</v>
      </c>
      <c r="BI390" s="249">
        <f>IF(N390="nulová",J390,0)</f>
        <v>0</v>
      </c>
      <c r="BJ390" s="17" t="s">
        <v>80</v>
      </c>
      <c r="BK390" s="249">
        <f>ROUND(I390*H390,2)</f>
        <v>0</v>
      </c>
      <c r="BL390" s="17" t="s">
        <v>88</v>
      </c>
      <c r="BM390" s="248" t="s">
        <v>1345</v>
      </c>
    </row>
    <row r="391" spans="1:65" s="2" customFormat="1" ht="21.75" customHeight="1">
      <c r="A391" s="38"/>
      <c r="B391" s="39"/>
      <c r="C391" s="236" t="s">
        <v>432</v>
      </c>
      <c r="D391" s="236" t="s">
        <v>165</v>
      </c>
      <c r="E391" s="237" t="s">
        <v>1346</v>
      </c>
      <c r="F391" s="238" t="s">
        <v>1347</v>
      </c>
      <c r="G391" s="239" t="s">
        <v>168</v>
      </c>
      <c r="H391" s="240">
        <v>3308.26</v>
      </c>
      <c r="I391" s="241"/>
      <c r="J391" s="242">
        <f>ROUND(I391*H391,2)</f>
        <v>0</v>
      </c>
      <c r="K391" s="243"/>
      <c r="L391" s="44"/>
      <c r="M391" s="244" t="s">
        <v>1</v>
      </c>
      <c r="N391" s="245" t="s">
        <v>38</v>
      </c>
      <c r="O391" s="91"/>
      <c r="P391" s="246">
        <f>O391*H391</f>
        <v>0</v>
      </c>
      <c r="Q391" s="246">
        <v>0</v>
      </c>
      <c r="R391" s="246">
        <f>Q391*H391</f>
        <v>0</v>
      </c>
      <c r="S391" s="246">
        <v>0</v>
      </c>
      <c r="T391" s="24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8" t="s">
        <v>88</v>
      </c>
      <c r="AT391" s="248" t="s">
        <v>165</v>
      </c>
      <c r="AU391" s="248" t="s">
        <v>82</v>
      </c>
      <c r="AY391" s="17" t="s">
        <v>163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80</v>
      </c>
      <c r="BK391" s="249">
        <f>ROUND(I391*H391,2)</f>
        <v>0</v>
      </c>
      <c r="BL391" s="17" t="s">
        <v>88</v>
      </c>
      <c r="BM391" s="248" t="s">
        <v>1348</v>
      </c>
    </row>
    <row r="392" spans="1:51" s="13" customFormat="1" ht="12">
      <c r="A392" s="13"/>
      <c r="B392" s="250"/>
      <c r="C392" s="251"/>
      <c r="D392" s="252" t="s">
        <v>170</v>
      </c>
      <c r="E392" s="253" t="s">
        <v>1</v>
      </c>
      <c r="F392" s="254" t="s">
        <v>1349</v>
      </c>
      <c r="G392" s="251"/>
      <c r="H392" s="255">
        <v>4340.77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1" t="s">
        <v>170</v>
      </c>
      <c r="AU392" s="261" t="s">
        <v>82</v>
      </c>
      <c r="AV392" s="13" t="s">
        <v>82</v>
      </c>
      <c r="AW392" s="13" t="s">
        <v>30</v>
      </c>
      <c r="AX392" s="13" t="s">
        <v>73</v>
      </c>
      <c r="AY392" s="261" t="s">
        <v>163</v>
      </c>
    </row>
    <row r="393" spans="1:51" s="13" customFormat="1" ht="12">
      <c r="A393" s="13"/>
      <c r="B393" s="250"/>
      <c r="C393" s="251"/>
      <c r="D393" s="252" t="s">
        <v>170</v>
      </c>
      <c r="E393" s="253" t="s">
        <v>1</v>
      </c>
      <c r="F393" s="254" t="s">
        <v>1350</v>
      </c>
      <c r="G393" s="251"/>
      <c r="H393" s="255">
        <v>-132.31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1" t="s">
        <v>170</v>
      </c>
      <c r="AU393" s="261" t="s">
        <v>82</v>
      </c>
      <c r="AV393" s="13" t="s">
        <v>82</v>
      </c>
      <c r="AW393" s="13" t="s">
        <v>30</v>
      </c>
      <c r="AX393" s="13" t="s">
        <v>73</v>
      </c>
      <c r="AY393" s="261" t="s">
        <v>163</v>
      </c>
    </row>
    <row r="394" spans="1:51" s="13" customFormat="1" ht="12">
      <c r="A394" s="13"/>
      <c r="B394" s="250"/>
      <c r="C394" s="251"/>
      <c r="D394" s="252" t="s">
        <v>170</v>
      </c>
      <c r="E394" s="253" t="s">
        <v>1</v>
      </c>
      <c r="F394" s="254" t="s">
        <v>1351</v>
      </c>
      <c r="G394" s="251"/>
      <c r="H394" s="255">
        <v>-900.2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170</v>
      </c>
      <c r="AU394" s="261" t="s">
        <v>82</v>
      </c>
      <c r="AV394" s="13" t="s">
        <v>82</v>
      </c>
      <c r="AW394" s="13" t="s">
        <v>30</v>
      </c>
      <c r="AX394" s="13" t="s">
        <v>73</v>
      </c>
      <c r="AY394" s="261" t="s">
        <v>163</v>
      </c>
    </row>
    <row r="395" spans="1:51" s="14" customFormat="1" ht="12">
      <c r="A395" s="14"/>
      <c r="B395" s="262"/>
      <c r="C395" s="263"/>
      <c r="D395" s="252" t="s">
        <v>170</v>
      </c>
      <c r="E395" s="264" t="s">
        <v>1</v>
      </c>
      <c r="F395" s="265" t="s">
        <v>172</v>
      </c>
      <c r="G395" s="263"/>
      <c r="H395" s="266">
        <v>3308.26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2" t="s">
        <v>170</v>
      </c>
      <c r="AU395" s="272" t="s">
        <v>82</v>
      </c>
      <c r="AV395" s="14" t="s">
        <v>88</v>
      </c>
      <c r="AW395" s="14" t="s">
        <v>30</v>
      </c>
      <c r="AX395" s="14" t="s">
        <v>80</v>
      </c>
      <c r="AY395" s="272" t="s">
        <v>163</v>
      </c>
    </row>
    <row r="396" spans="1:65" s="2" customFormat="1" ht="44.25" customHeight="1">
      <c r="A396" s="38"/>
      <c r="B396" s="39"/>
      <c r="C396" s="236" t="s">
        <v>438</v>
      </c>
      <c r="D396" s="236" t="s">
        <v>165</v>
      </c>
      <c r="E396" s="237" t="s">
        <v>1352</v>
      </c>
      <c r="F396" s="238" t="s">
        <v>1353</v>
      </c>
      <c r="G396" s="239" t="s">
        <v>212</v>
      </c>
      <c r="H396" s="240">
        <v>1737.1</v>
      </c>
      <c r="I396" s="241"/>
      <c r="J396" s="242">
        <f>ROUND(I396*H396,2)</f>
        <v>0</v>
      </c>
      <c r="K396" s="243"/>
      <c r="L396" s="44"/>
      <c r="M396" s="244" t="s">
        <v>1</v>
      </c>
      <c r="N396" s="245" t="s">
        <v>38</v>
      </c>
      <c r="O396" s="91"/>
      <c r="P396" s="246">
        <f>O396*H396</f>
        <v>0</v>
      </c>
      <c r="Q396" s="246">
        <v>0</v>
      </c>
      <c r="R396" s="246">
        <f>Q396*H396</f>
        <v>0</v>
      </c>
      <c r="S396" s="246">
        <v>0</v>
      </c>
      <c r="T396" s="24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8" t="s">
        <v>88</v>
      </c>
      <c r="AT396" s="248" t="s">
        <v>165</v>
      </c>
      <c r="AU396" s="248" t="s">
        <v>82</v>
      </c>
      <c r="AY396" s="17" t="s">
        <v>163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80</v>
      </c>
      <c r="BK396" s="249">
        <f>ROUND(I396*H396,2)</f>
        <v>0</v>
      </c>
      <c r="BL396" s="17" t="s">
        <v>88</v>
      </c>
      <c r="BM396" s="248" t="s">
        <v>1354</v>
      </c>
    </row>
    <row r="397" spans="1:51" s="13" customFormat="1" ht="12">
      <c r="A397" s="13"/>
      <c r="B397" s="250"/>
      <c r="C397" s="251"/>
      <c r="D397" s="252" t="s">
        <v>170</v>
      </c>
      <c r="E397" s="253" t="s">
        <v>1</v>
      </c>
      <c r="F397" s="254" t="s">
        <v>1355</v>
      </c>
      <c r="G397" s="251"/>
      <c r="H397" s="255">
        <v>216.1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1" t="s">
        <v>170</v>
      </c>
      <c r="AU397" s="261" t="s">
        <v>82</v>
      </c>
      <c r="AV397" s="13" t="s">
        <v>82</v>
      </c>
      <c r="AW397" s="13" t="s">
        <v>30</v>
      </c>
      <c r="AX397" s="13" t="s">
        <v>73</v>
      </c>
      <c r="AY397" s="261" t="s">
        <v>163</v>
      </c>
    </row>
    <row r="398" spans="1:51" s="13" customFormat="1" ht="12">
      <c r="A398" s="13"/>
      <c r="B398" s="250"/>
      <c r="C398" s="251"/>
      <c r="D398" s="252" t="s">
        <v>170</v>
      </c>
      <c r="E398" s="253" t="s">
        <v>1</v>
      </c>
      <c r="F398" s="254" t="s">
        <v>1356</v>
      </c>
      <c r="G398" s="251"/>
      <c r="H398" s="255">
        <v>1487.8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1" t="s">
        <v>170</v>
      </c>
      <c r="AU398" s="261" t="s">
        <v>82</v>
      </c>
      <c r="AV398" s="13" t="s">
        <v>82</v>
      </c>
      <c r="AW398" s="13" t="s">
        <v>30</v>
      </c>
      <c r="AX398" s="13" t="s">
        <v>73</v>
      </c>
      <c r="AY398" s="261" t="s">
        <v>163</v>
      </c>
    </row>
    <row r="399" spans="1:51" s="13" customFormat="1" ht="12">
      <c r="A399" s="13"/>
      <c r="B399" s="250"/>
      <c r="C399" s="251"/>
      <c r="D399" s="252" t="s">
        <v>170</v>
      </c>
      <c r="E399" s="253" t="s">
        <v>1</v>
      </c>
      <c r="F399" s="254" t="s">
        <v>1357</v>
      </c>
      <c r="G399" s="251"/>
      <c r="H399" s="255">
        <v>33.2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170</v>
      </c>
      <c r="AU399" s="261" t="s">
        <v>82</v>
      </c>
      <c r="AV399" s="13" t="s">
        <v>82</v>
      </c>
      <c r="AW399" s="13" t="s">
        <v>30</v>
      </c>
      <c r="AX399" s="13" t="s">
        <v>73</v>
      </c>
      <c r="AY399" s="261" t="s">
        <v>163</v>
      </c>
    </row>
    <row r="400" spans="1:51" s="14" customFormat="1" ht="12">
      <c r="A400" s="14"/>
      <c r="B400" s="262"/>
      <c r="C400" s="263"/>
      <c r="D400" s="252" t="s">
        <v>170</v>
      </c>
      <c r="E400" s="264" t="s">
        <v>1</v>
      </c>
      <c r="F400" s="265" t="s">
        <v>172</v>
      </c>
      <c r="G400" s="263"/>
      <c r="H400" s="266">
        <v>1737.1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2" t="s">
        <v>170</v>
      </c>
      <c r="AU400" s="272" t="s">
        <v>82</v>
      </c>
      <c r="AV400" s="14" t="s">
        <v>88</v>
      </c>
      <c r="AW400" s="14" t="s">
        <v>30</v>
      </c>
      <c r="AX400" s="14" t="s">
        <v>80</v>
      </c>
      <c r="AY400" s="272" t="s">
        <v>163</v>
      </c>
    </row>
    <row r="401" spans="1:65" s="2" customFormat="1" ht="21.75" customHeight="1">
      <c r="A401" s="38"/>
      <c r="B401" s="39"/>
      <c r="C401" s="273" t="s">
        <v>443</v>
      </c>
      <c r="D401" s="273" t="s">
        <v>551</v>
      </c>
      <c r="E401" s="274" t="s">
        <v>1358</v>
      </c>
      <c r="F401" s="275" t="s">
        <v>1359</v>
      </c>
      <c r="G401" s="276" t="s">
        <v>168</v>
      </c>
      <c r="H401" s="277">
        <v>620.145</v>
      </c>
      <c r="I401" s="278"/>
      <c r="J401" s="279">
        <f>ROUND(I401*H401,2)</f>
        <v>0</v>
      </c>
      <c r="K401" s="280"/>
      <c r="L401" s="281"/>
      <c r="M401" s="282" t="s">
        <v>1</v>
      </c>
      <c r="N401" s="283" t="s">
        <v>38</v>
      </c>
      <c r="O401" s="91"/>
      <c r="P401" s="246">
        <f>O401*H401</f>
        <v>0</v>
      </c>
      <c r="Q401" s="246">
        <v>0</v>
      </c>
      <c r="R401" s="246">
        <f>Q401*H401</f>
        <v>0</v>
      </c>
      <c r="S401" s="246">
        <v>0</v>
      </c>
      <c r="T401" s="24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8" t="s">
        <v>97</v>
      </c>
      <c r="AT401" s="248" t="s">
        <v>551</v>
      </c>
      <c r="AU401" s="248" t="s">
        <v>82</v>
      </c>
      <c r="AY401" s="17" t="s">
        <v>163</v>
      </c>
      <c r="BE401" s="249">
        <f>IF(N401="základní",J401,0)</f>
        <v>0</v>
      </c>
      <c r="BF401" s="249">
        <f>IF(N401="snížená",J401,0)</f>
        <v>0</v>
      </c>
      <c r="BG401" s="249">
        <f>IF(N401="zákl. přenesená",J401,0)</f>
        <v>0</v>
      </c>
      <c r="BH401" s="249">
        <f>IF(N401="sníž. přenesená",J401,0)</f>
        <v>0</v>
      </c>
      <c r="BI401" s="249">
        <f>IF(N401="nulová",J401,0)</f>
        <v>0</v>
      </c>
      <c r="BJ401" s="17" t="s">
        <v>80</v>
      </c>
      <c r="BK401" s="249">
        <f>ROUND(I401*H401,2)</f>
        <v>0</v>
      </c>
      <c r="BL401" s="17" t="s">
        <v>88</v>
      </c>
      <c r="BM401" s="248" t="s">
        <v>1360</v>
      </c>
    </row>
    <row r="402" spans="1:65" s="2" customFormat="1" ht="33" customHeight="1">
      <c r="A402" s="38"/>
      <c r="B402" s="39"/>
      <c r="C402" s="236" t="s">
        <v>452</v>
      </c>
      <c r="D402" s="236" t="s">
        <v>165</v>
      </c>
      <c r="E402" s="237" t="s">
        <v>1361</v>
      </c>
      <c r="F402" s="238" t="s">
        <v>1362</v>
      </c>
      <c r="G402" s="239" t="s">
        <v>168</v>
      </c>
      <c r="H402" s="240">
        <v>3752.123</v>
      </c>
      <c r="I402" s="241"/>
      <c r="J402" s="242">
        <f>ROUND(I402*H402,2)</f>
        <v>0</v>
      </c>
      <c r="K402" s="243"/>
      <c r="L402" s="44"/>
      <c r="M402" s="244" t="s">
        <v>1</v>
      </c>
      <c r="N402" s="245" t="s">
        <v>38</v>
      </c>
      <c r="O402" s="91"/>
      <c r="P402" s="246">
        <f>O402*H402</f>
        <v>0</v>
      </c>
      <c r="Q402" s="246">
        <v>0</v>
      </c>
      <c r="R402" s="246">
        <f>Q402*H402</f>
        <v>0</v>
      </c>
      <c r="S402" s="246">
        <v>0</v>
      </c>
      <c r="T402" s="24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8" t="s">
        <v>88</v>
      </c>
      <c r="AT402" s="248" t="s">
        <v>165</v>
      </c>
      <c r="AU402" s="248" t="s">
        <v>82</v>
      </c>
      <c r="AY402" s="17" t="s">
        <v>163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80</v>
      </c>
      <c r="BK402" s="249">
        <f>ROUND(I402*H402,2)</f>
        <v>0</v>
      </c>
      <c r="BL402" s="17" t="s">
        <v>88</v>
      </c>
      <c r="BM402" s="248" t="s">
        <v>1363</v>
      </c>
    </row>
    <row r="403" spans="1:51" s="13" customFormat="1" ht="12">
      <c r="A403" s="13"/>
      <c r="B403" s="250"/>
      <c r="C403" s="251"/>
      <c r="D403" s="252" t="s">
        <v>170</v>
      </c>
      <c r="E403" s="253" t="s">
        <v>1</v>
      </c>
      <c r="F403" s="254" t="s">
        <v>1340</v>
      </c>
      <c r="G403" s="251"/>
      <c r="H403" s="255">
        <v>4089.178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1" t="s">
        <v>170</v>
      </c>
      <c r="AU403" s="261" t="s">
        <v>82</v>
      </c>
      <c r="AV403" s="13" t="s">
        <v>82</v>
      </c>
      <c r="AW403" s="13" t="s">
        <v>30</v>
      </c>
      <c r="AX403" s="13" t="s">
        <v>73</v>
      </c>
      <c r="AY403" s="261" t="s">
        <v>163</v>
      </c>
    </row>
    <row r="404" spans="1:51" s="13" customFormat="1" ht="12">
      <c r="A404" s="13"/>
      <c r="B404" s="250"/>
      <c r="C404" s="251"/>
      <c r="D404" s="252" t="s">
        <v>170</v>
      </c>
      <c r="E404" s="253" t="s">
        <v>1</v>
      </c>
      <c r="F404" s="254" t="s">
        <v>1341</v>
      </c>
      <c r="G404" s="251"/>
      <c r="H404" s="255">
        <v>107.47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1" t="s">
        <v>170</v>
      </c>
      <c r="AU404" s="261" t="s">
        <v>82</v>
      </c>
      <c r="AV404" s="13" t="s">
        <v>82</v>
      </c>
      <c r="AW404" s="13" t="s">
        <v>30</v>
      </c>
      <c r="AX404" s="13" t="s">
        <v>73</v>
      </c>
      <c r="AY404" s="261" t="s">
        <v>163</v>
      </c>
    </row>
    <row r="405" spans="1:51" s="13" customFormat="1" ht="12">
      <c r="A405" s="13"/>
      <c r="B405" s="250"/>
      <c r="C405" s="251"/>
      <c r="D405" s="252" t="s">
        <v>170</v>
      </c>
      <c r="E405" s="253" t="s">
        <v>1</v>
      </c>
      <c r="F405" s="254" t="s">
        <v>1350</v>
      </c>
      <c r="G405" s="251"/>
      <c r="H405" s="255">
        <v>-132.31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170</v>
      </c>
      <c r="AU405" s="261" t="s">
        <v>82</v>
      </c>
      <c r="AV405" s="13" t="s">
        <v>82</v>
      </c>
      <c r="AW405" s="13" t="s">
        <v>30</v>
      </c>
      <c r="AX405" s="13" t="s">
        <v>73</v>
      </c>
      <c r="AY405" s="261" t="s">
        <v>163</v>
      </c>
    </row>
    <row r="406" spans="1:51" s="13" customFormat="1" ht="12">
      <c r="A406" s="13"/>
      <c r="B406" s="250"/>
      <c r="C406" s="251"/>
      <c r="D406" s="252" t="s">
        <v>170</v>
      </c>
      <c r="E406" s="253" t="s">
        <v>1</v>
      </c>
      <c r="F406" s="254" t="s">
        <v>1351</v>
      </c>
      <c r="G406" s="251"/>
      <c r="H406" s="255">
        <v>-900.2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1" t="s">
        <v>170</v>
      </c>
      <c r="AU406" s="261" t="s">
        <v>82</v>
      </c>
      <c r="AV406" s="13" t="s">
        <v>82</v>
      </c>
      <c r="AW406" s="13" t="s">
        <v>30</v>
      </c>
      <c r="AX406" s="13" t="s">
        <v>73</v>
      </c>
      <c r="AY406" s="261" t="s">
        <v>163</v>
      </c>
    </row>
    <row r="407" spans="1:51" s="13" customFormat="1" ht="12">
      <c r="A407" s="13"/>
      <c r="B407" s="250"/>
      <c r="C407" s="251"/>
      <c r="D407" s="252" t="s">
        <v>170</v>
      </c>
      <c r="E407" s="253" t="s">
        <v>1</v>
      </c>
      <c r="F407" s="254" t="s">
        <v>1364</v>
      </c>
      <c r="G407" s="251"/>
      <c r="H407" s="255">
        <v>-20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1" t="s">
        <v>170</v>
      </c>
      <c r="AU407" s="261" t="s">
        <v>82</v>
      </c>
      <c r="AV407" s="13" t="s">
        <v>82</v>
      </c>
      <c r="AW407" s="13" t="s">
        <v>30</v>
      </c>
      <c r="AX407" s="13" t="s">
        <v>73</v>
      </c>
      <c r="AY407" s="261" t="s">
        <v>163</v>
      </c>
    </row>
    <row r="408" spans="1:51" s="13" customFormat="1" ht="12">
      <c r="A408" s="13"/>
      <c r="B408" s="250"/>
      <c r="C408" s="251"/>
      <c r="D408" s="252" t="s">
        <v>170</v>
      </c>
      <c r="E408" s="253" t="s">
        <v>1</v>
      </c>
      <c r="F408" s="254" t="s">
        <v>1365</v>
      </c>
      <c r="G408" s="251"/>
      <c r="H408" s="255">
        <v>75.635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1" t="s">
        <v>170</v>
      </c>
      <c r="AU408" s="261" t="s">
        <v>82</v>
      </c>
      <c r="AV408" s="13" t="s">
        <v>82</v>
      </c>
      <c r="AW408" s="13" t="s">
        <v>30</v>
      </c>
      <c r="AX408" s="13" t="s">
        <v>73</v>
      </c>
      <c r="AY408" s="261" t="s">
        <v>163</v>
      </c>
    </row>
    <row r="409" spans="1:51" s="13" customFormat="1" ht="12">
      <c r="A409" s="13"/>
      <c r="B409" s="250"/>
      <c r="C409" s="251"/>
      <c r="D409" s="252" t="s">
        <v>170</v>
      </c>
      <c r="E409" s="253" t="s">
        <v>1</v>
      </c>
      <c r="F409" s="254" t="s">
        <v>1366</v>
      </c>
      <c r="G409" s="251"/>
      <c r="H409" s="255">
        <v>520.73</v>
      </c>
      <c r="I409" s="256"/>
      <c r="J409" s="251"/>
      <c r="K409" s="251"/>
      <c r="L409" s="257"/>
      <c r="M409" s="258"/>
      <c r="N409" s="259"/>
      <c r="O409" s="259"/>
      <c r="P409" s="259"/>
      <c r="Q409" s="259"/>
      <c r="R409" s="259"/>
      <c r="S409" s="259"/>
      <c r="T409" s="26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1" t="s">
        <v>170</v>
      </c>
      <c r="AU409" s="261" t="s">
        <v>82</v>
      </c>
      <c r="AV409" s="13" t="s">
        <v>82</v>
      </c>
      <c r="AW409" s="13" t="s">
        <v>30</v>
      </c>
      <c r="AX409" s="13" t="s">
        <v>73</v>
      </c>
      <c r="AY409" s="261" t="s">
        <v>163</v>
      </c>
    </row>
    <row r="410" spans="1:51" s="13" customFormat="1" ht="12">
      <c r="A410" s="13"/>
      <c r="B410" s="250"/>
      <c r="C410" s="251"/>
      <c r="D410" s="252" t="s">
        <v>170</v>
      </c>
      <c r="E410" s="253" t="s">
        <v>1</v>
      </c>
      <c r="F410" s="254" t="s">
        <v>1367</v>
      </c>
      <c r="G410" s="251"/>
      <c r="H410" s="255">
        <v>11.62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1" t="s">
        <v>170</v>
      </c>
      <c r="AU410" s="261" t="s">
        <v>82</v>
      </c>
      <c r="AV410" s="13" t="s">
        <v>82</v>
      </c>
      <c r="AW410" s="13" t="s">
        <v>30</v>
      </c>
      <c r="AX410" s="13" t="s">
        <v>73</v>
      </c>
      <c r="AY410" s="261" t="s">
        <v>163</v>
      </c>
    </row>
    <row r="411" spans="1:51" s="14" customFormat="1" ht="12">
      <c r="A411" s="14"/>
      <c r="B411" s="262"/>
      <c r="C411" s="263"/>
      <c r="D411" s="252" t="s">
        <v>170</v>
      </c>
      <c r="E411" s="264" t="s">
        <v>1</v>
      </c>
      <c r="F411" s="265" t="s">
        <v>172</v>
      </c>
      <c r="G411" s="263"/>
      <c r="H411" s="266">
        <v>3752.123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2" t="s">
        <v>170</v>
      </c>
      <c r="AU411" s="272" t="s">
        <v>82</v>
      </c>
      <c r="AV411" s="14" t="s">
        <v>88</v>
      </c>
      <c r="AW411" s="14" t="s">
        <v>30</v>
      </c>
      <c r="AX411" s="14" t="s">
        <v>80</v>
      </c>
      <c r="AY411" s="272" t="s">
        <v>163</v>
      </c>
    </row>
    <row r="412" spans="1:65" s="2" customFormat="1" ht="21.75" customHeight="1">
      <c r="A412" s="38"/>
      <c r="B412" s="39"/>
      <c r="C412" s="236" t="s">
        <v>458</v>
      </c>
      <c r="D412" s="236" t="s">
        <v>165</v>
      </c>
      <c r="E412" s="237" t="s">
        <v>1368</v>
      </c>
      <c r="F412" s="238" t="s">
        <v>1369</v>
      </c>
      <c r="G412" s="239" t="s">
        <v>212</v>
      </c>
      <c r="H412" s="240">
        <v>223.81</v>
      </c>
      <c r="I412" s="241"/>
      <c r="J412" s="242">
        <f>ROUND(I412*H412,2)</f>
        <v>0</v>
      </c>
      <c r="K412" s="243"/>
      <c r="L412" s="44"/>
      <c r="M412" s="244" t="s">
        <v>1</v>
      </c>
      <c r="N412" s="245" t="s">
        <v>38</v>
      </c>
      <c r="O412" s="91"/>
      <c r="P412" s="246">
        <f>O412*H412</f>
        <v>0</v>
      </c>
      <c r="Q412" s="246">
        <v>0</v>
      </c>
      <c r="R412" s="246">
        <f>Q412*H412</f>
        <v>0</v>
      </c>
      <c r="S412" s="246">
        <v>0</v>
      </c>
      <c r="T412" s="24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8" t="s">
        <v>88</v>
      </c>
      <c r="AT412" s="248" t="s">
        <v>165</v>
      </c>
      <c r="AU412" s="248" t="s">
        <v>82</v>
      </c>
      <c r="AY412" s="17" t="s">
        <v>163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80</v>
      </c>
      <c r="BK412" s="249">
        <f>ROUND(I412*H412,2)</f>
        <v>0</v>
      </c>
      <c r="BL412" s="17" t="s">
        <v>88</v>
      </c>
      <c r="BM412" s="248" t="s">
        <v>1370</v>
      </c>
    </row>
    <row r="413" spans="1:51" s="13" customFormat="1" ht="12">
      <c r="A413" s="13"/>
      <c r="B413" s="250"/>
      <c r="C413" s="251"/>
      <c r="D413" s="252" t="s">
        <v>170</v>
      </c>
      <c r="E413" s="253" t="s">
        <v>1</v>
      </c>
      <c r="F413" s="254" t="s">
        <v>1371</v>
      </c>
      <c r="G413" s="251"/>
      <c r="H413" s="255">
        <v>219.86</v>
      </c>
      <c r="I413" s="256"/>
      <c r="J413" s="251"/>
      <c r="K413" s="251"/>
      <c r="L413" s="257"/>
      <c r="M413" s="258"/>
      <c r="N413" s="259"/>
      <c r="O413" s="259"/>
      <c r="P413" s="259"/>
      <c r="Q413" s="259"/>
      <c r="R413" s="259"/>
      <c r="S413" s="259"/>
      <c r="T413" s="26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1" t="s">
        <v>170</v>
      </c>
      <c r="AU413" s="261" t="s">
        <v>82</v>
      </c>
      <c r="AV413" s="13" t="s">
        <v>82</v>
      </c>
      <c r="AW413" s="13" t="s">
        <v>30</v>
      </c>
      <c r="AX413" s="13" t="s">
        <v>73</v>
      </c>
      <c r="AY413" s="261" t="s">
        <v>163</v>
      </c>
    </row>
    <row r="414" spans="1:51" s="13" customFormat="1" ht="12">
      <c r="A414" s="13"/>
      <c r="B414" s="250"/>
      <c r="C414" s="251"/>
      <c r="D414" s="252" t="s">
        <v>170</v>
      </c>
      <c r="E414" s="253" t="s">
        <v>1</v>
      </c>
      <c r="F414" s="254" t="s">
        <v>1372</v>
      </c>
      <c r="G414" s="251"/>
      <c r="H414" s="255">
        <v>3.95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1" t="s">
        <v>170</v>
      </c>
      <c r="AU414" s="261" t="s">
        <v>82</v>
      </c>
      <c r="AV414" s="13" t="s">
        <v>82</v>
      </c>
      <c r="AW414" s="13" t="s">
        <v>30</v>
      </c>
      <c r="AX414" s="13" t="s">
        <v>73</v>
      </c>
      <c r="AY414" s="261" t="s">
        <v>163</v>
      </c>
    </row>
    <row r="415" spans="1:51" s="14" customFormat="1" ht="12">
      <c r="A415" s="14"/>
      <c r="B415" s="262"/>
      <c r="C415" s="263"/>
      <c r="D415" s="252" t="s">
        <v>170</v>
      </c>
      <c r="E415" s="264" t="s">
        <v>1</v>
      </c>
      <c r="F415" s="265" t="s">
        <v>172</v>
      </c>
      <c r="G415" s="263"/>
      <c r="H415" s="266">
        <v>223.81</v>
      </c>
      <c r="I415" s="267"/>
      <c r="J415" s="263"/>
      <c r="K415" s="263"/>
      <c r="L415" s="268"/>
      <c r="M415" s="269"/>
      <c r="N415" s="270"/>
      <c r="O415" s="270"/>
      <c r="P415" s="270"/>
      <c r="Q415" s="270"/>
      <c r="R415" s="270"/>
      <c r="S415" s="270"/>
      <c r="T415" s="27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2" t="s">
        <v>170</v>
      </c>
      <c r="AU415" s="272" t="s">
        <v>82</v>
      </c>
      <c r="AV415" s="14" t="s">
        <v>88</v>
      </c>
      <c r="AW415" s="14" t="s">
        <v>30</v>
      </c>
      <c r="AX415" s="14" t="s">
        <v>80</v>
      </c>
      <c r="AY415" s="272" t="s">
        <v>163</v>
      </c>
    </row>
    <row r="416" spans="1:65" s="2" customFormat="1" ht="21.75" customHeight="1">
      <c r="A416" s="38"/>
      <c r="B416" s="39"/>
      <c r="C416" s="273" t="s">
        <v>464</v>
      </c>
      <c r="D416" s="273" t="s">
        <v>551</v>
      </c>
      <c r="E416" s="274" t="s">
        <v>1373</v>
      </c>
      <c r="F416" s="275" t="s">
        <v>1374</v>
      </c>
      <c r="G416" s="276" t="s">
        <v>212</v>
      </c>
      <c r="H416" s="277">
        <v>223.81</v>
      </c>
      <c r="I416" s="278"/>
      <c r="J416" s="279">
        <f>ROUND(I416*H416,2)</f>
        <v>0</v>
      </c>
      <c r="K416" s="280"/>
      <c r="L416" s="281"/>
      <c r="M416" s="282" t="s">
        <v>1</v>
      </c>
      <c r="N416" s="283" t="s">
        <v>38</v>
      </c>
      <c r="O416" s="91"/>
      <c r="P416" s="246">
        <f>O416*H416</f>
        <v>0</v>
      </c>
      <c r="Q416" s="246">
        <v>0</v>
      </c>
      <c r="R416" s="246">
        <f>Q416*H416</f>
        <v>0</v>
      </c>
      <c r="S416" s="246">
        <v>0</v>
      </c>
      <c r="T416" s="24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8" t="s">
        <v>97</v>
      </c>
      <c r="AT416" s="248" t="s">
        <v>551</v>
      </c>
      <c r="AU416" s="248" t="s">
        <v>82</v>
      </c>
      <c r="AY416" s="17" t="s">
        <v>163</v>
      </c>
      <c r="BE416" s="249">
        <f>IF(N416="základní",J416,0)</f>
        <v>0</v>
      </c>
      <c r="BF416" s="249">
        <f>IF(N416="snížená",J416,0)</f>
        <v>0</v>
      </c>
      <c r="BG416" s="249">
        <f>IF(N416="zákl. přenesená",J416,0)</f>
        <v>0</v>
      </c>
      <c r="BH416" s="249">
        <f>IF(N416="sníž. přenesená",J416,0)</f>
        <v>0</v>
      </c>
      <c r="BI416" s="249">
        <f>IF(N416="nulová",J416,0)</f>
        <v>0</v>
      </c>
      <c r="BJ416" s="17" t="s">
        <v>80</v>
      </c>
      <c r="BK416" s="249">
        <f>ROUND(I416*H416,2)</f>
        <v>0</v>
      </c>
      <c r="BL416" s="17" t="s">
        <v>88</v>
      </c>
      <c r="BM416" s="248" t="s">
        <v>1375</v>
      </c>
    </row>
    <row r="417" spans="1:51" s="13" customFormat="1" ht="12">
      <c r="A417" s="13"/>
      <c r="B417" s="250"/>
      <c r="C417" s="251"/>
      <c r="D417" s="252" t="s">
        <v>170</v>
      </c>
      <c r="E417" s="253" t="s">
        <v>1</v>
      </c>
      <c r="F417" s="254" t="s">
        <v>1371</v>
      </c>
      <c r="G417" s="251"/>
      <c r="H417" s="255">
        <v>219.86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1" t="s">
        <v>170</v>
      </c>
      <c r="AU417" s="261" t="s">
        <v>82</v>
      </c>
      <c r="AV417" s="13" t="s">
        <v>82</v>
      </c>
      <c r="AW417" s="13" t="s">
        <v>30</v>
      </c>
      <c r="AX417" s="13" t="s">
        <v>73</v>
      </c>
      <c r="AY417" s="261" t="s">
        <v>163</v>
      </c>
    </row>
    <row r="418" spans="1:51" s="13" customFormat="1" ht="12">
      <c r="A418" s="13"/>
      <c r="B418" s="250"/>
      <c r="C418" s="251"/>
      <c r="D418" s="252" t="s">
        <v>170</v>
      </c>
      <c r="E418" s="253" t="s">
        <v>1</v>
      </c>
      <c r="F418" s="254" t="s">
        <v>1372</v>
      </c>
      <c r="G418" s="251"/>
      <c r="H418" s="255">
        <v>3.95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1" t="s">
        <v>170</v>
      </c>
      <c r="AU418" s="261" t="s">
        <v>82</v>
      </c>
      <c r="AV418" s="13" t="s">
        <v>82</v>
      </c>
      <c r="AW418" s="13" t="s">
        <v>30</v>
      </c>
      <c r="AX418" s="13" t="s">
        <v>73</v>
      </c>
      <c r="AY418" s="261" t="s">
        <v>163</v>
      </c>
    </row>
    <row r="419" spans="1:51" s="14" customFormat="1" ht="12">
      <c r="A419" s="14"/>
      <c r="B419" s="262"/>
      <c r="C419" s="263"/>
      <c r="D419" s="252" t="s">
        <v>170</v>
      </c>
      <c r="E419" s="264" t="s">
        <v>1</v>
      </c>
      <c r="F419" s="265" t="s">
        <v>172</v>
      </c>
      <c r="G419" s="263"/>
      <c r="H419" s="266">
        <v>223.81</v>
      </c>
      <c r="I419" s="267"/>
      <c r="J419" s="263"/>
      <c r="K419" s="263"/>
      <c r="L419" s="268"/>
      <c r="M419" s="269"/>
      <c r="N419" s="270"/>
      <c r="O419" s="270"/>
      <c r="P419" s="270"/>
      <c r="Q419" s="270"/>
      <c r="R419" s="270"/>
      <c r="S419" s="270"/>
      <c r="T419" s="27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2" t="s">
        <v>170</v>
      </c>
      <c r="AU419" s="272" t="s">
        <v>82</v>
      </c>
      <c r="AV419" s="14" t="s">
        <v>88</v>
      </c>
      <c r="AW419" s="14" t="s">
        <v>30</v>
      </c>
      <c r="AX419" s="14" t="s">
        <v>80</v>
      </c>
      <c r="AY419" s="272" t="s">
        <v>163</v>
      </c>
    </row>
    <row r="420" spans="1:65" s="2" customFormat="1" ht="21.75" customHeight="1">
      <c r="A420" s="38"/>
      <c r="B420" s="39"/>
      <c r="C420" s="236" t="s">
        <v>476</v>
      </c>
      <c r="D420" s="236" t="s">
        <v>165</v>
      </c>
      <c r="E420" s="237" t="s">
        <v>1376</v>
      </c>
      <c r="F420" s="238" t="s">
        <v>1377</v>
      </c>
      <c r="G420" s="239" t="s">
        <v>212</v>
      </c>
      <c r="H420" s="240">
        <v>4093.8</v>
      </c>
      <c r="I420" s="241"/>
      <c r="J420" s="242">
        <f>ROUND(I420*H420,2)</f>
        <v>0</v>
      </c>
      <c r="K420" s="243"/>
      <c r="L420" s="44"/>
      <c r="M420" s="244" t="s">
        <v>1</v>
      </c>
      <c r="N420" s="245" t="s">
        <v>38</v>
      </c>
      <c r="O420" s="91"/>
      <c r="P420" s="246">
        <f>O420*H420</f>
        <v>0</v>
      </c>
      <c r="Q420" s="246">
        <v>0</v>
      </c>
      <c r="R420" s="246">
        <f>Q420*H420</f>
        <v>0</v>
      </c>
      <c r="S420" s="246">
        <v>0</v>
      </c>
      <c r="T420" s="247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8" t="s">
        <v>88</v>
      </c>
      <c r="AT420" s="248" t="s">
        <v>165</v>
      </c>
      <c r="AU420" s="248" t="s">
        <v>82</v>
      </c>
      <c r="AY420" s="17" t="s">
        <v>163</v>
      </c>
      <c r="BE420" s="249">
        <f>IF(N420="základní",J420,0)</f>
        <v>0</v>
      </c>
      <c r="BF420" s="249">
        <f>IF(N420="snížená",J420,0)</f>
        <v>0</v>
      </c>
      <c r="BG420" s="249">
        <f>IF(N420="zákl. přenesená",J420,0)</f>
        <v>0</v>
      </c>
      <c r="BH420" s="249">
        <f>IF(N420="sníž. přenesená",J420,0)</f>
        <v>0</v>
      </c>
      <c r="BI420" s="249">
        <f>IF(N420="nulová",J420,0)</f>
        <v>0</v>
      </c>
      <c r="BJ420" s="17" t="s">
        <v>80</v>
      </c>
      <c r="BK420" s="249">
        <f>ROUND(I420*H420,2)</f>
        <v>0</v>
      </c>
      <c r="BL420" s="17" t="s">
        <v>88</v>
      </c>
      <c r="BM420" s="248" t="s">
        <v>1378</v>
      </c>
    </row>
    <row r="421" spans="1:65" s="2" customFormat="1" ht="16.5" customHeight="1">
      <c r="A421" s="38"/>
      <c r="B421" s="39"/>
      <c r="C421" s="273" t="s">
        <v>484</v>
      </c>
      <c r="D421" s="273" t="s">
        <v>551</v>
      </c>
      <c r="E421" s="274" t="s">
        <v>1379</v>
      </c>
      <c r="F421" s="275" t="s">
        <v>1380</v>
      </c>
      <c r="G421" s="276" t="s">
        <v>212</v>
      </c>
      <c r="H421" s="277">
        <v>1728.3</v>
      </c>
      <c r="I421" s="278"/>
      <c r="J421" s="279">
        <f>ROUND(I421*H421,2)</f>
        <v>0</v>
      </c>
      <c r="K421" s="280"/>
      <c r="L421" s="281"/>
      <c r="M421" s="282" t="s">
        <v>1</v>
      </c>
      <c r="N421" s="283" t="s">
        <v>38</v>
      </c>
      <c r="O421" s="91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8" t="s">
        <v>97</v>
      </c>
      <c r="AT421" s="248" t="s">
        <v>551</v>
      </c>
      <c r="AU421" s="248" t="s">
        <v>82</v>
      </c>
      <c r="AY421" s="17" t="s">
        <v>163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7" t="s">
        <v>80</v>
      </c>
      <c r="BK421" s="249">
        <f>ROUND(I421*H421,2)</f>
        <v>0</v>
      </c>
      <c r="BL421" s="17" t="s">
        <v>88</v>
      </c>
      <c r="BM421" s="248" t="s">
        <v>1381</v>
      </c>
    </row>
    <row r="422" spans="1:65" s="2" customFormat="1" ht="21.75" customHeight="1">
      <c r="A422" s="38"/>
      <c r="B422" s="39"/>
      <c r="C422" s="273" t="s">
        <v>490</v>
      </c>
      <c r="D422" s="273" t="s">
        <v>551</v>
      </c>
      <c r="E422" s="274" t="s">
        <v>1382</v>
      </c>
      <c r="F422" s="275" t="s">
        <v>1383</v>
      </c>
      <c r="G422" s="276" t="s">
        <v>212</v>
      </c>
      <c r="H422" s="277">
        <v>746.235</v>
      </c>
      <c r="I422" s="278"/>
      <c r="J422" s="279">
        <f>ROUND(I422*H422,2)</f>
        <v>0</v>
      </c>
      <c r="K422" s="280"/>
      <c r="L422" s="281"/>
      <c r="M422" s="282" t="s">
        <v>1</v>
      </c>
      <c r="N422" s="283" t="s">
        <v>38</v>
      </c>
      <c r="O422" s="91"/>
      <c r="P422" s="246">
        <f>O422*H422</f>
        <v>0</v>
      </c>
      <c r="Q422" s="246">
        <v>0</v>
      </c>
      <c r="R422" s="246">
        <f>Q422*H422</f>
        <v>0</v>
      </c>
      <c r="S422" s="246">
        <v>0</v>
      </c>
      <c r="T422" s="24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8" t="s">
        <v>97</v>
      </c>
      <c r="AT422" s="248" t="s">
        <v>551</v>
      </c>
      <c r="AU422" s="248" t="s">
        <v>82</v>
      </c>
      <c r="AY422" s="17" t="s">
        <v>163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80</v>
      </c>
      <c r="BK422" s="249">
        <f>ROUND(I422*H422,2)</f>
        <v>0</v>
      </c>
      <c r="BL422" s="17" t="s">
        <v>88</v>
      </c>
      <c r="BM422" s="248" t="s">
        <v>1384</v>
      </c>
    </row>
    <row r="423" spans="1:65" s="2" customFormat="1" ht="21.75" customHeight="1">
      <c r="A423" s="38"/>
      <c r="B423" s="39"/>
      <c r="C423" s="273" t="s">
        <v>499</v>
      </c>
      <c r="D423" s="273" t="s">
        <v>551</v>
      </c>
      <c r="E423" s="274" t="s">
        <v>1385</v>
      </c>
      <c r="F423" s="275" t="s">
        <v>1386</v>
      </c>
      <c r="G423" s="276" t="s">
        <v>212</v>
      </c>
      <c r="H423" s="277">
        <v>1823.955</v>
      </c>
      <c r="I423" s="278"/>
      <c r="J423" s="279">
        <f>ROUND(I423*H423,2)</f>
        <v>0</v>
      </c>
      <c r="K423" s="280"/>
      <c r="L423" s="281"/>
      <c r="M423" s="282" t="s">
        <v>1</v>
      </c>
      <c r="N423" s="283" t="s">
        <v>38</v>
      </c>
      <c r="O423" s="91"/>
      <c r="P423" s="246">
        <f>O423*H423</f>
        <v>0</v>
      </c>
      <c r="Q423" s="246">
        <v>0</v>
      </c>
      <c r="R423" s="246">
        <f>Q423*H423</f>
        <v>0</v>
      </c>
      <c r="S423" s="246">
        <v>0</v>
      </c>
      <c r="T423" s="247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48" t="s">
        <v>97</v>
      </c>
      <c r="AT423" s="248" t="s">
        <v>551</v>
      </c>
      <c r="AU423" s="248" t="s">
        <v>82</v>
      </c>
      <c r="AY423" s="17" t="s">
        <v>163</v>
      </c>
      <c r="BE423" s="249">
        <f>IF(N423="základní",J423,0)</f>
        <v>0</v>
      </c>
      <c r="BF423" s="249">
        <f>IF(N423="snížená",J423,0)</f>
        <v>0</v>
      </c>
      <c r="BG423" s="249">
        <f>IF(N423="zákl. přenesená",J423,0)</f>
        <v>0</v>
      </c>
      <c r="BH423" s="249">
        <f>IF(N423="sníž. přenesená",J423,0)</f>
        <v>0</v>
      </c>
      <c r="BI423" s="249">
        <f>IF(N423="nulová",J423,0)</f>
        <v>0</v>
      </c>
      <c r="BJ423" s="17" t="s">
        <v>80</v>
      </c>
      <c r="BK423" s="249">
        <f>ROUND(I423*H423,2)</f>
        <v>0</v>
      </c>
      <c r="BL423" s="17" t="s">
        <v>88</v>
      </c>
      <c r="BM423" s="248" t="s">
        <v>1387</v>
      </c>
    </row>
    <row r="424" spans="1:65" s="2" customFormat="1" ht="33" customHeight="1">
      <c r="A424" s="38"/>
      <c r="B424" s="39"/>
      <c r="C424" s="236" t="s">
        <v>504</v>
      </c>
      <c r="D424" s="236" t="s">
        <v>165</v>
      </c>
      <c r="E424" s="237" t="s">
        <v>1388</v>
      </c>
      <c r="F424" s="238" t="s">
        <v>1389</v>
      </c>
      <c r="G424" s="239" t="s">
        <v>168</v>
      </c>
      <c r="H424" s="240">
        <v>71.992</v>
      </c>
      <c r="I424" s="241"/>
      <c r="J424" s="242">
        <f>ROUND(I424*H424,2)</f>
        <v>0</v>
      </c>
      <c r="K424" s="243"/>
      <c r="L424" s="44"/>
      <c r="M424" s="244" t="s">
        <v>1</v>
      </c>
      <c r="N424" s="245" t="s">
        <v>38</v>
      </c>
      <c r="O424" s="91"/>
      <c r="P424" s="246">
        <f>O424*H424</f>
        <v>0</v>
      </c>
      <c r="Q424" s="246">
        <v>0</v>
      </c>
      <c r="R424" s="246">
        <f>Q424*H424</f>
        <v>0</v>
      </c>
      <c r="S424" s="246">
        <v>0</v>
      </c>
      <c r="T424" s="247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8" t="s">
        <v>88</v>
      </c>
      <c r="AT424" s="248" t="s">
        <v>165</v>
      </c>
      <c r="AU424" s="248" t="s">
        <v>82</v>
      </c>
      <c r="AY424" s="17" t="s">
        <v>163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7" t="s">
        <v>80</v>
      </c>
      <c r="BK424" s="249">
        <f>ROUND(I424*H424,2)</f>
        <v>0</v>
      </c>
      <c r="BL424" s="17" t="s">
        <v>88</v>
      </c>
      <c r="BM424" s="248" t="s">
        <v>1390</v>
      </c>
    </row>
    <row r="425" spans="1:51" s="13" customFormat="1" ht="12">
      <c r="A425" s="13"/>
      <c r="B425" s="250"/>
      <c r="C425" s="251"/>
      <c r="D425" s="252" t="s">
        <v>170</v>
      </c>
      <c r="E425" s="253" t="s">
        <v>1</v>
      </c>
      <c r="F425" s="254" t="s">
        <v>1391</v>
      </c>
      <c r="G425" s="251"/>
      <c r="H425" s="255">
        <v>71.992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1" t="s">
        <v>170</v>
      </c>
      <c r="AU425" s="261" t="s">
        <v>82</v>
      </c>
      <c r="AV425" s="13" t="s">
        <v>82</v>
      </c>
      <c r="AW425" s="13" t="s">
        <v>30</v>
      </c>
      <c r="AX425" s="13" t="s">
        <v>73</v>
      </c>
      <c r="AY425" s="261" t="s">
        <v>163</v>
      </c>
    </row>
    <row r="426" spans="1:51" s="14" customFormat="1" ht="12">
      <c r="A426" s="14"/>
      <c r="B426" s="262"/>
      <c r="C426" s="263"/>
      <c r="D426" s="252" t="s">
        <v>170</v>
      </c>
      <c r="E426" s="264" t="s">
        <v>1</v>
      </c>
      <c r="F426" s="265" t="s">
        <v>172</v>
      </c>
      <c r="G426" s="263"/>
      <c r="H426" s="266">
        <v>71.992</v>
      </c>
      <c r="I426" s="267"/>
      <c r="J426" s="263"/>
      <c r="K426" s="263"/>
      <c r="L426" s="268"/>
      <c r="M426" s="269"/>
      <c r="N426" s="270"/>
      <c r="O426" s="270"/>
      <c r="P426" s="270"/>
      <c r="Q426" s="270"/>
      <c r="R426" s="270"/>
      <c r="S426" s="270"/>
      <c r="T426" s="27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2" t="s">
        <v>170</v>
      </c>
      <c r="AU426" s="272" t="s">
        <v>82</v>
      </c>
      <c r="AV426" s="14" t="s">
        <v>88</v>
      </c>
      <c r="AW426" s="14" t="s">
        <v>30</v>
      </c>
      <c r="AX426" s="14" t="s">
        <v>80</v>
      </c>
      <c r="AY426" s="272" t="s">
        <v>163</v>
      </c>
    </row>
    <row r="427" spans="1:65" s="2" customFormat="1" ht="33" customHeight="1">
      <c r="A427" s="38"/>
      <c r="B427" s="39"/>
      <c r="C427" s="236" t="s">
        <v>509</v>
      </c>
      <c r="D427" s="236" t="s">
        <v>165</v>
      </c>
      <c r="E427" s="237" t="s">
        <v>1392</v>
      </c>
      <c r="F427" s="238" t="s">
        <v>1393</v>
      </c>
      <c r="G427" s="239" t="s">
        <v>168</v>
      </c>
      <c r="H427" s="240">
        <v>4038.631</v>
      </c>
      <c r="I427" s="241"/>
      <c r="J427" s="242">
        <f>ROUND(I427*H427,2)</f>
        <v>0</v>
      </c>
      <c r="K427" s="243"/>
      <c r="L427" s="44"/>
      <c r="M427" s="244" t="s">
        <v>1</v>
      </c>
      <c r="N427" s="245" t="s">
        <v>38</v>
      </c>
      <c r="O427" s="91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8" t="s">
        <v>88</v>
      </c>
      <c r="AT427" s="248" t="s">
        <v>165</v>
      </c>
      <c r="AU427" s="248" t="s">
        <v>82</v>
      </c>
      <c r="AY427" s="17" t="s">
        <v>163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7" t="s">
        <v>80</v>
      </c>
      <c r="BK427" s="249">
        <f>ROUND(I427*H427,2)</f>
        <v>0</v>
      </c>
      <c r="BL427" s="17" t="s">
        <v>88</v>
      </c>
      <c r="BM427" s="248" t="s">
        <v>1394</v>
      </c>
    </row>
    <row r="428" spans="1:51" s="13" customFormat="1" ht="12">
      <c r="A428" s="13"/>
      <c r="B428" s="250"/>
      <c r="C428" s="251"/>
      <c r="D428" s="252" t="s">
        <v>170</v>
      </c>
      <c r="E428" s="253" t="s">
        <v>1</v>
      </c>
      <c r="F428" s="254" t="s">
        <v>1395</v>
      </c>
      <c r="G428" s="251"/>
      <c r="H428" s="255">
        <v>3158.666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1" t="s">
        <v>170</v>
      </c>
      <c r="AU428" s="261" t="s">
        <v>82</v>
      </c>
      <c r="AV428" s="13" t="s">
        <v>82</v>
      </c>
      <c r="AW428" s="13" t="s">
        <v>30</v>
      </c>
      <c r="AX428" s="13" t="s">
        <v>73</v>
      </c>
      <c r="AY428" s="261" t="s">
        <v>163</v>
      </c>
    </row>
    <row r="429" spans="1:51" s="13" customFormat="1" ht="12">
      <c r="A429" s="13"/>
      <c r="B429" s="250"/>
      <c r="C429" s="251"/>
      <c r="D429" s="252" t="s">
        <v>170</v>
      </c>
      <c r="E429" s="253" t="s">
        <v>1</v>
      </c>
      <c r="F429" s="254" t="s">
        <v>1396</v>
      </c>
      <c r="G429" s="251"/>
      <c r="H429" s="255">
        <v>607.985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1" t="s">
        <v>170</v>
      </c>
      <c r="AU429" s="261" t="s">
        <v>82</v>
      </c>
      <c r="AV429" s="13" t="s">
        <v>82</v>
      </c>
      <c r="AW429" s="13" t="s">
        <v>30</v>
      </c>
      <c r="AX429" s="13" t="s">
        <v>73</v>
      </c>
      <c r="AY429" s="261" t="s">
        <v>163</v>
      </c>
    </row>
    <row r="430" spans="1:51" s="13" customFormat="1" ht="12">
      <c r="A430" s="13"/>
      <c r="B430" s="250"/>
      <c r="C430" s="251"/>
      <c r="D430" s="252" t="s">
        <v>170</v>
      </c>
      <c r="E430" s="253" t="s">
        <v>1</v>
      </c>
      <c r="F430" s="254" t="s">
        <v>1397</v>
      </c>
      <c r="G430" s="251"/>
      <c r="H430" s="255">
        <v>179.98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1" t="s">
        <v>170</v>
      </c>
      <c r="AU430" s="261" t="s">
        <v>82</v>
      </c>
      <c r="AV430" s="13" t="s">
        <v>82</v>
      </c>
      <c r="AW430" s="13" t="s">
        <v>30</v>
      </c>
      <c r="AX430" s="13" t="s">
        <v>73</v>
      </c>
      <c r="AY430" s="261" t="s">
        <v>163</v>
      </c>
    </row>
    <row r="431" spans="1:51" s="13" customFormat="1" ht="12">
      <c r="A431" s="13"/>
      <c r="B431" s="250"/>
      <c r="C431" s="251"/>
      <c r="D431" s="252" t="s">
        <v>170</v>
      </c>
      <c r="E431" s="253" t="s">
        <v>1</v>
      </c>
      <c r="F431" s="254" t="s">
        <v>1398</v>
      </c>
      <c r="G431" s="251"/>
      <c r="H431" s="255">
        <v>92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1" t="s">
        <v>170</v>
      </c>
      <c r="AU431" s="261" t="s">
        <v>82</v>
      </c>
      <c r="AV431" s="13" t="s">
        <v>82</v>
      </c>
      <c r="AW431" s="13" t="s">
        <v>30</v>
      </c>
      <c r="AX431" s="13" t="s">
        <v>73</v>
      </c>
      <c r="AY431" s="261" t="s">
        <v>163</v>
      </c>
    </row>
    <row r="432" spans="1:51" s="14" customFormat="1" ht="12">
      <c r="A432" s="14"/>
      <c r="B432" s="262"/>
      <c r="C432" s="263"/>
      <c r="D432" s="252" t="s">
        <v>170</v>
      </c>
      <c r="E432" s="264" t="s">
        <v>1</v>
      </c>
      <c r="F432" s="265" t="s">
        <v>172</v>
      </c>
      <c r="G432" s="263"/>
      <c r="H432" s="266">
        <v>4038.6310000000003</v>
      </c>
      <c r="I432" s="267"/>
      <c r="J432" s="263"/>
      <c r="K432" s="263"/>
      <c r="L432" s="268"/>
      <c r="M432" s="269"/>
      <c r="N432" s="270"/>
      <c r="O432" s="270"/>
      <c r="P432" s="270"/>
      <c r="Q432" s="270"/>
      <c r="R432" s="270"/>
      <c r="S432" s="270"/>
      <c r="T432" s="27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2" t="s">
        <v>170</v>
      </c>
      <c r="AU432" s="272" t="s">
        <v>82</v>
      </c>
      <c r="AV432" s="14" t="s">
        <v>88</v>
      </c>
      <c r="AW432" s="14" t="s">
        <v>30</v>
      </c>
      <c r="AX432" s="14" t="s">
        <v>80</v>
      </c>
      <c r="AY432" s="272" t="s">
        <v>163</v>
      </c>
    </row>
    <row r="433" spans="1:65" s="2" customFormat="1" ht="33" customHeight="1">
      <c r="A433" s="38"/>
      <c r="B433" s="39"/>
      <c r="C433" s="236" t="s">
        <v>514</v>
      </c>
      <c r="D433" s="236" t="s">
        <v>165</v>
      </c>
      <c r="E433" s="237" t="s">
        <v>1399</v>
      </c>
      <c r="F433" s="238" t="s">
        <v>1400</v>
      </c>
      <c r="G433" s="239" t="s">
        <v>168</v>
      </c>
      <c r="H433" s="240">
        <v>1105.136</v>
      </c>
      <c r="I433" s="241"/>
      <c r="J433" s="242">
        <f>ROUND(I433*H433,2)</f>
        <v>0</v>
      </c>
      <c r="K433" s="243"/>
      <c r="L433" s="44"/>
      <c r="M433" s="244" t="s">
        <v>1</v>
      </c>
      <c r="N433" s="245" t="s">
        <v>38</v>
      </c>
      <c r="O433" s="91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8" t="s">
        <v>88</v>
      </c>
      <c r="AT433" s="248" t="s">
        <v>165</v>
      </c>
      <c r="AU433" s="248" t="s">
        <v>82</v>
      </c>
      <c r="AY433" s="17" t="s">
        <v>163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7" t="s">
        <v>80</v>
      </c>
      <c r="BK433" s="249">
        <f>ROUND(I433*H433,2)</f>
        <v>0</v>
      </c>
      <c r="BL433" s="17" t="s">
        <v>88</v>
      </c>
      <c r="BM433" s="248" t="s">
        <v>1401</v>
      </c>
    </row>
    <row r="434" spans="1:65" s="2" customFormat="1" ht="16.5" customHeight="1">
      <c r="A434" s="38"/>
      <c r="B434" s="39"/>
      <c r="C434" s="236" t="s">
        <v>521</v>
      </c>
      <c r="D434" s="236" t="s">
        <v>165</v>
      </c>
      <c r="E434" s="237" t="s">
        <v>231</v>
      </c>
      <c r="F434" s="238" t="s">
        <v>232</v>
      </c>
      <c r="G434" s="239" t="s">
        <v>168</v>
      </c>
      <c r="H434" s="240">
        <v>3488.41</v>
      </c>
      <c r="I434" s="241"/>
      <c r="J434" s="242">
        <f>ROUND(I434*H434,2)</f>
        <v>0</v>
      </c>
      <c r="K434" s="243"/>
      <c r="L434" s="44"/>
      <c r="M434" s="244" t="s">
        <v>1</v>
      </c>
      <c r="N434" s="245" t="s">
        <v>38</v>
      </c>
      <c r="O434" s="91"/>
      <c r="P434" s="246">
        <f>O434*H434</f>
        <v>0</v>
      </c>
      <c r="Q434" s="246">
        <v>0</v>
      </c>
      <c r="R434" s="246">
        <f>Q434*H434</f>
        <v>0</v>
      </c>
      <c r="S434" s="246">
        <v>0</v>
      </c>
      <c r="T434" s="24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8" t="s">
        <v>88</v>
      </c>
      <c r="AT434" s="248" t="s">
        <v>165</v>
      </c>
      <c r="AU434" s="248" t="s">
        <v>82</v>
      </c>
      <c r="AY434" s="17" t="s">
        <v>163</v>
      </c>
      <c r="BE434" s="249">
        <f>IF(N434="základní",J434,0)</f>
        <v>0</v>
      </c>
      <c r="BF434" s="249">
        <f>IF(N434="snížená",J434,0)</f>
        <v>0</v>
      </c>
      <c r="BG434" s="249">
        <f>IF(N434="zákl. přenesená",J434,0)</f>
        <v>0</v>
      </c>
      <c r="BH434" s="249">
        <f>IF(N434="sníž. přenesená",J434,0)</f>
        <v>0</v>
      </c>
      <c r="BI434" s="249">
        <f>IF(N434="nulová",J434,0)</f>
        <v>0</v>
      </c>
      <c r="BJ434" s="17" t="s">
        <v>80</v>
      </c>
      <c r="BK434" s="249">
        <f>ROUND(I434*H434,2)</f>
        <v>0</v>
      </c>
      <c r="BL434" s="17" t="s">
        <v>88</v>
      </c>
      <c r="BM434" s="248" t="s">
        <v>1402</v>
      </c>
    </row>
    <row r="435" spans="1:51" s="13" customFormat="1" ht="12">
      <c r="A435" s="13"/>
      <c r="B435" s="250"/>
      <c r="C435" s="251"/>
      <c r="D435" s="252" t="s">
        <v>170</v>
      </c>
      <c r="E435" s="253" t="s">
        <v>1</v>
      </c>
      <c r="F435" s="254" t="s">
        <v>1350</v>
      </c>
      <c r="G435" s="251"/>
      <c r="H435" s="255">
        <v>-132.31</v>
      </c>
      <c r="I435" s="256"/>
      <c r="J435" s="251"/>
      <c r="K435" s="251"/>
      <c r="L435" s="257"/>
      <c r="M435" s="258"/>
      <c r="N435" s="259"/>
      <c r="O435" s="259"/>
      <c r="P435" s="259"/>
      <c r="Q435" s="259"/>
      <c r="R435" s="259"/>
      <c r="S435" s="259"/>
      <c r="T435" s="26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1" t="s">
        <v>170</v>
      </c>
      <c r="AU435" s="261" t="s">
        <v>82</v>
      </c>
      <c r="AV435" s="13" t="s">
        <v>82</v>
      </c>
      <c r="AW435" s="13" t="s">
        <v>30</v>
      </c>
      <c r="AX435" s="13" t="s">
        <v>73</v>
      </c>
      <c r="AY435" s="261" t="s">
        <v>163</v>
      </c>
    </row>
    <row r="436" spans="1:51" s="13" customFormat="1" ht="12">
      <c r="A436" s="13"/>
      <c r="B436" s="250"/>
      <c r="C436" s="251"/>
      <c r="D436" s="252" t="s">
        <v>170</v>
      </c>
      <c r="E436" s="253" t="s">
        <v>1</v>
      </c>
      <c r="F436" s="254" t="s">
        <v>1351</v>
      </c>
      <c r="G436" s="251"/>
      <c r="H436" s="255">
        <v>-900.2</v>
      </c>
      <c r="I436" s="256"/>
      <c r="J436" s="251"/>
      <c r="K436" s="251"/>
      <c r="L436" s="257"/>
      <c r="M436" s="258"/>
      <c r="N436" s="259"/>
      <c r="O436" s="259"/>
      <c r="P436" s="259"/>
      <c r="Q436" s="259"/>
      <c r="R436" s="259"/>
      <c r="S436" s="259"/>
      <c r="T436" s="26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1" t="s">
        <v>170</v>
      </c>
      <c r="AU436" s="261" t="s">
        <v>82</v>
      </c>
      <c r="AV436" s="13" t="s">
        <v>82</v>
      </c>
      <c r="AW436" s="13" t="s">
        <v>30</v>
      </c>
      <c r="AX436" s="13" t="s">
        <v>73</v>
      </c>
      <c r="AY436" s="261" t="s">
        <v>163</v>
      </c>
    </row>
    <row r="437" spans="1:51" s="13" customFormat="1" ht="12">
      <c r="A437" s="13"/>
      <c r="B437" s="250"/>
      <c r="C437" s="251"/>
      <c r="D437" s="252" t="s">
        <v>170</v>
      </c>
      <c r="E437" s="253" t="s">
        <v>1</v>
      </c>
      <c r="F437" s="254" t="s">
        <v>1364</v>
      </c>
      <c r="G437" s="251"/>
      <c r="H437" s="255">
        <v>-20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1" t="s">
        <v>170</v>
      </c>
      <c r="AU437" s="261" t="s">
        <v>82</v>
      </c>
      <c r="AV437" s="13" t="s">
        <v>82</v>
      </c>
      <c r="AW437" s="13" t="s">
        <v>30</v>
      </c>
      <c r="AX437" s="13" t="s">
        <v>73</v>
      </c>
      <c r="AY437" s="261" t="s">
        <v>163</v>
      </c>
    </row>
    <row r="438" spans="1:51" s="13" customFormat="1" ht="12">
      <c r="A438" s="13"/>
      <c r="B438" s="250"/>
      <c r="C438" s="251"/>
      <c r="D438" s="252" t="s">
        <v>170</v>
      </c>
      <c r="E438" s="253" t="s">
        <v>1</v>
      </c>
      <c r="F438" s="254" t="s">
        <v>1403</v>
      </c>
      <c r="G438" s="251"/>
      <c r="H438" s="255">
        <v>4193.5</v>
      </c>
      <c r="I438" s="256"/>
      <c r="J438" s="251"/>
      <c r="K438" s="251"/>
      <c r="L438" s="257"/>
      <c r="M438" s="258"/>
      <c r="N438" s="259"/>
      <c r="O438" s="259"/>
      <c r="P438" s="259"/>
      <c r="Q438" s="259"/>
      <c r="R438" s="259"/>
      <c r="S438" s="259"/>
      <c r="T438" s="26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1" t="s">
        <v>170</v>
      </c>
      <c r="AU438" s="261" t="s">
        <v>82</v>
      </c>
      <c r="AV438" s="13" t="s">
        <v>82</v>
      </c>
      <c r="AW438" s="13" t="s">
        <v>30</v>
      </c>
      <c r="AX438" s="13" t="s">
        <v>73</v>
      </c>
      <c r="AY438" s="261" t="s">
        <v>163</v>
      </c>
    </row>
    <row r="439" spans="1:51" s="13" customFormat="1" ht="12">
      <c r="A439" s="13"/>
      <c r="B439" s="250"/>
      <c r="C439" s="251"/>
      <c r="D439" s="252" t="s">
        <v>170</v>
      </c>
      <c r="E439" s="253" t="s">
        <v>1</v>
      </c>
      <c r="F439" s="254" t="s">
        <v>1404</v>
      </c>
      <c r="G439" s="251"/>
      <c r="H439" s="255">
        <v>43.22</v>
      </c>
      <c r="I439" s="256"/>
      <c r="J439" s="251"/>
      <c r="K439" s="251"/>
      <c r="L439" s="257"/>
      <c r="M439" s="258"/>
      <c r="N439" s="259"/>
      <c r="O439" s="259"/>
      <c r="P439" s="259"/>
      <c r="Q439" s="259"/>
      <c r="R439" s="259"/>
      <c r="S439" s="259"/>
      <c r="T439" s="26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1" t="s">
        <v>170</v>
      </c>
      <c r="AU439" s="261" t="s">
        <v>82</v>
      </c>
      <c r="AV439" s="13" t="s">
        <v>82</v>
      </c>
      <c r="AW439" s="13" t="s">
        <v>30</v>
      </c>
      <c r="AX439" s="13" t="s">
        <v>73</v>
      </c>
      <c r="AY439" s="261" t="s">
        <v>163</v>
      </c>
    </row>
    <row r="440" spans="1:51" s="13" customFormat="1" ht="12">
      <c r="A440" s="13"/>
      <c r="B440" s="250"/>
      <c r="C440" s="251"/>
      <c r="D440" s="252" t="s">
        <v>170</v>
      </c>
      <c r="E440" s="253" t="s">
        <v>1</v>
      </c>
      <c r="F440" s="254" t="s">
        <v>1405</v>
      </c>
      <c r="G440" s="251"/>
      <c r="H440" s="255">
        <v>297.56</v>
      </c>
      <c r="I440" s="256"/>
      <c r="J440" s="251"/>
      <c r="K440" s="251"/>
      <c r="L440" s="257"/>
      <c r="M440" s="258"/>
      <c r="N440" s="259"/>
      <c r="O440" s="259"/>
      <c r="P440" s="259"/>
      <c r="Q440" s="259"/>
      <c r="R440" s="259"/>
      <c r="S440" s="259"/>
      <c r="T440" s="26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1" t="s">
        <v>170</v>
      </c>
      <c r="AU440" s="261" t="s">
        <v>82</v>
      </c>
      <c r="AV440" s="13" t="s">
        <v>82</v>
      </c>
      <c r="AW440" s="13" t="s">
        <v>30</v>
      </c>
      <c r="AX440" s="13" t="s">
        <v>73</v>
      </c>
      <c r="AY440" s="261" t="s">
        <v>163</v>
      </c>
    </row>
    <row r="441" spans="1:51" s="13" customFormat="1" ht="12">
      <c r="A441" s="13"/>
      <c r="B441" s="250"/>
      <c r="C441" s="251"/>
      <c r="D441" s="252" t="s">
        <v>170</v>
      </c>
      <c r="E441" s="253" t="s">
        <v>1</v>
      </c>
      <c r="F441" s="254" t="s">
        <v>1406</v>
      </c>
      <c r="G441" s="251"/>
      <c r="H441" s="255">
        <v>6.64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1" t="s">
        <v>170</v>
      </c>
      <c r="AU441" s="261" t="s">
        <v>82</v>
      </c>
      <c r="AV441" s="13" t="s">
        <v>82</v>
      </c>
      <c r="AW441" s="13" t="s">
        <v>30</v>
      </c>
      <c r="AX441" s="13" t="s">
        <v>73</v>
      </c>
      <c r="AY441" s="261" t="s">
        <v>163</v>
      </c>
    </row>
    <row r="442" spans="1:51" s="14" customFormat="1" ht="12">
      <c r="A442" s="14"/>
      <c r="B442" s="262"/>
      <c r="C442" s="263"/>
      <c r="D442" s="252" t="s">
        <v>170</v>
      </c>
      <c r="E442" s="264" t="s">
        <v>1</v>
      </c>
      <c r="F442" s="265" t="s">
        <v>172</v>
      </c>
      <c r="G442" s="263"/>
      <c r="H442" s="266">
        <v>3488.4099999999994</v>
      </c>
      <c r="I442" s="267"/>
      <c r="J442" s="263"/>
      <c r="K442" s="263"/>
      <c r="L442" s="268"/>
      <c r="M442" s="269"/>
      <c r="N442" s="270"/>
      <c r="O442" s="270"/>
      <c r="P442" s="270"/>
      <c r="Q442" s="270"/>
      <c r="R442" s="270"/>
      <c r="S442" s="270"/>
      <c r="T442" s="27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2" t="s">
        <v>170</v>
      </c>
      <c r="AU442" s="272" t="s">
        <v>82</v>
      </c>
      <c r="AV442" s="14" t="s">
        <v>88</v>
      </c>
      <c r="AW442" s="14" t="s">
        <v>30</v>
      </c>
      <c r="AX442" s="14" t="s">
        <v>80</v>
      </c>
      <c r="AY442" s="272" t="s">
        <v>163</v>
      </c>
    </row>
    <row r="443" spans="1:65" s="2" customFormat="1" ht="33" customHeight="1">
      <c r="A443" s="38"/>
      <c r="B443" s="39"/>
      <c r="C443" s="236" t="s">
        <v>528</v>
      </c>
      <c r="D443" s="236" t="s">
        <v>165</v>
      </c>
      <c r="E443" s="237" t="s">
        <v>1407</v>
      </c>
      <c r="F443" s="238" t="s">
        <v>1408</v>
      </c>
      <c r="G443" s="239" t="s">
        <v>212</v>
      </c>
      <c r="H443" s="240">
        <v>685</v>
      </c>
      <c r="I443" s="241"/>
      <c r="J443" s="242">
        <f>ROUND(I443*H443,2)</f>
        <v>0</v>
      </c>
      <c r="K443" s="243"/>
      <c r="L443" s="44"/>
      <c r="M443" s="244" t="s">
        <v>1</v>
      </c>
      <c r="N443" s="245" t="s">
        <v>38</v>
      </c>
      <c r="O443" s="91"/>
      <c r="P443" s="246">
        <f>O443*H443</f>
        <v>0</v>
      </c>
      <c r="Q443" s="246">
        <v>0</v>
      </c>
      <c r="R443" s="246">
        <f>Q443*H443</f>
        <v>0</v>
      </c>
      <c r="S443" s="246">
        <v>0</v>
      </c>
      <c r="T443" s="247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8" t="s">
        <v>88</v>
      </c>
      <c r="AT443" s="248" t="s">
        <v>165</v>
      </c>
      <c r="AU443" s="248" t="s">
        <v>82</v>
      </c>
      <c r="AY443" s="17" t="s">
        <v>163</v>
      </c>
      <c r="BE443" s="249">
        <f>IF(N443="základní",J443,0)</f>
        <v>0</v>
      </c>
      <c r="BF443" s="249">
        <f>IF(N443="snížená",J443,0)</f>
        <v>0</v>
      </c>
      <c r="BG443" s="249">
        <f>IF(N443="zákl. přenesená",J443,0)</f>
        <v>0</v>
      </c>
      <c r="BH443" s="249">
        <f>IF(N443="sníž. přenesená",J443,0)</f>
        <v>0</v>
      </c>
      <c r="BI443" s="249">
        <f>IF(N443="nulová",J443,0)</f>
        <v>0</v>
      </c>
      <c r="BJ443" s="17" t="s">
        <v>80</v>
      </c>
      <c r="BK443" s="249">
        <f>ROUND(I443*H443,2)</f>
        <v>0</v>
      </c>
      <c r="BL443" s="17" t="s">
        <v>88</v>
      </c>
      <c r="BM443" s="248" t="s">
        <v>1409</v>
      </c>
    </row>
    <row r="444" spans="1:51" s="13" customFormat="1" ht="12">
      <c r="A444" s="13"/>
      <c r="B444" s="250"/>
      <c r="C444" s="251"/>
      <c r="D444" s="252" t="s">
        <v>170</v>
      </c>
      <c r="E444" s="253" t="s">
        <v>1</v>
      </c>
      <c r="F444" s="254" t="s">
        <v>1410</v>
      </c>
      <c r="G444" s="251"/>
      <c r="H444" s="255">
        <v>101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170</v>
      </c>
      <c r="AU444" s="261" t="s">
        <v>82</v>
      </c>
      <c r="AV444" s="13" t="s">
        <v>82</v>
      </c>
      <c r="AW444" s="13" t="s">
        <v>30</v>
      </c>
      <c r="AX444" s="13" t="s">
        <v>73</v>
      </c>
      <c r="AY444" s="261" t="s">
        <v>163</v>
      </c>
    </row>
    <row r="445" spans="1:51" s="13" customFormat="1" ht="12">
      <c r="A445" s="13"/>
      <c r="B445" s="250"/>
      <c r="C445" s="251"/>
      <c r="D445" s="252" t="s">
        <v>170</v>
      </c>
      <c r="E445" s="253" t="s">
        <v>1</v>
      </c>
      <c r="F445" s="254" t="s">
        <v>1411</v>
      </c>
      <c r="G445" s="251"/>
      <c r="H445" s="255">
        <v>584</v>
      </c>
      <c r="I445" s="256"/>
      <c r="J445" s="251"/>
      <c r="K445" s="251"/>
      <c r="L445" s="257"/>
      <c r="M445" s="258"/>
      <c r="N445" s="259"/>
      <c r="O445" s="259"/>
      <c r="P445" s="259"/>
      <c r="Q445" s="259"/>
      <c r="R445" s="259"/>
      <c r="S445" s="259"/>
      <c r="T445" s="26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1" t="s">
        <v>170</v>
      </c>
      <c r="AU445" s="261" t="s">
        <v>82</v>
      </c>
      <c r="AV445" s="13" t="s">
        <v>82</v>
      </c>
      <c r="AW445" s="13" t="s">
        <v>30</v>
      </c>
      <c r="AX445" s="13" t="s">
        <v>73</v>
      </c>
      <c r="AY445" s="261" t="s">
        <v>163</v>
      </c>
    </row>
    <row r="446" spans="1:51" s="14" customFormat="1" ht="12">
      <c r="A446" s="14"/>
      <c r="B446" s="262"/>
      <c r="C446" s="263"/>
      <c r="D446" s="252" t="s">
        <v>170</v>
      </c>
      <c r="E446" s="264" t="s">
        <v>1</v>
      </c>
      <c r="F446" s="265" t="s">
        <v>172</v>
      </c>
      <c r="G446" s="263"/>
      <c r="H446" s="266">
        <v>685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2" t="s">
        <v>170</v>
      </c>
      <c r="AU446" s="272" t="s">
        <v>82</v>
      </c>
      <c r="AV446" s="14" t="s">
        <v>88</v>
      </c>
      <c r="AW446" s="14" t="s">
        <v>30</v>
      </c>
      <c r="AX446" s="14" t="s">
        <v>80</v>
      </c>
      <c r="AY446" s="272" t="s">
        <v>163</v>
      </c>
    </row>
    <row r="447" spans="1:65" s="2" customFormat="1" ht="21.75" customHeight="1">
      <c r="A447" s="38"/>
      <c r="B447" s="39"/>
      <c r="C447" s="236" t="s">
        <v>535</v>
      </c>
      <c r="D447" s="236" t="s">
        <v>165</v>
      </c>
      <c r="E447" s="237" t="s">
        <v>1412</v>
      </c>
      <c r="F447" s="238" t="s">
        <v>1413</v>
      </c>
      <c r="G447" s="239" t="s">
        <v>335</v>
      </c>
      <c r="H447" s="240">
        <v>26.764</v>
      </c>
      <c r="I447" s="241"/>
      <c r="J447" s="242">
        <f>ROUND(I447*H447,2)</f>
        <v>0</v>
      </c>
      <c r="K447" s="243"/>
      <c r="L447" s="44"/>
      <c r="M447" s="244" t="s">
        <v>1</v>
      </c>
      <c r="N447" s="245" t="s">
        <v>38</v>
      </c>
      <c r="O447" s="91"/>
      <c r="P447" s="246">
        <f>O447*H447</f>
        <v>0</v>
      </c>
      <c r="Q447" s="246">
        <v>0</v>
      </c>
      <c r="R447" s="246">
        <f>Q447*H447</f>
        <v>0</v>
      </c>
      <c r="S447" s="246">
        <v>0</v>
      </c>
      <c r="T447" s="247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8" t="s">
        <v>88</v>
      </c>
      <c r="AT447" s="248" t="s">
        <v>165</v>
      </c>
      <c r="AU447" s="248" t="s">
        <v>82</v>
      </c>
      <c r="AY447" s="17" t="s">
        <v>163</v>
      </c>
      <c r="BE447" s="249">
        <f>IF(N447="základní",J447,0)</f>
        <v>0</v>
      </c>
      <c r="BF447" s="249">
        <f>IF(N447="snížená",J447,0)</f>
        <v>0</v>
      </c>
      <c r="BG447" s="249">
        <f>IF(N447="zákl. přenesená",J447,0)</f>
        <v>0</v>
      </c>
      <c r="BH447" s="249">
        <f>IF(N447="sníž. přenesená",J447,0)</f>
        <v>0</v>
      </c>
      <c r="BI447" s="249">
        <f>IF(N447="nulová",J447,0)</f>
        <v>0</v>
      </c>
      <c r="BJ447" s="17" t="s">
        <v>80</v>
      </c>
      <c r="BK447" s="249">
        <f>ROUND(I447*H447,2)</f>
        <v>0</v>
      </c>
      <c r="BL447" s="17" t="s">
        <v>88</v>
      </c>
      <c r="BM447" s="248" t="s">
        <v>1414</v>
      </c>
    </row>
    <row r="448" spans="1:51" s="13" customFormat="1" ht="12">
      <c r="A448" s="13"/>
      <c r="B448" s="250"/>
      <c r="C448" s="251"/>
      <c r="D448" s="252" t="s">
        <v>170</v>
      </c>
      <c r="E448" s="253" t="s">
        <v>1</v>
      </c>
      <c r="F448" s="254" t="s">
        <v>1415</v>
      </c>
      <c r="G448" s="251"/>
      <c r="H448" s="255">
        <v>0.322</v>
      </c>
      <c r="I448" s="256"/>
      <c r="J448" s="251"/>
      <c r="K448" s="251"/>
      <c r="L448" s="257"/>
      <c r="M448" s="258"/>
      <c r="N448" s="259"/>
      <c r="O448" s="259"/>
      <c r="P448" s="259"/>
      <c r="Q448" s="259"/>
      <c r="R448" s="259"/>
      <c r="S448" s="259"/>
      <c r="T448" s="26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1" t="s">
        <v>170</v>
      </c>
      <c r="AU448" s="261" t="s">
        <v>82</v>
      </c>
      <c r="AV448" s="13" t="s">
        <v>82</v>
      </c>
      <c r="AW448" s="13" t="s">
        <v>30</v>
      </c>
      <c r="AX448" s="13" t="s">
        <v>73</v>
      </c>
      <c r="AY448" s="261" t="s">
        <v>163</v>
      </c>
    </row>
    <row r="449" spans="1:51" s="13" customFormat="1" ht="12">
      <c r="A449" s="13"/>
      <c r="B449" s="250"/>
      <c r="C449" s="251"/>
      <c r="D449" s="252" t="s">
        <v>170</v>
      </c>
      <c r="E449" s="253" t="s">
        <v>1</v>
      </c>
      <c r="F449" s="254" t="s">
        <v>1416</v>
      </c>
      <c r="G449" s="251"/>
      <c r="H449" s="255">
        <v>0.283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1" t="s">
        <v>170</v>
      </c>
      <c r="AU449" s="261" t="s">
        <v>82</v>
      </c>
      <c r="AV449" s="13" t="s">
        <v>82</v>
      </c>
      <c r="AW449" s="13" t="s">
        <v>30</v>
      </c>
      <c r="AX449" s="13" t="s">
        <v>73</v>
      </c>
      <c r="AY449" s="261" t="s">
        <v>163</v>
      </c>
    </row>
    <row r="450" spans="1:51" s="13" customFormat="1" ht="12">
      <c r="A450" s="13"/>
      <c r="B450" s="250"/>
      <c r="C450" s="251"/>
      <c r="D450" s="252" t="s">
        <v>170</v>
      </c>
      <c r="E450" s="253" t="s">
        <v>1</v>
      </c>
      <c r="F450" s="254" t="s">
        <v>1417</v>
      </c>
      <c r="G450" s="251"/>
      <c r="H450" s="255">
        <v>0.871</v>
      </c>
      <c r="I450" s="256"/>
      <c r="J450" s="251"/>
      <c r="K450" s="251"/>
      <c r="L450" s="257"/>
      <c r="M450" s="258"/>
      <c r="N450" s="259"/>
      <c r="O450" s="259"/>
      <c r="P450" s="259"/>
      <c r="Q450" s="259"/>
      <c r="R450" s="259"/>
      <c r="S450" s="259"/>
      <c r="T450" s="26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1" t="s">
        <v>170</v>
      </c>
      <c r="AU450" s="261" t="s">
        <v>82</v>
      </c>
      <c r="AV450" s="13" t="s">
        <v>82</v>
      </c>
      <c r="AW450" s="13" t="s">
        <v>30</v>
      </c>
      <c r="AX450" s="13" t="s">
        <v>73</v>
      </c>
      <c r="AY450" s="261" t="s">
        <v>163</v>
      </c>
    </row>
    <row r="451" spans="1:51" s="13" customFormat="1" ht="12">
      <c r="A451" s="13"/>
      <c r="B451" s="250"/>
      <c r="C451" s="251"/>
      <c r="D451" s="252" t="s">
        <v>170</v>
      </c>
      <c r="E451" s="253" t="s">
        <v>1</v>
      </c>
      <c r="F451" s="254" t="s">
        <v>1418</v>
      </c>
      <c r="G451" s="251"/>
      <c r="H451" s="255">
        <v>1.304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1" t="s">
        <v>170</v>
      </c>
      <c r="AU451" s="261" t="s">
        <v>82</v>
      </c>
      <c r="AV451" s="13" t="s">
        <v>82</v>
      </c>
      <c r="AW451" s="13" t="s">
        <v>30</v>
      </c>
      <c r="AX451" s="13" t="s">
        <v>73</v>
      </c>
      <c r="AY451" s="261" t="s">
        <v>163</v>
      </c>
    </row>
    <row r="452" spans="1:51" s="13" customFormat="1" ht="12">
      <c r="A452" s="13"/>
      <c r="B452" s="250"/>
      <c r="C452" s="251"/>
      <c r="D452" s="252" t="s">
        <v>170</v>
      </c>
      <c r="E452" s="253" t="s">
        <v>1</v>
      </c>
      <c r="F452" s="254" t="s">
        <v>1419</v>
      </c>
      <c r="G452" s="251"/>
      <c r="H452" s="255">
        <v>13.05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1" t="s">
        <v>170</v>
      </c>
      <c r="AU452" s="261" t="s">
        <v>82</v>
      </c>
      <c r="AV452" s="13" t="s">
        <v>82</v>
      </c>
      <c r="AW452" s="13" t="s">
        <v>30</v>
      </c>
      <c r="AX452" s="13" t="s">
        <v>73</v>
      </c>
      <c r="AY452" s="261" t="s">
        <v>163</v>
      </c>
    </row>
    <row r="453" spans="1:51" s="13" customFormat="1" ht="12">
      <c r="A453" s="13"/>
      <c r="B453" s="250"/>
      <c r="C453" s="251"/>
      <c r="D453" s="252" t="s">
        <v>170</v>
      </c>
      <c r="E453" s="253" t="s">
        <v>1</v>
      </c>
      <c r="F453" s="254" t="s">
        <v>1420</v>
      </c>
      <c r="G453" s="251"/>
      <c r="H453" s="255">
        <v>5.292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1" t="s">
        <v>170</v>
      </c>
      <c r="AU453" s="261" t="s">
        <v>82</v>
      </c>
      <c r="AV453" s="13" t="s">
        <v>82</v>
      </c>
      <c r="AW453" s="13" t="s">
        <v>30</v>
      </c>
      <c r="AX453" s="13" t="s">
        <v>73</v>
      </c>
      <c r="AY453" s="261" t="s">
        <v>163</v>
      </c>
    </row>
    <row r="454" spans="1:51" s="13" customFormat="1" ht="12">
      <c r="A454" s="13"/>
      <c r="B454" s="250"/>
      <c r="C454" s="251"/>
      <c r="D454" s="252" t="s">
        <v>170</v>
      </c>
      <c r="E454" s="253" t="s">
        <v>1</v>
      </c>
      <c r="F454" s="254" t="s">
        <v>1421</v>
      </c>
      <c r="G454" s="251"/>
      <c r="H454" s="255">
        <v>5.642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170</v>
      </c>
      <c r="AU454" s="261" t="s">
        <v>82</v>
      </c>
      <c r="AV454" s="13" t="s">
        <v>82</v>
      </c>
      <c r="AW454" s="13" t="s">
        <v>30</v>
      </c>
      <c r="AX454" s="13" t="s">
        <v>73</v>
      </c>
      <c r="AY454" s="261" t="s">
        <v>163</v>
      </c>
    </row>
    <row r="455" spans="1:51" s="14" customFormat="1" ht="12">
      <c r="A455" s="14"/>
      <c r="B455" s="262"/>
      <c r="C455" s="263"/>
      <c r="D455" s="252" t="s">
        <v>170</v>
      </c>
      <c r="E455" s="264" t="s">
        <v>1</v>
      </c>
      <c r="F455" s="265" t="s">
        <v>172</v>
      </c>
      <c r="G455" s="263"/>
      <c r="H455" s="266">
        <v>26.764</v>
      </c>
      <c r="I455" s="267"/>
      <c r="J455" s="263"/>
      <c r="K455" s="263"/>
      <c r="L455" s="268"/>
      <c r="M455" s="269"/>
      <c r="N455" s="270"/>
      <c r="O455" s="270"/>
      <c r="P455" s="270"/>
      <c r="Q455" s="270"/>
      <c r="R455" s="270"/>
      <c r="S455" s="270"/>
      <c r="T455" s="27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2" t="s">
        <v>170</v>
      </c>
      <c r="AU455" s="272" t="s">
        <v>82</v>
      </c>
      <c r="AV455" s="14" t="s">
        <v>88</v>
      </c>
      <c r="AW455" s="14" t="s">
        <v>30</v>
      </c>
      <c r="AX455" s="14" t="s">
        <v>80</v>
      </c>
      <c r="AY455" s="272" t="s">
        <v>163</v>
      </c>
    </row>
    <row r="456" spans="1:65" s="2" customFormat="1" ht="21.75" customHeight="1">
      <c r="A456" s="38"/>
      <c r="B456" s="39"/>
      <c r="C456" s="236" t="s">
        <v>540</v>
      </c>
      <c r="D456" s="236" t="s">
        <v>165</v>
      </c>
      <c r="E456" s="237" t="s">
        <v>1422</v>
      </c>
      <c r="F456" s="238" t="s">
        <v>1423</v>
      </c>
      <c r="G456" s="239" t="s">
        <v>212</v>
      </c>
      <c r="H456" s="240">
        <v>1323.092</v>
      </c>
      <c r="I456" s="241"/>
      <c r="J456" s="242">
        <f>ROUND(I456*H456,2)</f>
        <v>0</v>
      </c>
      <c r="K456" s="243"/>
      <c r="L456" s="44"/>
      <c r="M456" s="244" t="s">
        <v>1</v>
      </c>
      <c r="N456" s="245" t="s">
        <v>38</v>
      </c>
      <c r="O456" s="91"/>
      <c r="P456" s="246">
        <f>O456*H456</f>
        <v>0</v>
      </c>
      <c r="Q456" s="246">
        <v>0</v>
      </c>
      <c r="R456" s="246">
        <f>Q456*H456</f>
        <v>0</v>
      </c>
      <c r="S456" s="246">
        <v>0</v>
      </c>
      <c r="T456" s="24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8" t="s">
        <v>88</v>
      </c>
      <c r="AT456" s="248" t="s">
        <v>165</v>
      </c>
      <c r="AU456" s="248" t="s">
        <v>82</v>
      </c>
      <c r="AY456" s="17" t="s">
        <v>163</v>
      </c>
      <c r="BE456" s="249">
        <f>IF(N456="základní",J456,0)</f>
        <v>0</v>
      </c>
      <c r="BF456" s="249">
        <f>IF(N456="snížená",J456,0)</f>
        <v>0</v>
      </c>
      <c r="BG456" s="249">
        <f>IF(N456="zákl. přenesená",J456,0)</f>
        <v>0</v>
      </c>
      <c r="BH456" s="249">
        <f>IF(N456="sníž. přenesená",J456,0)</f>
        <v>0</v>
      </c>
      <c r="BI456" s="249">
        <f>IF(N456="nulová",J456,0)</f>
        <v>0</v>
      </c>
      <c r="BJ456" s="17" t="s">
        <v>80</v>
      </c>
      <c r="BK456" s="249">
        <f>ROUND(I456*H456,2)</f>
        <v>0</v>
      </c>
      <c r="BL456" s="17" t="s">
        <v>88</v>
      </c>
      <c r="BM456" s="248" t="s">
        <v>1424</v>
      </c>
    </row>
    <row r="457" spans="1:51" s="13" customFormat="1" ht="12">
      <c r="A457" s="13"/>
      <c r="B457" s="250"/>
      <c r="C457" s="251"/>
      <c r="D457" s="252" t="s">
        <v>170</v>
      </c>
      <c r="E457" s="253" t="s">
        <v>1</v>
      </c>
      <c r="F457" s="254" t="s">
        <v>1425</v>
      </c>
      <c r="G457" s="251"/>
      <c r="H457" s="255">
        <v>88.556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170</v>
      </c>
      <c r="AU457" s="261" t="s">
        <v>82</v>
      </c>
      <c r="AV457" s="13" t="s">
        <v>82</v>
      </c>
      <c r="AW457" s="13" t="s">
        <v>30</v>
      </c>
      <c r="AX457" s="13" t="s">
        <v>73</v>
      </c>
      <c r="AY457" s="261" t="s">
        <v>163</v>
      </c>
    </row>
    <row r="458" spans="1:51" s="13" customFormat="1" ht="12">
      <c r="A458" s="13"/>
      <c r="B458" s="250"/>
      <c r="C458" s="251"/>
      <c r="D458" s="252" t="s">
        <v>170</v>
      </c>
      <c r="E458" s="253" t="s">
        <v>1</v>
      </c>
      <c r="F458" s="254" t="s">
        <v>1426</v>
      </c>
      <c r="G458" s="251"/>
      <c r="H458" s="255">
        <v>531.336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1" t="s">
        <v>170</v>
      </c>
      <c r="AU458" s="261" t="s">
        <v>82</v>
      </c>
      <c r="AV458" s="13" t="s">
        <v>82</v>
      </c>
      <c r="AW458" s="13" t="s">
        <v>30</v>
      </c>
      <c r="AX458" s="13" t="s">
        <v>73</v>
      </c>
      <c r="AY458" s="261" t="s">
        <v>163</v>
      </c>
    </row>
    <row r="459" spans="1:51" s="13" customFormat="1" ht="12">
      <c r="A459" s="13"/>
      <c r="B459" s="250"/>
      <c r="C459" s="251"/>
      <c r="D459" s="252" t="s">
        <v>170</v>
      </c>
      <c r="E459" s="253" t="s">
        <v>1</v>
      </c>
      <c r="F459" s="254" t="s">
        <v>1427</v>
      </c>
      <c r="G459" s="251"/>
      <c r="H459" s="255">
        <v>36.8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170</v>
      </c>
      <c r="AU459" s="261" t="s">
        <v>82</v>
      </c>
      <c r="AV459" s="13" t="s">
        <v>82</v>
      </c>
      <c r="AW459" s="13" t="s">
        <v>30</v>
      </c>
      <c r="AX459" s="13" t="s">
        <v>73</v>
      </c>
      <c r="AY459" s="261" t="s">
        <v>163</v>
      </c>
    </row>
    <row r="460" spans="1:51" s="13" customFormat="1" ht="12">
      <c r="A460" s="13"/>
      <c r="B460" s="250"/>
      <c r="C460" s="251"/>
      <c r="D460" s="252" t="s">
        <v>170</v>
      </c>
      <c r="E460" s="253" t="s">
        <v>1</v>
      </c>
      <c r="F460" s="254" t="s">
        <v>1428</v>
      </c>
      <c r="G460" s="251"/>
      <c r="H460" s="255">
        <v>666.4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170</v>
      </c>
      <c r="AU460" s="261" t="s">
        <v>82</v>
      </c>
      <c r="AV460" s="13" t="s">
        <v>82</v>
      </c>
      <c r="AW460" s="13" t="s">
        <v>30</v>
      </c>
      <c r="AX460" s="13" t="s">
        <v>73</v>
      </c>
      <c r="AY460" s="261" t="s">
        <v>163</v>
      </c>
    </row>
    <row r="461" spans="1:51" s="14" customFormat="1" ht="12">
      <c r="A461" s="14"/>
      <c r="B461" s="262"/>
      <c r="C461" s="263"/>
      <c r="D461" s="252" t="s">
        <v>170</v>
      </c>
      <c r="E461" s="264" t="s">
        <v>1</v>
      </c>
      <c r="F461" s="265" t="s">
        <v>172</v>
      </c>
      <c r="G461" s="263"/>
      <c r="H461" s="266">
        <v>1323.092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2" t="s">
        <v>170</v>
      </c>
      <c r="AU461" s="272" t="s">
        <v>82</v>
      </c>
      <c r="AV461" s="14" t="s">
        <v>88</v>
      </c>
      <c r="AW461" s="14" t="s">
        <v>30</v>
      </c>
      <c r="AX461" s="14" t="s">
        <v>80</v>
      </c>
      <c r="AY461" s="272" t="s">
        <v>163</v>
      </c>
    </row>
    <row r="462" spans="1:65" s="2" customFormat="1" ht="33" customHeight="1">
      <c r="A462" s="38"/>
      <c r="B462" s="39"/>
      <c r="C462" s="236" t="s">
        <v>545</v>
      </c>
      <c r="D462" s="236" t="s">
        <v>165</v>
      </c>
      <c r="E462" s="237" t="s">
        <v>1429</v>
      </c>
      <c r="F462" s="238" t="s">
        <v>1430</v>
      </c>
      <c r="G462" s="239" t="s">
        <v>192</v>
      </c>
      <c r="H462" s="240">
        <v>578</v>
      </c>
      <c r="I462" s="241"/>
      <c r="J462" s="242">
        <f>ROUND(I462*H462,2)</f>
        <v>0</v>
      </c>
      <c r="K462" s="243"/>
      <c r="L462" s="44"/>
      <c r="M462" s="244" t="s">
        <v>1</v>
      </c>
      <c r="N462" s="245" t="s">
        <v>38</v>
      </c>
      <c r="O462" s="91"/>
      <c r="P462" s="246">
        <f>O462*H462</f>
        <v>0</v>
      </c>
      <c r="Q462" s="246">
        <v>0</v>
      </c>
      <c r="R462" s="246">
        <f>Q462*H462</f>
        <v>0</v>
      </c>
      <c r="S462" s="246">
        <v>0</v>
      </c>
      <c r="T462" s="247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8" t="s">
        <v>88</v>
      </c>
      <c r="AT462" s="248" t="s">
        <v>165</v>
      </c>
      <c r="AU462" s="248" t="s">
        <v>82</v>
      </c>
      <c r="AY462" s="17" t="s">
        <v>163</v>
      </c>
      <c r="BE462" s="249">
        <f>IF(N462="základní",J462,0)</f>
        <v>0</v>
      </c>
      <c r="BF462" s="249">
        <f>IF(N462="snížená",J462,0)</f>
        <v>0</v>
      </c>
      <c r="BG462" s="249">
        <f>IF(N462="zákl. přenesená",J462,0)</f>
        <v>0</v>
      </c>
      <c r="BH462" s="249">
        <f>IF(N462="sníž. přenesená",J462,0)</f>
        <v>0</v>
      </c>
      <c r="BI462" s="249">
        <f>IF(N462="nulová",J462,0)</f>
        <v>0</v>
      </c>
      <c r="BJ462" s="17" t="s">
        <v>80</v>
      </c>
      <c r="BK462" s="249">
        <f>ROUND(I462*H462,2)</f>
        <v>0</v>
      </c>
      <c r="BL462" s="17" t="s">
        <v>88</v>
      </c>
      <c r="BM462" s="248" t="s">
        <v>1431</v>
      </c>
    </row>
    <row r="463" spans="1:51" s="13" customFormat="1" ht="12">
      <c r="A463" s="13"/>
      <c r="B463" s="250"/>
      <c r="C463" s="251"/>
      <c r="D463" s="252" t="s">
        <v>170</v>
      </c>
      <c r="E463" s="253" t="s">
        <v>1</v>
      </c>
      <c r="F463" s="254" t="s">
        <v>1432</v>
      </c>
      <c r="G463" s="251"/>
      <c r="H463" s="255">
        <v>207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1" t="s">
        <v>170</v>
      </c>
      <c r="AU463" s="261" t="s">
        <v>82</v>
      </c>
      <c r="AV463" s="13" t="s">
        <v>82</v>
      </c>
      <c r="AW463" s="13" t="s">
        <v>30</v>
      </c>
      <c r="AX463" s="13" t="s">
        <v>73</v>
      </c>
      <c r="AY463" s="261" t="s">
        <v>163</v>
      </c>
    </row>
    <row r="464" spans="1:51" s="13" customFormat="1" ht="12">
      <c r="A464" s="13"/>
      <c r="B464" s="250"/>
      <c r="C464" s="251"/>
      <c r="D464" s="252" t="s">
        <v>170</v>
      </c>
      <c r="E464" s="253" t="s">
        <v>1</v>
      </c>
      <c r="F464" s="254" t="s">
        <v>1433</v>
      </c>
      <c r="G464" s="251"/>
      <c r="H464" s="255">
        <v>3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1" t="s">
        <v>170</v>
      </c>
      <c r="AU464" s="261" t="s">
        <v>82</v>
      </c>
      <c r="AV464" s="13" t="s">
        <v>82</v>
      </c>
      <c r="AW464" s="13" t="s">
        <v>30</v>
      </c>
      <c r="AX464" s="13" t="s">
        <v>73</v>
      </c>
      <c r="AY464" s="261" t="s">
        <v>163</v>
      </c>
    </row>
    <row r="465" spans="1:51" s="13" customFormat="1" ht="12">
      <c r="A465" s="13"/>
      <c r="B465" s="250"/>
      <c r="C465" s="251"/>
      <c r="D465" s="252" t="s">
        <v>170</v>
      </c>
      <c r="E465" s="253" t="s">
        <v>1</v>
      </c>
      <c r="F465" s="254" t="s">
        <v>1434</v>
      </c>
      <c r="G465" s="251"/>
      <c r="H465" s="255">
        <v>2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1" t="s">
        <v>170</v>
      </c>
      <c r="AU465" s="261" t="s">
        <v>82</v>
      </c>
      <c r="AV465" s="13" t="s">
        <v>82</v>
      </c>
      <c r="AW465" s="13" t="s">
        <v>30</v>
      </c>
      <c r="AX465" s="13" t="s">
        <v>73</v>
      </c>
      <c r="AY465" s="261" t="s">
        <v>163</v>
      </c>
    </row>
    <row r="466" spans="1:51" s="13" customFormat="1" ht="12">
      <c r="A466" s="13"/>
      <c r="B466" s="250"/>
      <c r="C466" s="251"/>
      <c r="D466" s="252" t="s">
        <v>170</v>
      </c>
      <c r="E466" s="253" t="s">
        <v>1</v>
      </c>
      <c r="F466" s="254" t="s">
        <v>1435</v>
      </c>
      <c r="G466" s="251"/>
      <c r="H466" s="255">
        <v>2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1" t="s">
        <v>170</v>
      </c>
      <c r="AU466" s="261" t="s">
        <v>82</v>
      </c>
      <c r="AV466" s="13" t="s">
        <v>82</v>
      </c>
      <c r="AW466" s="13" t="s">
        <v>30</v>
      </c>
      <c r="AX466" s="13" t="s">
        <v>73</v>
      </c>
      <c r="AY466" s="261" t="s">
        <v>163</v>
      </c>
    </row>
    <row r="467" spans="1:51" s="13" customFormat="1" ht="12">
      <c r="A467" s="13"/>
      <c r="B467" s="250"/>
      <c r="C467" s="251"/>
      <c r="D467" s="252" t="s">
        <v>170</v>
      </c>
      <c r="E467" s="253" t="s">
        <v>1</v>
      </c>
      <c r="F467" s="254" t="s">
        <v>1436</v>
      </c>
      <c r="G467" s="251"/>
      <c r="H467" s="255">
        <v>8</v>
      </c>
      <c r="I467" s="256"/>
      <c r="J467" s="251"/>
      <c r="K467" s="251"/>
      <c r="L467" s="257"/>
      <c r="M467" s="258"/>
      <c r="N467" s="259"/>
      <c r="O467" s="259"/>
      <c r="P467" s="259"/>
      <c r="Q467" s="259"/>
      <c r="R467" s="259"/>
      <c r="S467" s="259"/>
      <c r="T467" s="26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1" t="s">
        <v>170</v>
      </c>
      <c r="AU467" s="261" t="s">
        <v>82</v>
      </c>
      <c r="AV467" s="13" t="s">
        <v>82</v>
      </c>
      <c r="AW467" s="13" t="s">
        <v>30</v>
      </c>
      <c r="AX467" s="13" t="s">
        <v>73</v>
      </c>
      <c r="AY467" s="261" t="s">
        <v>163</v>
      </c>
    </row>
    <row r="468" spans="1:51" s="13" customFormat="1" ht="12">
      <c r="A468" s="13"/>
      <c r="B468" s="250"/>
      <c r="C468" s="251"/>
      <c r="D468" s="252" t="s">
        <v>170</v>
      </c>
      <c r="E468" s="253" t="s">
        <v>1</v>
      </c>
      <c r="F468" s="254" t="s">
        <v>1437</v>
      </c>
      <c r="G468" s="251"/>
      <c r="H468" s="255">
        <v>1</v>
      </c>
      <c r="I468" s="256"/>
      <c r="J468" s="251"/>
      <c r="K468" s="251"/>
      <c r="L468" s="257"/>
      <c r="M468" s="258"/>
      <c r="N468" s="259"/>
      <c r="O468" s="259"/>
      <c r="P468" s="259"/>
      <c r="Q468" s="259"/>
      <c r="R468" s="259"/>
      <c r="S468" s="259"/>
      <c r="T468" s="26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1" t="s">
        <v>170</v>
      </c>
      <c r="AU468" s="261" t="s">
        <v>82</v>
      </c>
      <c r="AV468" s="13" t="s">
        <v>82</v>
      </c>
      <c r="AW468" s="13" t="s">
        <v>30</v>
      </c>
      <c r="AX468" s="13" t="s">
        <v>73</v>
      </c>
      <c r="AY468" s="261" t="s">
        <v>163</v>
      </c>
    </row>
    <row r="469" spans="1:51" s="13" customFormat="1" ht="12">
      <c r="A469" s="13"/>
      <c r="B469" s="250"/>
      <c r="C469" s="251"/>
      <c r="D469" s="252" t="s">
        <v>170</v>
      </c>
      <c r="E469" s="253" t="s">
        <v>1</v>
      </c>
      <c r="F469" s="254" t="s">
        <v>1438</v>
      </c>
      <c r="G469" s="251"/>
      <c r="H469" s="255">
        <v>193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1" t="s">
        <v>170</v>
      </c>
      <c r="AU469" s="261" t="s">
        <v>82</v>
      </c>
      <c r="AV469" s="13" t="s">
        <v>82</v>
      </c>
      <c r="AW469" s="13" t="s">
        <v>30</v>
      </c>
      <c r="AX469" s="13" t="s">
        <v>73</v>
      </c>
      <c r="AY469" s="261" t="s">
        <v>163</v>
      </c>
    </row>
    <row r="470" spans="1:51" s="13" customFormat="1" ht="12">
      <c r="A470" s="13"/>
      <c r="B470" s="250"/>
      <c r="C470" s="251"/>
      <c r="D470" s="252" t="s">
        <v>170</v>
      </c>
      <c r="E470" s="253" t="s">
        <v>1</v>
      </c>
      <c r="F470" s="254" t="s">
        <v>1439</v>
      </c>
      <c r="G470" s="251"/>
      <c r="H470" s="255">
        <v>146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1" t="s">
        <v>170</v>
      </c>
      <c r="AU470" s="261" t="s">
        <v>82</v>
      </c>
      <c r="AV470" s="13" t="s">
        <v>82</v>
      </c>
      <c r="AW470" s="13" t="s">
        <v>30</v>
      </c>
      <c r="AX470" s="13" t="s">
        <v>73</v>
      </c>
      <c r="AY470" s="261" t="s">
        <v>163</v>
      </c>
    </row>
    <row r="471" spans="1:51" s="13" customFormat="1" ht="12">
      <c r="A471" s="13"/>
      <c r="B471" s="250"/>
      <c r="C471" s="251"/>
      <c r="D471" s="252" t="s">
        <v>170</v>
      </c>
      <c r="E471" s="253" t="s">
        <v>1</v>
      </c>
      <c r="F471" s="254" t="s">
        <v>1440</v>
      </c>
      <c r="G471" s="251"/>
      <c r="H471" s="255">
        <v>4</v>
      </c>
      <c r="I471" s="256"/>
      <c r="J471" s="251"/>
      <c r="K471" s="251"/>
      <c r="L471" s="257"/>
      <c r="M471" s="258"/>
      <c r="N471" s="259"/>
      <c r="O471" s="259"/>
      <c r="P471" s="259"/>
      <c r="Q471" s="259"/>
      <c r="R471" s="259"/>
      <c r="S471" s="259"/>
      <c r="T471" s="26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1" t="s">
        <v>170</v>
      </c>
      <c r="AU471" s="261" t="s">
        <v>82</v>
      </c>
      <c r="AV471" s="13" t="s">
        <v>82</v>
      </c>
      <c r="AW471" s="13" t="s">
        <v>30</v>
      </c>
      <c r="AX471" s="13" t="s">
        <v>73</v>
      </c>
      <c r="AY471" s="261" t="s">
        <v>163</v>
      </c>
    </row>
    <row r="472" spans="1:51" s="13" customFormat="1" ht="12">
      <c r="A472" s="13"/>
      <c r="B472" s="250"/>
      <c r="C472" s="251"/>
      <c r="D472" s="252" t="s">
        <v>170</v>
      </c>
      <c r="E472" s="253" t="s">
        <v>1</v>
      </c>
      <c r="F472" s="254" t="s">
        <v>1441</v>
      </c>
      <c r="G472" s="251"/>
      <c r="H472" s="255">
        <v>8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1" t="s">
        <v>170</v>
      </c>
      <c r="AU472" s="261" t="s">
        <v>82</v>
      </c>
      <c r="AV472" s="13" t="s">
        <v>82</v>
      </c>
      <c r="AW472" s="13" t="s">
        <v>30</v>
      </c>
      <c r="AX472" s="13" t="s">
        <v>73</v>
      </c>
      <c r="AY472" s="261" t="s">
        <v>163</v>
      </c>
    </row>
    <row r="473" spans="1:51" s="13" customFormat="1" ht="12">
      <c r="A473" s="13"/>
      <c r="B473" s="250"/>
      <c r="C473" s="251"/>
      <c r="D473" s="252" t="s">
        <v>170</v>
      </c>
      <c r="E473" s="253" t="s">
        <v>1</v>
      </c>
      <c r="F473" s="254" t="s">
        <v>1442</v>
      </c>
      <c r="G473" s="251"/>
      <c r="H473" s="255">
        <v>4</v>
      </c>
      <c r="I473" s="256"/>
      <c r="J473" s="251"/>
      <c r="K473" s="251"/>
      <c r="L473" s="257"/>
      <c r="M473" s="258"/>
      <c r="N473" s="259"/>
      <c r="O473" s="259"/>
      <c r="P473" s="259"/>
      <c r="Q473" s="259"/>
      <c r="R473" s="259"/>
      <c r="S473" s="259"/>
      <c r="T473" s="26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1" t="s">
        <v>170</v>
      </c>
      <c r="AU473" s="261" t="s">
        <v>82</v>
      </c>
      <c r="AV473" s="13" t="s">
        <v>82</v>
      </c>
      <c r="AW473" s="13" t="s">
        <v>30</v>
      </c>
      <c r="AX473" s="13" t="s">
        <v>73</v>
      </c>
      <c r="AY473" s="261" t="s">
        <v>163</v>
      </c>
    </row>
    <row r="474" spans="1:51" s="14" customFormat="1" ht="12">
      <c r="A474" s="14"/>
      <c r="B474" s="262"/>
      <c r="C474" s="263"/>
      <c r="D474" s="252" t="s">
        <v>170</v>
      </c>
      <c r="E474" s="264" t="s">
        <v>1</v>
      </c>
      <c r="F474" s="265" t="s">
        <v>172</v>
      </c>
      <c r="G474" s="263"/>
      <c r="H474" s="266">
        <v>578</v>
      </c>
      <c r="I474" s="267"/>
      <c r="J474" s="263"/>
      <c r="K474" s="263"/>
      <c r="L474" s="268"/>
      <c r="M474" s="269"/>
      <c r="N474" s="270"/>
      <c r="O474" s="270"/>
      <c r="P474" s="270"/>
      <c r="Q474" s="270"/>
      <c r="R474" s="270"/>
      <c r="S474" s="270"/>
      <c r="T474" s="27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2" t="s">
        <v>170</v>
      </c>
      <c r="AU474" s="272" t="s">
        <v>82</v>
      </c>
      <c r="AV474" s="14" t="s">
        <v>88</v>
      </c>
      <c r="AW474" s="14" t="s">
        <v>30</v>
      </c>
      <c r="AX474" s="14" t="s">
        <v>80</v>
      </c>
      <c r="AY474" s="272" t="s">
        <v>163</v>
      </c>
    </row>
    <row r="475" spans="1:65" s="2" customFormat="1" ht="21.75" customHeight="1">
      <c r="A475" s="38"/>
      <c r="B475" s="39"/>
      <c r="C475" s="273" t="s">
        <v>550</v>
      </c>
      <c r="D475" s="273" t="s">
        <v>551</v>
      </c>
      <c r="E475" s="274" t="s">
        <v>1443</v>
      </c>
      <c r="F475" s="275" t="s">
        <v>1444</v>
      </c>
      <c r="G475" s="276" t="s">
        <v>192</v>
      </c>
      <c r="H475" s="277">
        <v>4</v>
      </c>
      <c r="I475" s="278"/>
      <c r="J475" s="279">
        <f>ROUND(I475*H475,2)</f>
        <v>0</v>
      </c>
      <c r="K475" s="280"/>
      <c r="L475" s="281"/>
      <c r="M475" s="282" t="s">
        <v>1</v>
      </c>
      <c r="N475" s="283" t="s">
        <v>38</v>
      </c>
      <c r="O475" s="91"/>
      <c r="P475" s="246">
        <f>O475*H475</f>
        <v>0</v>
      </c>
      <c r="Q475" s="246">
        <v>0</v>
      </c>
      <c r="R475" s="246">
        <f>Q475*H475</f>
        <v>0</v>
      </c>
      <c r="S475" s="246">
        <v>0</v>
      </c>
      <c r="T475" s="247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8" t="s">
        <v>97</v>
      </c>
      <c r="AT475" s="248" t="s">
        <v>551</v>
      </c>
      <c r="AU475" s="248" t="s">
        <v>82</v>
      </c>
      <c r="AY475" s="17" t="s">
        <v>163</v>
      </c>
      <c r="BE475" s="249">
        <f>IF(N475="základní",J475,0)</f>
        <v>0</v>
      </c>
      <c r="BF475" s="249">
        <f>IF(N475="snížená",J475,0)</f>
        <v>0</v>
      </c>
      <c r="BG475" s="249">
        <f>IF(N475="zákl. přenesená",J475,0)</f>
        <v>0</v>
      </c>
      <c r="BH475" s="249">
        <f>IF(N475="sníž. přenesená",J475,0)</f>
        <v>0</v>
      </c>
      <c r="BI475" s="249">
        <f>IF(N475="nulová",J475,0)</f>
        <v>0</v>
      </c>
      <c r="BJ475" s="17" t="s">
        <v>80</v>
      </c>
      <c r="BK475" s="249">
        <f>ROUND(I475*H475,2)</f>
        <v>0</v>
      </c>
      <c r="BL475" s="17" t="s">
        <v>88</v>
      </c>
      <c r="BM475" s="248" t="s">
        <v>1445</v>
      </c>
    </row>
    <row r="476" spans="1:51" s="13" customFormat="1" ht="12">
      <c r="A476" s="13"/>
      <c r="B476" s="250"/>
      <c r="C476" s="251"/>
      <c r="D476" s="252" t="s">
        <v>170</v>
      </c>
      <c r="E476" s="253" t="s">
        <v>1</v>
      </c>
      <c r="F476" s="254" t="s">
        <v>1442</v>
      </c>
      <c r="G476" s="251"/>
      <c r="H476" s="255">
        <v>4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1" t="s">
        <v>170</v>
      </c>
      <c r="AU476" s="261" t="s">
        <v>82</v>
      </c>
      <c r="AV476" s="13" t="s">
        <v>82</v>
      </c>
      <c r="AW476" s="13" t="s">
        <v>30</v>
      </c>
      <c r="AX476" s="13" t="s">
        <v>73</v>
      </c>
      <c r="AY476" s="261" t="s">
        <v>163</v>
      </c>
    </row>
    <row r="477" spans="1:51" s="14" customFormat="1" ht="12">
      <c r="A477" s="14"/>
      <c r="B477" s="262"/>
      <c r="C477" s="263"/>
      <c r="D477" s="252" t="s">
        <v>170</v>
      </c>
      <c r="E477" s="264" t="s">
        <v>1</v>
      </c>
      <c r="F477" s="265" t="s">
        <v>172</v>
      </c>
      <c r="G477" s="263"/>
      <c r="H477" s="266">
        <v>4</v>
      </c>
      <c r="I477" s="267"/>
      <c r="J477" s="263"/>
      <c r="K477" s="263"/>
      <c r="L477" s="268"/>
      <c r="M477" s="269"/>
      <c r="N477" s="270"/>
      <c r="O477" s="270"/>
      <c r="P477" s="270"/>
      <c r="Q477" s="270"/>
      <c r="R477" s="270"/>
      <c r="S477" s="270"/>
      <c r="T477" s="27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2" t="s">
        <v>170</v>
      </c>
      <c r="AU477" s="272" t="s">
        <v>82</v>
      </c>
      <c r="AV477" s="14" t="s">
        <v>88</v>
      </c>
      <c r="AW477" s="14" t="s">
        <v>30</v>
      </c>
      <c r="AX477" s="14" t="s">
        <v>80</v>
      </c>
      <c r="AY477" s="272" t="s">
        <v>163</v>
      </c>
    </row>
    <row r="478" spans="1:65" s="2" customFormat="1" ht="21.75" customHeight="1">
      <c r="A478" s="38"/>
      <c r="B478" s="39"/>
      <c r="C478" s="273" t="s">
        <v>556</v>
      </c>
      <c r="D478" s="273" t="s">
        <v>551</v>
      </c>
      <c r="E478" s="274" t="s">
        <v>1446</v>
      </c>
      <c r="F478" s="275" t="s">
        <v>1444</v>
      </c>
      <c r="G478" s="276" t="s">
        <v>192</v>
      </c>
      <c r="H478" s="277">
        <v>2</v>
      </c>
      <c r="I478" s="278"/>
      <c r="J478" s="279">
        <f>ROUND(I478*H478,2)</f>
        <v>0</v>
      </c>
      <c r="K478" s="280"/>
      <c r="L478" s="281"/>
      <c r="M478" s="282" t="s">
        <v>1</v>
      </c>
      <c r="N478" s="283" t="s">
        <v>38</v>
      </c>
      <c r="O478" s="91"/>
      <c r="P478" s="246">
        <f>O478*H478</f>
        <v>0</v>
      </c>
      <c r="Q478" s="246">
        <v>0</v>
      </c>
      <c r="R478" s="246">
        <f>Q478*H478</f>
        <v>0</v>
      </c>
      <c r="S478" s="246">
        <v>0</v>
      </c>
      <c r="T478" s="247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8" t="s">
        <v>97</v>
      </c>
      <c r="AT478" s="248" t="s">
        <v>551</v>
      </c>
      <c r="AU478" s="248" t="s">
        <v>82</v>
      </c>
      <c r="AY478" s="17" t="s">
        <v>163</v>
      </c>
      <c r="BE478" s="249">
        <f>IF(N478="základní",J478,0)</f>
        <v>0</v>
      </c>
      <c r="BF478" s="249">
        <f>IF(N478="snížená",J478,0)</f>
        <v>0</v>
      </c>
      <c r="BG478" s="249">
        <f>IF(N478="zákl. přenesená",J478,0)</f>
        <v>0</v>
      </c>
      <c r="BH478" s="249">
        <f>IF(N478="sníž. přenesená",J478,0)</f>
        <v>0</v>
      </c>
      <c r="BI478" s="249">
        <f>IF(N478="nulová",J478,0)</f>
        <v>0</v>
      </c>
      <c r="BJ478" s="17" t="s">
        <v>80</v>
      </c>
      <c r="BK478" s="249">
        <f>ROUND(I478*H478,2)</f>
        <v>0</v>
      </c>
      <c r="BL478" s="17" t="s">
        <v>88</v>
      </c>
      <c r="BM478" s="248" t="s">
        <v>1447</v>
      </c>
    </row>
    <row r="479" spans="1:51" s="13" customFormat="1" ht="12">
      <c r="A479" s="13"/>
      <c r="B479" s="250"/>
      <c r="C479" s="251"/>
      <c r="D479" s="252" t="s">
        <v>170</v>
      </c>
      <c r="E479" s="253" t="s">
        <v>1</v>
      </c>
      <c r="F479" s="254" t="s">
        <v>1435</v>
      </c>
      <c r="G479" s="251"/>
      <c r="H479" s="255">
        <v>2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1" t="s">
        <v>170</v>
      </c>
      <c r="AU479" s="261" t="s">
        <v>82</v>
      </c>
      <c r="AV479" s="13" t="s">
        <v>82</v>
      </c>
      <c r="AW479" s="13" t="s">
        <v>30</v>
      </c>
      <c r="AX479" s="13" t="s">
        <v>73</v>
      </c>
      <c r="AY479" s="261" t="s">
        <v>163</v>
      </c>
    </row>
    <row r="480" spans="1:51" s="14" customFormat="1" ht="12">
      <c r="A480" s="14"/>
      <c r="B480" s="262"/>
      <c r="C480" s="263"/>
      <c r="D480" s="252" t="s">
        <v>170</v>
      </c>
      <c r="E480" s="264" t="s">
        <v>1</v>
      </c>
      <c r="F480" s="265" t="s">
        <v>172</v>
      </c>
      <c r="G480" s="263"/>
      <c r="H480" s="266">
        <v>2</v>
      </c>
      <c r="I480" s="267"/>
      <c r="J480" s="263"/>
      <c r="K480" s="263"/>
      <c r="L480" s="268"/>
      <c r="M480" s="269"/>
      <c r="N480" s="270"/>
      <c r="O480" s="270"/>
      <c r="P480" s="270"/>
      <c r="Q480" s="270"/>
      <c r="R480" s="270"/>
      <c r="S480" s="270"/>
      <c r="T480" s="27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2" t="s">
        <v>170</v>
      </c>
      <c r="AU480" s="272" t="s">
        <v>82</v>
      </c>
      <c r="AV480" s="14" t="s">
        <v>88</v>
      </c>
      <c r="AW480" s="14" t="s">
        <v>30</v>
      </c>
      <c r="AX480" s="14" t="s">
        <v>80</v>
      </c>
      <c r="AY480" s="272" t="s">
        <v>163</v>
      </c>
    </row>
    <row r="481" spans="1:65" s="2" customFormat="1" ht="21.75" customHeight="1">
      <c r="A481" s="38"/>
      <c r="B481" s="39"/>
      <c r="C481" s="273" t="s">
        <v>560</v>
      </c>
      <c r="D481" s="273" t="s">
        <v>551</v>
      </c>
      <c r="E481" s="274" t="s">
        <v>1448</v>
      </c>
      <c r="F481" s="275" t="s">
        <v>1449</v>
      </c>
      <c r="G481" s="276" t="s">
        <v>192</v>
      </c>
      <c r="H481" s="277">
        <v>166</v>
      </c>
      <c r="I481" s="278"/>
      <c r="J481" s="279">
        <f>ROUND(I481*H481,2)</f>
        <v>0</v>
      </c>
      <c r="K481" s="280"/>
      <c r="L481" s="281"/>
      <c r="M481" s="282" t="s">
        <v>1</v>
      </c>
      <c r="N481" s="283" t="s">
        <v>38</v>
      </c>
      <c r="O481" s="91"/>
      <c r="P481" s="246">
        <f>O481*H481</f>
        <v>0</v>
      </c>
      <c r="Q481" s="246">
        <v>0</v>
      </c>
      <c r="R481" s="246">
        <f>Q481*H481</f>
        <v>0</v>
      </c>
      <c r="S481" s="246">
        <v>0</v>
      </c>
      <c r="T481" s="247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8" t="s">
        <v>97</v>
      </c>
      <c r="AT481" s="248" t="s">
        <v>551</v>
      </c>
      <c r="AU481" s="248" t="s">
        <v>82</v>
      </c>
      <c r="AY481" s="17" t="s">
        <v>163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17" t="s">
        <v>80</v>
      </c>
      <c r="BK481" s="249">
        <f>ROUND(I481*H481,2)</f>
        <v>0</v>
      </c>
      <c r="BL481" s="17" t="s">
        <v>88</v>
      </c>
      <c r="BM481" s="248" t="s">
        <v>1450</v>
      </c>
    </row>
    <row r="482" spans="1:51" s="13" customFormat="1" ht="12">
      <c r="A482" s="13"/>
      <c r="B482" s="250"/>
      <c r="C482" s="251"/>
      <c r="D482" s="252" t="s">
        <v>170</v>
      </c>
      <c r="E482" s="253" t="s">
        <v>1</v>
      </c>
      <c r="F482" s="254" t="s">
        <v>1436</v>
      </c>
      <c r="G482" s="251"/>
      <c r="H482" s="255">
        <v>8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1" t="s">
        <v>170</v>
      </c>
      <c r="AU482" s="261" t="s">
        <v>82</v>
      </c>
      <c r="AV482" s="13" t="s">
        <v>82</v>
      </c>
      <c r="AW482" s="13" t="s">
        <v>30</v>
      </c>
      <c r="AX482" s="13" t="s">
        <v>73</v>
      </c>
      <c r="AY482" s="261" t="s">
        <v>163</v>
      </c>
    </row>
    <row r="483" spans="1:51" s="13" customFormat="1" ht="12">
      <c r="A483" s="13"/>
      <c r="B483" s="250"/>
      <c r="C483" s="251"/>
      <c r="D483" s="252" t="s">
        <v>170</v>
      </c>
      <c r="E483" s="253" t="s">
        <v>1</v>
      </c>
      <c r="F483" s="254" t="s">
        <v>1439</v>
      </c>
      <c r="G483" s="251"/>
      <c r="H483" s="255">
        <v>146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1" t="s">
        <v>170</v>
      </c>
      <c r="AU483" s="261" t="s">
        <v>82</v>
      </c>
      <c r="AV483" s="13" t="s">
        <v>82</v>
      </c>
      <c r="AW483" s="13" t="s">
        <v>30</v>
      </c>
      <c r="AX483" s="13" t="s">
        <v>73</v>
      </c>
      <c r="AY483" s="261" t="s">
        <v>163</v>
      </c>
    </row>
    <row r="484" spans="1:51" s="13" customFormat="1" ht="12">
      <c r="A484" s="13"/>
      <c r="B484" s="250"/>
      <c r="C484" s="251"/>
      <c r="D484" s="252" t="s">
        <v>170</v>
      </c>
      <c r="E484" s="253" t="s">
        <v>1</v>
      </c>
      <c r="F484" s="254" t="s">
        <v>1440</v>
      </c>
      <c r="G484" s="251"/>
      <c r="H484" s="255">
        <v>4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1" t="s">
        <v>170</v>
      </c>
      <c r="AU484" s="261" t="s">
        <v>82</v>
      </c>
      <c r="AV484" s="13" t="s">
        <v>82</v>
      </c>
      <c r="AW484" s="13" t="s">
        <v>30</v>
      </c>
      <c r="AX484" s="13" t="s">
        <v>73</v>
      </c>
      <c r="AY484" s="261" t="s">
        <v>163</v>
      </c>
    </row>
    <row r="485" spans="1:51" s="13" customFormat="1" ht="12">
      <c r="A485" s="13"/>
      <c r="B485" s="250"/>
      <c r="C485" s="251"/>
      <c r="D485" s="252" t="s">
        <v>170</v>
      </c>
      <c r="E485" s="253" t="s">
        <v>1</v>
      </c>
      <c r="F485" s="254" t="s">
        <v>1441</v>
      </c>
      <c r="G485" s="251"/>
      <c r="H485" s="255">
        <v>8</v>
      </c>
      <c r="I485" s="256"/>
      <c r="J485" s="251"/>
      <c r="K485" s="251"/>
      <c r="L485" s="257"/>
      <c r="M485" s="258"/>
      <c r="N485" s="259"/>
      <c r="O485" s="259"/>
      <c r="P485" s="259"/>
      <c r="Q485" s="259"/>
      <c r="R485" s="259"/>
      <c r="S485" s="259"/>
      <c r="T485" s="26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1" t="s">
        <v>170</v>
      </c>
      <c r="AU485" s="261" t="s">
        <v>82</v>
      </c>
      <c r="AV485" s="13" t="s">
        <v>82</v>
      </c>
      <c r="AW485" s="13" t="s">
        <v>30</v>
      </c>
      <c r="AX485" s="13" t="s">
        <v>73</v>
      </c>
      <c r="AY485" s="261" t="s">
        <v>163</v>
      </c>
    </row>
    <row r="486" spans="1:51" s="14" customFormat="1" ht="12">
      <c r="A486" s="14"/>
      <c r="B486" s="262"/>
      <c r="C486" s="263"/>
      <c r="D486" s="252" t="s">
        <v>170</v>
      </c>
      <c r="E486" s="264" t="s">
        <v>1</v>
      </c>
      <c r="F486" s="265" t="s">
        <v>172</v>
      </c>
      <c r="G486" s="263"/>
      <c r="H486" s="266">
        <v>166</v>
      </c>
      <c r="I486" s="267"/>
      <c r="J486" s="263"/>
      <c r="K486" s="263"/>
      <c r="L486" s="268"/>
      <c r="M486" s="269"/>
      <c r="N486" s="270"/>
      <c r="O486" s="270"/>
      <c r="P486" s="270"/>
      <c r="Q486" s="270"/>
      <c r="R486" s="270"/>
      <c r="S486" s="270"/>
      <c r="T486" s="27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2" t="s">
        <v>170</v>
      </c>
      <c r="AU486" s="272" t="s">
        <v>82</v>
      </c>
      <c r="AV486" s="14" t="s">
        <v>88</v>
      </c>
      <c r="AW486" s="14" t="s">
        <v>30</v>
      </c>
      <c r="AX486" s="14" t="s">
        <v>80</v>
      </c>
      <c r="AY486" s="272" t="s">
        <v>163</v>
      </c>
    </row>
    <row r="487" spans="1:65" s="2" customFormat="1" ht="21.75" customHeight="1">
      <c r="A487" s="38"/>
      <c r="B487" s="39"/>
      <c r="C487" s="273" t="s">
        <v>566</v>
      </c>
      <c r="D487" s="273" t="s">
        <v>551</v>
      </c>
      <c r="E487" s="274" t="s">
        <v>1451</v>
      </c>
      <c r="F487" s="275" t="s">
        <v>1449</v>
      </c>
      <c r="G487" s="276" t="s">
        <v>192</v>
      </c>
      <c r="H487" s="277">
        <v>212</v>
      </c>
      <c r="I487" s="278"/>
      <c r="J487" s="279">
        <f>ROUND(I487*H487,2)</f>
        <v>0</v>
      </c>
      <c r="K487" s="280"/>
      <c r="L487" s="281"/>
      <c r="M487" s="282" t="s">
        <v>1</v>
      </c>
      <c r="N487" s="283" t="s">
        <v>38</v>
      </c>
      <c r="O487" s="91"/>
      <c r="P487" s="246">
        <f>O487*H487</f>
        <v>0</v>
      </c>
      <c r="Q487" s="246">
        <v>0</v>
      </c>
      <c r="R487" s="246">
        <f>Q487*H487</f>
        <v>0</v>
      </c>
      <c r="S487" s="246">
        <v>0</v>
      </c>
      <c r="T487" s="247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8" t="s">
        <v>97</v>
      </c>
      <c r="AT487" s="248" t="s">
        <v>551</v>
      </c>
      <c r="AU487" s="248" t="s">
        <v>82</v>
      </c>
      <c r="AY487" s="17" t="s">
        <v>163</v>
      </c>
      <c r="BE487" s="249">
        <f>IF(N487="základní",J487,0)</f>
        <v>0</v>
      </c>
      <c r="BF487" s="249">
        <f>IF(N487="snížená",J487,0)</f>
        <v>0</v>
      </c>
      <c r="BG487" s="249">
        <f>IF(N487="zákl. přenesená",J487,0)</f>
        <v>0</v>
      </c>
      <c r="BH487" s="249">
        <f>IF(N487="sníž. přenesená",J487,0)</f>
        <v>0</v>
      </c>
      <c r="BI487" s="249">
        <f>IF(N487="nulová",J487,0)</f>
        <v>0</v>
      </c>
      <c r="BJ487" s="17" t="s">
        <v>80</v>
      </c>
      <c r="BK487" s="249">
        <f>ROUND(I487*H487,2)</f>
        <v>0</v>
      </c>
      <c r="BL487" s="17" t="s">
        <v>88</v>
      </c>
      <c r="BM487" s="248" t="s">
        <v>1452</v>
      </c>
    </row>
    <row r="488" spans="1:51" s="13" customFormat="1" ht="12">
      <c r="A488" s="13"/>
      <c r="B488" s="250"/>
      <c r="C488" s="251"/>
      <c r="D488" s="252" t="s">
        <v>170</v>
      </c>
      <c r="E488" s="253" t="s">
        <v>1</v>
      </c>
      <c r="F488" s="254" t="s">
        <v>1432</v>
      </c>
      <c r="G488" s="251"/>
      <c r="H488" s="255">
        <v>207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1" t="s">
        <v>170</v>
      </c>
      <c r="AU488" s="261" t="s">
        <v>82</v>
      </c>
      <c r="AV488" s="13" t="s">
        <v>82</v>
      </c>
      <c r="AW488" s="13" t="s">
        <v>30</v>
      </c>
      <c r="AX488" s="13" t="s">
        <v>73</v>
      </c>
      <c r="AY488" s="261" t="s">
        <v>163</v>
      </c>
    </row>
    <row r="489" spans="1:51" s="13" customFormat="1" ht="12">
      <c r="A489" s="13"/>
      <c r="B489" s="250"/>
      <c r="C489" s="251"/>
      <c r="D489" s="252" t="s">
        <v>170</v>
      </c>
      <c r="E489" s="253" t="s">
        <v>1</v>
      </c>
      <c r="F489" s="254" t="s">
        <v>1433</v>
      </c>
      <c r="G489" s="251"/>
      <c r="H489" s="255">
        <v>3</v>
      </c>
      <c r="I489" s="256"/>
      <c r="J489" s="251"/>
      <c r="K489" s="251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170</v>
      </c>
      <c r="AU489" s="261" t="s">
        <v>82</v>
      </c>
      <c r="AV489" s="13" t="s">
        <v>82</v>
      </c>
      <c r="AW489" s="13" t="s">
        <v>30</v>
      </c>
      <c r="AX489" s="13" t="s">
        <v>73</v>
      </c>
      <c r="AY489" s="261" t="s">
        <v>163</v>
      </c>
    </row>
    <row r="490" spans="1:51" s="13" customFormat="1" ht="12">
      <c r="A490" s="13"/>
      <c r="B490" s="250"/>
      <c r="C490" s="251"/>
      <c r="D490" s="252" t="s">
        <v>170</v>
      </c>
      <c r="E490" s="253" t="s">
        <v>1</v>
      </c>
      <c r="F490" s="254" t="s">
        <v>1434</v>
      </c>
      <c r="G490" s="251"/>
      <c r="H490" s="255">
        <v>2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1" t="s">
        <v>170</v>
      </c>
      <c r="AU490" s="261" t="s">
        <v>82</v>
      </c>
      <c r="AV490" s="13" t="s">
        <v>82</v>
      </c>
      <c r="AW490" s="13" t="s">
        <v>30</v>
      </c>
      <c r="AX490" s="13" t="s">
        <v>73</v>
      </c>
      <c r="AY490" s="261" t="s">
        <v>163</v>
      </c>
    </row>
    <row r="491" spans="1:51" s="14" customFormat="1" ht="12">
      <c r="A491" s="14"/>
      <c r="B491" s="262"/>
      <c r="C491" s="263"/>
      <c r="D491" s="252" t="s">
        <v>170</v>
      </c>
      <c r="E491" s="264" t="s">
        <v>1</v>
      </c>
      <c r="F491" s="265" t="s">
        <v>172</v>
      </c>
      <c r="G491" s="263"/>
      <c r="H491" s="266">
        <v>212</v>
      </c>
      <c r="I491" s="267"/>
      <c r="J491" s="263"/>
      <c r="K491" s="263"/>
      <c r="L491" s="268"/>
      <c r="M491" s="269"/>
      <c r="N491" s="270"/>
      <c r="O491" s="270"/>
      <c r="P491" s="270"/>
      <c r="Q491" s="270"/>
      <c r="R491" s="270"/>
      <c r="S491" s="270"/>
      <c r="T491" s="27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2" t="s">
        <v>170</v>
      </c>
      <c r="AU491" s="272" t="s">
        <v>82</v>
      </c>
      <c r="AV491" s="14" t="s">
        <v>88</v>
      </c>
      <c r="AW491" s="14" t="s">
        <v>30</v>
      </c>
      <c r="AX491" s="14" t="s">
        <v>80</v>
      </c>
      <c r="AY491" s="272" t="s">
        <v>163</v>
      </c>
    </row>
    <row r="492" spans="1:65" s="2" customFormat="1" ht="21.75" customHeight="1">
      <c r="A492" s="38"/>
      <c r="B492" s="39"/>
      <c r="C492" s="273" t="s">
        <v>571</v>
      </c>
      <c r="D492" s="273" t="s">
        <v>551</v>
      </c>
      <c r="E492" s="274" t="s">
        <v>1453</v>
      </c>
      <c r="F492" s="275" t="s">
        <v>1454</v>
      </c>
      <c r="G492" s="276" t="s">
        <v>192</v>
      </c>
      <c r="H492" s="277">
        <v>194</v>
      </c>
      <c r="I492" s="278"/>
      <c r="J492" s="279">
        <f>ROUND(I492*H492,2)</f>
        <v>0</v>
      </c>
      <c r="K492" s="280"/>
      <c r="L492" s="281"/>
      <c r="M492" s="282" t="s">
        <v>1</v>
      </c>
      <c r="N492" s="283" t="s">
        <v>38</v>
      </c>
      <c r="O492" s="91"/>
      <c r="P492" s="246">
        <f>O492*H492</f>
        <v>0</v>
      </c>
      <c r="Q492" s="246">
        <v>0</v>
      </c>
      <c r="R492" s="246">
        <f>Q492*H492</f>
        <v>0</v>
      </c>
      <c r="S492" s="246">
        <v>0</v>
      </c>
      <c r="T492" s="247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48" t="s">
        <v>97</v>
      </c>
      <c r="AT492" s="248" t="s">
        <v>551</v>
      </c>
      <c r="AU492" s="248" t="s">
        <v>82</v>
      </c>
      <c r="AY492" s="17" t="s">
        <v>163</v>
      </c>
      <c r="BE492" s="249">
        <f>IF(N492="základní",J492,0)</f>
        <v>0</v>
      </c>
      <c r="BF492" s="249">
        <f>IF(N492="snížená",J492,0)</f>
        <v>0</v>
      </c>
      <c r="BG492" s="249">
        <f>IF(N492="zákl. přenesená",J492,0)</f>
        <v>0</v>
      </c>
      <c r="BH492" s="249">
        <f>IF(N492="sníž. přenesená",J492,0)</f>
        <v>0</v>
      </c>
      <c r="BI492" s="249">
        <f>IF(N492="nulová",J492,0)</f>
        <v>0</v>
      </c>
      <c r="BJ492" s="17" t="s">
        <v>80</v>
      </c>
      <c r="BK492" s="249">
        <f>ROUND(I492*H492,2)</f>
        <v>0</v>
      </c>
      <c r="BL492" s="17" t="s">
        <v>88</v>
      </c>
      <c r="BM492" s="248" t="s">
        <v>1455</v>
      </c>
    </row>
    <row r="493" spans="1:51" s="13" customFormat="1" ht="12">
      <c r="A493" s="13"/>
      <c r="B493" s="250"/>
      <c r="C493" s="251"/>
      <c r="D493" s="252" t="s">
        <v>170</v>
      </c>
      <c r="E493" s="253" t="s">
        <v>1</v>
      </c>
      <c r="F493" s="254" t="s">
        <v>1437</v>
      </c>
      <c r="G493" s="251"/>
      <c r="H493" s="255">
        <v>1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1" t="s">
        <v>170</v>
      </c>
      <c r="AU493" s="261" t="s">
        <v>82</v>
      </c>
      <c r="AV493" s="13" t="s">
        <v>82</v>
      </c>
      <c r="AW493" s="13" t="s">
        <v>30</v>
      </c>
      <c r="AX493" s="13" t="s">
        <v>73</v>
      </c>
      <c r="AY493" s="261" t="s">
        <v>163</v>
      </c>
    </row>
    <row r="494" spans="1:51" s="13" customFormat="1" ht="12">
      <c r="A494" s="13"/>
      <c r="B494" s="250"/>
      <c r="C494" s="251"/>
      <c r="D494" s="252" t="s">
        <v>170</v>
      </c>
      <c r="E494" s="253" t="s">
        <v>1</v>
      </c>
      <c r="F494" s="254" t="s">
        <v>1438</v>
      </c>
      <c r="G494" s="251"/>
      <c r="H494" s="255">
        <v>193</v>
      </c>
      <c r="I494" s="256"/>
      <c r="J494" s="251"/>
      <c r="K494" s="251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170</v>
      </c>
      <c r="AU494" s="261" t="s">
        <v>82</v>
      </c>
      <c r="AV494" s="13" t="s">
        <v>82</v>
      </c>
      <c r="AW494" s="13" t="s">
        <v>30</v>
      </c>
      <c r="AX494" s="13" t="s">
        <v>73</v>
      </c>
      <c r="AY494" s="261" t="s">
        <v>163</v>
      </c>
    </row>
    <row r="495" spans="1:51" s="14" customFormat="1" ht="12">
      <c r="A495" s="14"/>
      <c r="B495" s="262"/>
      <c r="C495" s="263"/>
      <c r="D495" s="252" t="s">
        <v>170</v>
      </c>
      <c r="E495" s="264" t="s">
        <v>1</v>
      </c>
      <c r="F495" s="265" t="s">
        <v>172</v>
      </c>
      <c r="G495" s="263"/>
      <c r="H495" s="266">
        <v>194</v>
      </c>
      <c r="I495" s="267"/>
      <c r="J495" s="263"/>
      <c r="K495" s="263"/>
      <c r="L495" s="268"/>
      <c r="M495" s="269"/>
      <c r="N495" s="270"/>
      <c r="O495" s="270"/>
      <c r="P495" s="270"/>
      <c r="Q495" s="270"/>
      <c r="R495" s="270"/>
      <c r="S495" s="270"/>
      <c r="T495" s="27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2" t="s">
        <v>170</v>
      </c>
      <c r="AU495" s="272" t="s">
        <v>82</v>
      </c>
      <c r="AV495" s="14" t="s">
        <v>88</v>
      </c>
      <c r="AW495" s="14" t="s">
        <v>30</v>
      </c>
      <c r="AX495" s="14" t="s">
        <v>80</v>
      </c>
      <c r="AY495" s="272" t="s">
        <v>163</v>
      </c>
    </row>
    <row r="496" spans="1:65" s="2" customFormat="1" ht="33" customHeight="1">
      <c r="A496" s="38"/>
      <c r="B496" s="39"/>
      <c r="C496" s="236" t="s">
        <v>576</v>
      </c>
      <c r="D496" s="236" t="s">
        <v>165</v>
      </c>
      <c r="E496" s="237" t="s">
        <v>1456</v>
      </c>
      <c r="F496" s="238" t="s">
        <v>1457</v>
      </c>
      <c r="G496" s="239" t="s">
        <v>192</v>
      </c>
      <c r="H496" s="240">
        <v>118</v>
      </c>
      <c r="I496" s="241"/>
      <c r="J496" s="242">
        <f>ROUND(I496*H496,2)</f>
        <v>0</v>
      </c>
      <c r="K496" s="243"/>
      <c r="L496" s="44"/>
      <c r="M496" s="244" t="s">
        <v>1</v>
      </c>
      <c r="N496" s="245" t="s">
        <v>38</v>
      </c>
      <c r="O496" s="91"/>
      <c r="P496" s="246">
        <f>O496*H496</f>
        <v>0</v>
      </c>
      <c r="Q496" s="246">
        <v>0</v>
      </c>
      <c r="R496" s="246">
        <f>Q496*H496</f>
        <v>0</v>
      </c>
      <c r="S496" s="246">
        <v>0</v>
      </c>
      <c r="T496" s="247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48" t="s">
        <v>88</v>
      </c>
      <c r="AT496" s="248" t="s">
        <v>165</v>
      </c>
      <c r="AU496" s="248" t="s">
        <v>82</v>
      </c>
      <c r="AY496" s="17" t="s">
        <v>163</v>
      </c>
      <c r="BE496" s="249">
        <f>IF(N496="základní",J496,0)</f>
        <v>0</v>
      </c>
      <c r="BF496" s="249">
        <f>IF(N496="snížená",J496,0)</f>
        <v>0</v>
      </c>
      <c r="BG496" s="249">
        <f>IF(N496="zákl. přenesená",J496,0)</f>
        <v>0</v>
      </c>
      <c r="BH496" s="249">
        <f>IF(N496="sníž. přenesená",J496,0)</f>
        <v>0</v>
      </c>
      <c r="BI496" s="249">
        <f>IF(N496="nulová",J496,0)</f>
        <v>0</v>
      </c>
      <c r="BJ496" s="17" t="s">
        <v>80</v>
      </c>
      <c r="BK496" s="249">
        <f>ROUND(I496*H496,2)</f>
        <v>0</v>
      </c>
      <c r="BL496" s="17" t="s">
        <v>88</v>
      </c>
      <c r="BM496" s="248" t="s">
        <v>1458</v>
      </c>
    </row>
    <row r="497" spans="1:51" s="13" customFormat="1" ht="12">
      <c r="A497" s="13"/>
      <c r="B497" s="250"/>
      <c r="C497" s="251"/>
      <c r="D497" s="252" t="s">
        <v>170</v>
      </c>
      <c r="E497" s="253" t="s">
        <v>1</v>
      </c>
      <c r="F497" s="254" t="s">
        <v>1459</v>
      </c>
      <c r="G497" s="251"/>
      <c r="H497" s="255">
        <v>118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170</v>
      </c>
      <c r="AU497" s="261" t="s">
        <v>82</v>
      </c>
      <c r="AV497" s="13" t="s">
        <v>82</v>
      </c>
      <c r="AW497" s="13" t="s">
        <v>30</v>
      </c>
      <c r="AX497" s="13" t="s">
        <v>73</v>
      </c>
      <c r="AY497" s="261" t="s">
        <v>163</v>
      </c>
    </row>
    <row r="498" spans="1:51" s="14" customFormat="1" ht="12">
      <c r="A498" s="14"/>
      <c r="B498" s="262"/>
      <c r="C498" s="263"/>
      <c r="D498" s="252" t="s">
        <v>170</v>
      </c>
      <c r="E498" s="264" t="s">
        <v>1</v>
      </c>
      <c r="F498" s="265" t="s">
        <v>172</v>
      </c>
      <c r="G498" s="263"/>
      <c r="H498" s="266">
        <v>118</v>
      </c>
      <c r="I498" s="267"/>
      <c r="J498" s="263"/>
      <c r="K498" s="263"/>
      <c r="L498" s="268"/>
      <c r="M498" s="269"/>
      <c r="N498" s="270"/>
      <c r="O498" s="270"/>
      <c r="P498" s="270"/>
      <c r="Q498" s="270"/>
      <c r="R498" s="270"/>
      <c r="S498" s="270"/>
      <c r="T498" s="27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2" t="s">
        <v>170</v>
      </c>
      <c r="AU498" s="272" t="s">
        <v>82</v>
      </c>
      <c r="AV498" s="14" t="s">
        <v>88</v>
      </c>
      <c r="AW498" s="14" t="s">
        <v>30</v>
      </c>
      <c r="AX498" s="14" t="s">
        <v>80</v>
      </c>
      <c r="AY498" s="272" t="s">
        <v>163</v>
      </c>
    </row>
    <row r="499" spans="1:65" s="2" customFormat="1" ht="21.75" customHeight="1">
      <c r="A499" s="38"/>
      <c r="B499" s="39"/>
      <c r="C499" s="273" t="s">
        <v>581</v>
      </c>
      <c r="D499" s="273" t="s">
        <v>551</v>
      </c>
      <c r="E499" s="274" t="s">
        <v>1460</v>
      </c>
      <c r="F499" s="275" t="s">
        <v>1461</v>
      </c>
      <c r="G499" s="276" t="s">
        <v>192</v>
      </c>
      <c r="H499" s="277">
        <v>118</v>
      </c>
      <c r="I499" s="278"/>
      <c r="J499" s="279">
        <f>ROUND(I499*H499,2)</f>
        <v>0</v>
      </c>
      <c r="K499" s="280"/>
      <c r="L499" s="281"/>
      <c r="M499" s="282" t="s">
        <v>1</v>
      </c>
      <c r="N499" s="283" t="s">
        <v>38</v>
      </c>
      <c r="O499" s="91"/>
      <c r="P499" s="246">
        <f>O499*H499</f>
        <v>0</v>
      </c>
      <c r="Q499" s="246">
        <v>0</v>
      </c>
      <c r="R499" s="246">
        <f>Q499*H499</f>
        <v>0</v>
      </c>
      <c r="S499" s="246">
        <v>0</v>
      </c>
      <c r="T499" s="247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8" t="s">
        <v>97</v>
      </c>
      <c r="AT499" s="248" t="s">
        <v>551</v>
      </c>
      <c r="AU499" s="248" t="s">
        <v>82</v>
      </c>
      <c r="AY499" s="17" t="s">
        <v>163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17" t="s">
        <v>80</v>
      </c>
      <c r="BK499" s="249">
        <f>ROUND(I499*H499,2)</f>
        <v>0</v>
      </c>
      <c r="BL499" s="17" t="s">
        <v>88</v>
      </c>
      <c r="BM499" s="248" t="s">
        <v>1462</v>
      </c>
    </row>
    <row r="500" spans="1:63" s="12" customFormat="1" ht="22.8" customHeight="1">
      <c r="A500" s="12"/>
      <c r="B500" s="220"/>
      <c r="C500" s="221"/>
      <c r="D500" s="222" t="s">
        <v>72</v>
      </c>
      <c r="E500" s="234" t="s">
        <v>581</v>
      </c>
      <c r="F500" s="234" t="s">
        <v>1463</v>
      </c>
      <c r="G500" s="221"/>
      <c r="H500" s="221"/>
      <c r="I500" s="224"/>
      <c r="J500" s="235">
        <f>BK500</f>
        <v>0</v>
      </c>
      <c r="K500" s="221"/>
      <c r="L500" s="226"/>
      <c r="M500" s="227"/>
      <c r="N500" s="228"/>
      <c r="O500" s="228"/>
      <c r="P500" s="229">
        <f>SUM(P501:P556)</f>
        <v>0</v>
      </c>
      <c r="Q500" s="228"/>
      <c r="R500" s="229">
        <f>SUM(R501:R556)</f>
        <v>0</v>
      </c>
      <c r="S500" s="228"/>
      <c r="T500" s="230">
        <f>SUM(T501:T556)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1" t="s">
        <v>80</v>
      </c>
      <c r="AT500" s="232" t="s">
        <v>72</v>
      </c>
      <c r="AU500" s="232" t="s">
        <v>80</v>
      </c>
      <c r="AY500" s="231" t="s">
        <v>163</v>
      </c>
      <c r="BK500" s="233">
        <f>SUM(BK501:BK556)</f>
        <v>0</v>
      </c>
    </row>
    <row r="501" spans="1:65" s="2" customFormat="1" ht="33" customHeight="1">
      <c r="A501" s="38"/>
      <c r="B501" s="39"/>
      <c r="C501" s="236" t="s">
        <v>588</v>
      </c>
      <c r="D501" s="236" t="s">
        <v>165</v>
      </c>
      <c r="E501" s="237" t="s">
        <v>1464</v>
      </c>
      <c r="F501" s="238" t="s">
        <v>1465</v>
      </c>
      <c r="G501" s="239" t="s">
        <v>563</v>
      </c>
      <c r="H501" s="240">
        <v>1</v>
      </c>
      <c r="I501" s="241"/>
      <c r="J501" s="242">
        <f>ROUND(I501*H501,2)</f>
        <v>0</v>
      </c>
      <c r="K501" s="243"/>
      <c r="L501" s="44"/>
      <c r="M501" s="244" t="s">
        <v>1</v>
      </c>
      <c r="N501" s="245" t="s">
        <v>38</v>
      </c>
      <c r="O501" s="91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8" t="s">
        <v>88</v>
      </c>
      <c r="AT501" s="248" t="s">
        <v>165</v>
      </c>
      <c r="AU501" s="248" t="s">
        <v>82</v>
      </c>
      <c r="AY501" s="17" t="s">
        <v>163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17" t="s">
        <v>80</v>
      </c>
      <c r="BK501" s="249">
        <f>ROUND(I501*H501,2)</f>
        <v>0</v>
      </c>
      <c r="BL501" s="17" t="s">
        <v>88</v>
      </c>
      <c r="BM501" s="248" t="s">
        <v>1466</v>
      </c>
    </row>
    <row r="502" spans="1:65" s="2" customFormat="1" ht="33" customHeight="1">
      <c r="A502" s="38"/>
      <c r="B502" s="39"/>
      <c r="C502" s="236" t="s">
        <v>593</v>
      </c>
      <c r="D502" s="236" t="s">
        <v>165</v>
      </c>
      <c r="E502" s="237" t="s">
        <v>1467</v>
      </c>
      <c r="F502" s="238" t="s">
        <v>1468</v>
      </c>
      <c r="G502" s="239" t="s">
        <v>563</v>
      </c>
      <c r="H502" s="240">
        <v>30</v>
      </c>
      <c r="I502" s="241"/>
      <c r="J502" s="242">
        <f>ROUND(I502*H502,2)</f>
        <v>0</v>
      </c>
      <c r="K502" s="243"/>
      <c r="L502" s="44"/>
      <c r="M502" s="244" t="s">
        <v>1</v>
      </c>
      <c r="N502" s="245" t="s">
        <v>38</v>
      </c>
      <c r="O502" s="91"/>
      <c r="P502" s="246">
        <f>O502*H502</f>
        <v>0</v>
      </c>
      <c r="Q502" s="246">
        <v>0</v>
      </c>
      <c r="R502" s="246">
        <f>Q502*H502</f>
        <v>0</v>
      </c>
      <c r="S502" s="246">
        <v>0</v>
      </c>
      <c r="T502" s="247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48" t="s">
        <v>88</v>
      </c>
      <c r="AT502" s="248" t="s">
        <v>165</v>
      </c>
      <c r="AU502" s="248" t="s">
        <v>82</v>
      </c>
      <c r="AY502" s="17" t="s">
        <v>163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17" t="s">
        <v>80</v>
      </c>
      <c r="BK502" s="249">
        <f>ROUND(I502*H502,2)</f>
        <v>0</v>
      </c>
      <c r="BL502" s="17" t="s">
        <v>88</v>
      </c>
      <c r="BM502" s="248" t="s">
        <v>1469</v>
      </c>
    </row>
    <row r="503" spans="1:65" s="2" customFormat="1" ht="33" customHeight="1">
      <c r="A503" s="38"/>
      <c r="B503" s="39"/>
      <c r="C503" s="236" t="s">
        <v>597</v>
      </c>
      <c r="D503" s="236" t="s">
        <v>165</v>
      </c>
      <c r="E503" s="237" t="s">
        <v>1470</v>
      </c>
      <c r="F503" s="238" t="s">
        <v>1471</v>
      </c>
      <c r="G503" s="239" t="s">
        <v>563</v>
      </c>
      <c r="H503" s="240">
        <v>207</v>
      </c>
      <c r="I503" s="241"/>
      <c r="J503" s="242">
        <f>ROUND(I503*H503,2)</f>
        <v>0</v>
      </c>
      <c r="K503" s="243"/>
      <c r="L503" s="44"/>
      <c r="M503" s="244" t="s">
        <v>1</v>
      </c>
      <c r="N503" s="245" t="s">
        <v>38</v>
      </c>
      <c r="O503" s="91"/>
      <c r="P503" s="246">
        <f>O503*H503</f>
        <v>0</v>
      </c>
      <c r="Q503" s="246">
        <v>0</v>
      </c>
      <c r="R503" s="246">
        <f>Q503*H503</f>
        <v>0</v>
      </c>
      <c r="S503" s="246">
        <v>0</v>
      </c>
      <c r="T503" s="247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8" t="s">
        <v>88</v>
      </c>
      <c r="AT503" s="248" t="s">
        <v>165</v>
      </c>
      <c r="AU503" s="248" t="s">
        <v>82</v>
      </c>
      <c r="AY503" s="17" t="s">
        <v>163</v>
      </c>
      <c r="BE503" s="249">
        <f>IF(N503="základní",J503,0)</f>
        <v>0</v>
      </c>
      <c r="BF503" s="249">
        <f>IF(N503="snížená",J503,0)</f>
        <v>0</v>
      </c>
      <c r="BG503" s="249">
        <f>IF(N503="zákl. přenesená",J503,0)</f>
        <v>0</v>
      </c>
      <c r="BH503" s="249">
        <f>IF(N503="sníž. přenesená",J503,0)</f>
        <v>0</v>
      </c>
      <c r="BI503" s="249">
        <f>IF(N503="nulová",J503,0)</f>
        <v>0</v>
      </c>
      <c r="BJ503" s="17" t="s">
        <v>80</v>
      </c>
      <c r="BK503" s="249">
        <f>ROUND(I503*H503,2)</f>
        <v>0</v>
      </c>
      <c r="BL503" s="17" t="s">
        <v>88</v>
      </c>
      <c r="BM503" s="248" t="s">
        <v>1472</v>
      </c>
    </row>
    <row r="504" spans="1:51" s="13" customFormat="1" ht="12">
      <c r="A504" s="13"/>
      <c r="B504" s="250"/>
      <c r="C504" s="251"/>
      <c r="D504" s="252" t="s">
        <v>170</v>
      </c>
      <c r="E504" s="253" t="s">
        <v>1</v>
      </c>
      <c r="F504" s="254" t="s">
        <v>1473</v>
      </c>
      <c r="G504" s="251"/>
      <c r="H504" s="255">
        <v>207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170</v>
      </c>
      <c r="AU504" s="261" t="s">
        <v>82</v>
      </c>
      <c r="AV504" s="13" t="s">
        <v>82</v>
      </c>
      <c r="AW504" s="13" t="s">
        <v>30</v>
      </c>
      <c r="AX504" s="13" t="s">
        <v>73</v>
      </c>
      <c r="AY504" s="261" t="s">
        <v>163</v>
      </c>
    </row>
    <row r="505" spans="1:51" s="14" customFormat="1" ht="12">
      <c r="A505" s="14"/>
      <c r="B505" s="262"/>
      <c r="C505" s="263"/>
      <c r="D505" s="252" t="s">
        <v>170</v>
      </c>
      <c r="E505" s="264" t="s">
        <v>1</v>
      </c>
      <c r="F505" s="265" t="s">
        <v>172</v>
      </c>
      <c r="G505" s="263"/>
      <c r="H505" s="266">
        <v>207</v>
      </c>
      <c r="I505" s="267"/>
      <c r="J505" s="263"/>
      <c r="K505" s="263"/>
      <c r="L505" s="268"/>
      <c r="M505" s="269"/>
      <c r="N505" s="270"/>
      <c r="O505" s="270"/>
      <c r="P505" s="270"/>
      <c r="Q505" s="270"/>
      <c r="R505" s="270"/>
      <c r="S505" s="270"/>
      <c r="T505" s="27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2" t="s">
        <v>170</v>
      </c>
      <c r="AU505" s="272" t="s">
        <v>82</v>
      </c>
      <c r="AV505" s="14" t="s">
        <v>88</v>
      </c>
      <c r="AW505" s="14" t="s">
        <v>30</v>
      </c>
      <c r="AX505" s="14" t="s">
        <v>80</v>
      </c>
      <c r="AY505" s="272" t="s">
        <v>163</v>
      </c>
    </row>
    <row r="506" spans="1:65" s="2" customFormat="1" ht="33" customHeight="1">
      <c r="A506" s="38"/>
      <c r="B506" s="39"/>
      <c r="C506" s="236" t="s">
        <v>602</v>
      </c>
      <c r="D506" s="236" t="s">
        <v>165</v>
      </c>
      <c r="E506" s="237" t="s">
        <v>1474</v>
      </c>
      <c r="F506" s="238" t="s">
        <v>1475</v>
      </c>
      <c r="G506" s="239" t="s">
        <v>563</v>
      </c>
      <c r="H506" s="240">
        <v>3</v>
      </c>
      <c r="I506" s="241"/>
      <c r="J506" s="242">
        <f>ROUND(I506*H506,2)</f>
        <v>0</v>
      </c>
      <c r="K506" s="243"/>
      <c r="L506" s="44"/>
      <c r="M506" s="244" t="s">
        <v>1</v>
      </c>
      <c r="N506" s="245" t="s">
        <v>38</v>
      </c>
      <c r="O506" s="91"/>
      <c r="P506" s="246">
        <f>O506*H506</f>
        <v>0</v>
      </c>
      <c r="Q506" s="246">
        <v>0</v>
      </c>
      <c r="R506" s="246">
        <f>Q506*H506</f>
        <v>0</v>
      </c>
      <c r="S506" s="246">
        <v>0</v>
      </c>
      <c r="T506" s="247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48" t="s">
        <v>88</v>
      </c>
      <c r="AT506" s="248" t="s">
        <v>165</v>
      </c>
      <c r="AU506" s="248" t="s">
        <v>82</v>
      </c>
      <c r="AY506" s="17" t="s">
        <v>163</v>
      </c>
      <c r="BE506" s="249">
        <f>IF(N506="základní",J506,0)</f>
        <v>0</v>
      </c>
      <c r="BF506" s="249">
        <f>IF(N506="snížená",J506,0)</f>
        <v>0</v>
      </c>
      <c r="BG506" s="249">
        <f>IF(N506="zákl. přenesená",J506,0)</f>
        <v>0</v>
      </c>
      <c r="BH506" s="249">
        <f>IF(N506="sníž. přenesená",J506,0)</f>
        <v>0</v>
      </c>
      <c r="BI506" s="249">
        <f>IF(N506="nulová",J506,0)</f>
        <v>0</v>
      </c>
      <c r="BJ506" s="17" t="s">
        <v>80</v>
      </c>
      <c r="BK506" s="249">
        <f>ROUND(I506*H506,2)</f>
        <v>0</v>
      </c>
      <c r="BL506" s="17" t="s">
        <v>88</v>
      </c>
      <c r="BM506" s="248" t="s">
        <v>1476</v>
      </c>
    </row>
    <row r="507" spans="1:65" s="2" customFormat="1" ht="33" customHeight="1">
      <c r="A507" s="38"/>
      <c r="B507" s="39"/>
      <c r="C507" s="236" t="s">
        <v>606</v>
      </c>
      <c r="D507" s="236" t="s">
        <v>165</v>
      </c>
      <c r="E507" s="237" t="s">
        <v>1477</v>
      </c>
      <c r="F507" s="238" t="s">
        <v>1478</v>
      </c>
      <c r="G507" s="239" t="s">
        <v>563</v>
      </c>
      <c r="H507" s="240">
        <v>2</v>
      </c>
      <c r="I507" s="241"/>
      <c r="J507" s="242">
        <f>ROUND(I507*H507,2)</f>
        <v>0</v>
      </c>
      <c r="K507" s="243"/>
      <c r="L507" s="44"/>
      <c r="M507" s="244" t="s">
        <v>1</v>
      </c>
      <c r="N507" s="245" t="s">
        <v>38</v>
      </c>
      <c r="O507" s="91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8" t="s">
        <v>88</v>
      </c>
      <c r="AT507" s="248" t="s">
        <v>165</v>
      </c>
      <c r="AU507" s="248" t="s">
        <v>82</v>
      </c>
      <c r="AY507" s="17" t="s">
        <v>163</v>
      </c>
      <c r="BE507" s="249">
        <f>IF(N507="základní",J507,0)</f>
        <v>0</v>
      </c>
      <c r="BF507" s="249">
        <f>IF(N507="snížená",J507,0)</f>
        <v>0</v>
      </c>
      <c r="BG507" s="249">
        <f>IF(N507="zákl. přenesená",J507,0)</f>
        <v>0</v>
      </c>
      <c r="BH507" s="249">
        <f>IF(N507="sníž. přenesená",J507,0)</f>
        <v>0</v>
      </c>
      <c r="BI507" s="249">
        <f>IF(N507="nulová",J507,0)</f>
        <v>0</v>
      </c>
      <c r="BJ507" s="17" t="s">
        <v>80</v>
      </c>
      <c r="BK507" s="249">
        <f>ROUND(I507*H507,2)</f>
        <v>0</v>
      </c>
      <c r="BL507" s="17" t="s">
        <v>88</v>
      </c>
      <c r="BM507" s="248" t="s">
        <v>1479</v>
      </c>
    </row>
    <row r="508" spans="1:65" s="2" customFormat="1" ht="33" customHeight="1">
      <c r="A508" s="38"/>
      <c r="B508" s="39"/>
      <c r="C508" s="236" t="s">
        <v>611</v>
      </c>
      <c r="D508" s="236" t="s">
        <v>165</v>
      </c>
      <c r="E508" s="237" t="s">
        <v>1480</v>
      </c>
      <c r="F508" s="238" t="s">
        <v>1481</v>
      </c>
      <c r="G508" s="239" t="s">
        <v>563</v>
      </c>
      <c r="H508" s="240">
        <v>2</v>
      </c>
      <c r="I508" s="241"/>
      <c r="J508" s="242">
        <f>ROUND(I508*H508,2)</f>
        <v>0</v>
      </c>
      <c r="K508" s="243"/>
      <c r="L508" s="44"/>
      <c r="M508" s="244" t="s">
        <v>1</v>
      </c>
      <c r="N508" s="245" t="s">
        <v>38</v>
      </c>
      <c r="O508" s="91"/>
      <c r="P508" s="246">
        <f>O508*H508</f>
        <v>0</v>
      </c>
      <c r="Q508" s="246">
        <v>0</v>
      </c>
      <c r="R508" s="246">
        <f>Q508*H508</f>
        <v>0</v>
      </c>
      <c r="S508" s="246">
        <v>0</v>
      </c>
      <c r="T508" s="247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48" t="s">
        <v>88</v>
      </c>
      <c r="AT508" s="248" t="s">
        <v>165</v>
      </c>
      <c r="AU508" s="248" t="s">
        <v>82</v>
      </c>
      <c r="AY508" s="17" t="s">
        <v>163</v>
      </c>
      <c r="BE508" s="249">
        <f>IF(N508="základní",J508,0)</f>
        <v>0</v>
      </c>
      <c r="BF508" s="249">
        <f>IF(N508="snížená",J508,0)</f>
        <v>0</v>
      </c>
      <c r="BG508" s="249">
        <f>IF(N508="zákl. přenesená",J508,0)</f>
        <v>0</v>
      </c>
      <c r="BH508" s="249">
        <f>IF(N508="sníž. přenesená",J508,0)</f>
        <v>0</v>
      </c>
      <c r="BI508" s="249">
        <f>IF(N508="nulová",J508,0)</f>
        <v>0</v>
      </c>
      <c r="BJ508" s="17" t="s">
        <v>80</v>
      </c>
      <c r="BK508" s="249">
        <f>ROUND(I508*H508,2)</f>
        <v>0</v>
      </c>
      <c r="BL508" s="17" t="s">
        <v>88</v>
      </c>
      <c r="BM508" s="248" t="s">
        <v>1482</v>
      </c>
    </row>
    <row r="509" spans="1:65" s="2" customFormat="1" ht="21.75" customHeight="1">
      <c r="A509" s="38"/>
      <c r="B509" s="39"/>
      <c r="C509" s="236" t="s">
        <v>615</v>
      </c>
      <c r="D509" s="236" t="s">
        <v>165</v>
      </c>
      <c r="E509" s="237" t="s">
        <v>1483</v>
      </c>
      <c r="F509" s="238" t="s">
        <v>1484</v>
      </c>
      <c r="G509" s="239" t="s">
        <v>563</v>
      </c>
      <c r="H509" s="240">
        <v>8</v>
      </c>
      <c r="I509" s="241"/>
      <c r="J509" s="242">
        <f>ROUND(I509*H509,2)</f>
        <v>0</v>
      </c>
      <c r="K509" s="243"/>
      <c r="L509" s="44"/>
      <c r="M509" s="244" t="s">
        <v>1</v>
      </c>
      <c r="N509" s="245" t="s">
        <v>38</v>
      </c>
      <c r="O509" s="91"/>
      <c r="P509" s="246">
        <f>O509*H509</f>
        <v>0</v>
      </c>
      <c r="Q509" s="246">
        <v>0</v>
      </c>
      <c r="R509" s="246">
        <f>Q509*H509</f>
        <v>0</v>
      </c>
      <c r="S509" s="246">
        <v>0</v>
      </c>
      <c r="T509" s="247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48" t="s">
        <v>88</v>
      </c>
      <c r="AT509" s="248" t="s">
        <v>165</v>
      </c>
      <c r="AU509" s="248" t="s">
        <v>82</v>
      </c>
      <c r="AY509" s="17" t="s">
        <v>163</v>
      </c>
      <c r="BE509" s="249">
        <f>IF(N509="základní",J509,0)</f>
        <v>0</v>
      </c>
      <c r="BF509" s="249">
        <f>IF(N509="snížená",J509,0)</f>
        <v>0</v>
      </c>
      <c r="BG509" s="249">
        <f>IF(N509="zákl. přenesená",J509,0)</f>
        <v>0</v>
      </c>
      <c r="BH509" s="249">
        <f>IF(N509="sníž. přenesená",J509,0)</f>
        <v>0</v>
      </c>
      <c r="BI509" s="249">
        <f>IF(N509="nulová",J509,0)</f>
        <v>0</v>
      </c>
      <c r="BJ509" s="17" t="s">
        <v>80</v>
      </c>
      <c r="BK509" s="249">
        <f>ROUND(I509*H509,2)</f>
        <v>0</v>
      </c>
      <c r="BL509" s="17" t="s">
        <v>88</v>
      </c>
      <c r="BM509" s="248" t="s">
        <v>1485</v>
      </c>
    </row>
    <row r="510" spans="1:51" s="13" customFormat="1" ht="12">
      <c r="A510" s="13"/>
      <c r="B510" s="250"/>
      <c r="C510" s="251"/>
      <c r="D510" s="252" t="s">
        <v>170</v>
      </c>
      <c r="E510" s="253" t="s">
        <v>1</v>
      </c>
      <c r="F510" s="254" t="s">
        <v>97</v>
      </c>
      <c r="G510" s="251"/>
      <c r="H510" s="255">
        <v>8</v>
      </c>
      <c r="I510" s="256"/>
      <c r="J510" s="251"/>
      <c r="K510" s="251"/>
      <c r="L510" s="257"/>
      <c r="M510" s="258"/>
      <c r="N510" s="259"/>
      <c r="O510" s="259"/>
      <c r="P510" s="259"/>
      <c r="Q510" s="259"/>
      <c r="R510" s="259"/>
      <c r="S510" s="259"/>
      <c r="T510" s="26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1" t="s">
        <v>170</v>
      </c>
      <c r="AU510" s="261" t="s">
        <v>82</v>
      </c>
      <c r="AV510" s="13" t="s">
        <v>82</v>
      </c>
      <c r="AW510" s="13" t="s">
        <v>30</v>
      </c>
      <c r="AX510" s="13" t="s">
        <v>73</v>
      </c>
      <c r="AY510" s="261" t="s">
        <v>163</v>
      </c>
    </row>
    <row r="511" spans="1:51" s="14" customFormat="1" ht="12">
      <c r="A511" s="14"/>
      <c r="B511" s="262"/>
      <c r="C511" s="263"/>
      <c r="D511" s="252" t="s">
        <v>170</v>
      </c>
      <c r="E511" s="264" t="s">
        <v>1</v>
      </c>
      <c r="F511" s="265" t="s">
        <v>172</v>
      </c>
      <c r="G511" s="263"/>
      <c r="H511" s="266">
        <v>8</v>
      </c>
      <c r="I511" s="267"/>
      <c r="J511" s="263"/>
      <c r="K511" s="263"/>
      <c r="L511" s="268"/>
      <c r="M511" s="269"/>
      <c r="N511" s="270"/>
      <c r="O511" s="270"/>
      <c r="P511" s="270"/>
      <c r="Q511" s="270"/>
      <c r="R511" s="270"/>
      <c r="S511" s="270"/>
      <c r="T511" s="27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2" t="s">
        <v>170</v>
      </c>
      <c r="AU511" s="272" t="s">
        <v>82</v>
      </c>
      <c r="AV511" s="14" t="s">
        <v>88</v>
      </c>
      <c r="AW511" s="14" t="s">
        <v>30</v>
      </c>
      <c r="AX511" s="14" t="s">
        <v>80</v>
      </c>
      <c r="AY511" s="272" t="s">
        <v>163</v>
      </c>
    </row>
    <row r="512" spans="1:65" s="2" customFormat="1" ht="21.75" customHeight="1">
      <c r="A512" s="38"/>
      <c r="B512" s="39"/>
      <c r="C512" s="236" t="s">
        <v>621</v>
      </c>
      <c r="D512" s="236" t="s">
        <v>165</v>
      </c>
      <c r="E512" s="237" t="s">
        <v>1486</v>
      </c>
      <c r="F512" s="238" t="s">
        <v>1487</v>
      </c>
      <c r="G512" s="239" t="s">
        <v>563</v>
      </c>
      <c r="H512" s="240">
        <v>1</v>
      </c>
      <c r="I512" s="241"/>
      <c r="J512" s="242">
        <f>ROUND(I512*H512,2)</f>
        <v>0</v>
      </c>
      <c r="K512" s="243"/>
      <c r="L512" s="44"/>
      <c r="M512" s="244" t="s">
        <v>1</v>
      </c>
      <c r="N512" s="245" t="s">
        <v>38</v>
      </c>
      <c r="O512" s="91"/>
      <c r="P512" s="246">
        <f>O512*H512</f>
        <v>0</v>
      </c>
      <c r="Q512" s="246">
        <v>0</v>
      </c>
      <c r="R512" s="246">
        <f>Q512*H512</f>
        <v>0</v>
      </c>
      <c r="S512" s="246">
        <v>0</v>
      </c>
      <c r="T512" s="247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8" t="s">
        <v>88</v>
      </c>
      <c r="AT512" s="248" t="s">
        <v>165</v>
      </c>
      <c r="AU512" s="248" t="s">
        <v>82</v>
      </c>
      <c r="AY512" s="17" t="s">
        <v>163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80</v>
      </c>
      <c r="BK512" s="249">
        <f>ROUND(I512*H512,2)</f>
        <v>0</v>
      </c>
      <c r="BL512" s="17" t="s">
        <v>88</v>
      </c>
      <c r="BM512" s="248" t="s">
        <v>1488</v>
      </c>
    </row>
    <row r="513" spans="1:51" s="13" customFormat="1" ht="12">
      <c r="A513" s="13"/>
      <c r="B513" s="250"/>
      <c r="C513" s="251"/>
      <c r="D513" s="252" t="s">
        <v>170</v>
      </c>
      <c r="E513" s="253" t="s">
        <v>1</v>
      </c>
      <c r="F513" s="254" t="s">
        <v>80</v>
      </c>
      <c r="G513" s="251"/>
      <c r="H513" s="255">
        <v>1</v>
      </c>
      <c r="I513" s="256"/>
      <c r="J513" s="251"/>
      <c r="K513" s="251"/>
      <c r="L513" s="257"/>
      <c r="M513" s="258"/>
      <c r="N513" s="259"/>
      <c r="O513" s="259"/>
      <c r="P513" s="259"/>
      <c r="Q513" s="259"/>
      <c r="R513" s="259"/>
      <c r="S513" s="259"/>
      <c r="T513" s="26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1" t="s">
        <v>170</v>
      </c>
      <c r="AU513" s="261" t="s">
        <v>82</v>
      </c>
      <c r="AV513" s="13" t="s">
        <v>82</v>
      </c>
      <c r="AW513" s="13" t="s">
        <v>30</v>
      </c>
      <c r="AX513" s="13" t="s">
        <v>73</v>
      </c>
      <c r="AY513" s="261" t="s">
        <v>163</v>
      </c>
    </row>
    <row r="514" spans="1:51" s="14" customFormat="1" ht="12">
      <c r="A514" s="14"/>
      <c r="B514" s="262"/>
      <c r="C514" s="263"/>
      <c r="D514" s="252" t="s">
        <v>170</v>
      </c>
      <c r="E514" s="264" t="s">
        <v>1</v>
      </c>
      <c r="F514" s="265" t="s">
        <v>172</v>
      </c>
      <c r="G514" s="263"/>
      <c r="H514" s="266">
        <v>1</v>
      </c>
      <c r="I514" s="267"/>
      <c r="J514" s="263"/>
      <c r="K514" s="263"/>
      <c r="L514" s="268"/>
      <c r="M514" s="269"/>
      <c r="N514" s="270"/>
      <c r="O514" s="270"/>
      <c r="P514" s="270"/>
      <c r="Q514" s="270"/>
      <c r="R514" s="270"/>
      <c r="S514" s="270"/>
      <c r="T514" s="27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2" t="s">
        <v>170</v>
      </c>
      <c r="AU514" s="272" t="s">
        <v>82</v>
      </c>
      <c r="AV514" s="14" t="s">
        <v>88</v>
      </c>
      <c r="AW514" s="14" t="s">
        <v>30</v>
      </c>
      <c r="AX514" s="14" t="s">
        <v>80</v>
      </c>
      <c r="AY514" s="272" t="s">
        <v>163</v>
      </c>
    </row>
    <row r="515" spans="1:65" s="2" customFormat="1" ht="21.75" customHeight="1">
      <c r="A515" s="38"/>
      <c r="B515" s="39"/>
      <c r="C515" s="236" t="s">
        <v>626</v>
      </c>
      <c r="D515" s="236" t="s">
        <v>165</v>
      </c>
      <c r="E515" s="237" t="s">
        <v>1489</v>
      </c>
      <c r="F515" s="238" t="s">
        <v>1490</v>
      </c>
      <c r="G515" s="239" t="s">
        <v>563</v>
      </c>
      <c r="H515" s="240">
        <v>2</v>
      </c>
      <c r="I515" s="241"/>
      <c r="J515" s="242">
        <f>ROUND(I515*H515,2)</f>
        <v>0</v>
      </c>
      <c r="K515" s="243"/>
      <c r="L515" s="44"/>
      <c r="M515" s="244" t="s">
        <v>1</v>
      </c>
      <c r="N515" s="245" t="s">
        <v>38</v>
      </c>
      <c r="O515" s="91"/>
      <c r="P515" s="246">
        <f>O515*H515</f>
        <v>0</v>
      </c>
      <c r="Q515" s="246">
        <v>0</v>
      </c>
      <c r="R515" s="246">
        <f>Q515*H515</f>
        <v>0</v>
      </c>
      <c r="S515" s="246">
        <v>0</v>
      </c>
      <c r="T515" s="247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48" t="s">
        <v>88</v>
      </c>
      <c r="AT515" s="248" t="s">
        <v>165</v>
      </c>
      <c r="AU515" s="248" t="s">
        <v>82</v>
      </c>
      <c r="AY515" s="17" t="s">
        <v>163</v>
      </c>
      <c r="BE515" s="249">
        <f>IF(N515="základní",J515,0)</f>
        <v>0</v>
      </c>
      <c r="BF515" s="249">
        <f>IF(N515="snížená",J515,0)</f>
        <v>0</v>
      </c>
      <c r="BG515" s="249">
        <f>IF(N515="zákl. přenesená",J515,0)</f>
        <v>0</v>
      </c>
      <c r="BH515" s="249">
        <f>IF(N515="sníž. přenesená",J515,0)</f>
        <v>0</v>
      </c>
      <c r="BI515" s="249">
        <f>IF(N515="nulová",J515,0)</f>
        <v>0</v>
      </c>
      <c r="BJ515" s="17" t="s">
        <v>80</v>
      </c>
      <c r="BK515" s="249">
        <f>ROUND(I515*H515,2)</f>
        <v>0</v>
      </c>
      <c r="BL515" s="17" t="s">
        <v>88</v>
      </c>
      <c r="BM515" s="248" t="s">
        <v>1491</v>
      </c>
    </row>
    <row r="516" spans="1:51" s="13" customFormat="1" ht="12">
      <c r="A516" s="13"/>
      <c r="B516" s="250"/>
      <c r="C516" s="251"/>
      <c r="D516" s="252" t="s">
        <v>170</v>
      </c>
      <c r="E516" s="253" t="s">
        <v>1</v>
      </c>
      <c r="F516" s="254" t="s">
        <v>82</v>
      </c>
      <c r="G516" s="251"/>
      <c r="H516" s="255">
        <v>2</v>
      </c>
      <c r="I516" s="256"/>
      <c r="J516" s="251"/>
      <c r="K516" s="251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170</v>
      </c>
      <c r="AU516" s="261" t="s">
        <v>82</v>
      </c>
      <c r="AV516" s="13" t="s">
        <v>82</v>
      </c>
      <c r="AW516" s="13" t="s">
        <v>30</v>
      </c>
      <c r="AX516" s="13" t="s">
        <v>73</v>
      </c>
      <c r="AY516" s="261" t="s">
        <v>163</v>
      </c>
    </row>
    <row r="517" spans="1:51" s="14" customFormat="1" ht="12">
      <c r="A517" s="14"/>
      <c r="B517" s="262"/>
      <c r="C517" s="263"/>
      <c r="D517" s="252" t="s">
        <v>170</v>
      </c>
      <c r="E517" s="264" t="s">
        <v>1</v>
      </c>
      <c r="F517" s="265" t="s">
        <v>172</v>
      </c>
      <c r="G517" s="263"/>
      <c r="H517" s="266">
        <v>2</v>
      </c>
      <c r="I517" s="267"/>
      <c r="J517" s="263"/>
      <c r="K517" s="263"/>
      <c r="L517" s="268"/>
      <c r="M517" s="269"/>
      <c r="N517" s="270"/>
      <c r="O517" s="270"/>
      <c r="P517" s="270"/>
      <c r="Q517" s="270"/>
      <c r="R517" s="270"/>
      <c r="S517" s="270"/>
      <c r="T517" s="27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2" t="s">
        <v>170</v>
      </c>
      <c r="AU517" s="272" t="s">
        <v>82</v>
      </c>
      <c r="AV517" s="14" t="s">
        <v>88</v>
      </c>
      <c r="AW517" s="14" t="s">
        <v>30</v>
      </c>
      <c r="AX517" s="14" t="s">
        <v>80</v>
      </c>
      <c r="AY517" s="272" t="s">
        <v>163</v>
      </c>
    </row>
    <row r="518" spans="1:65" s="2" customFormat="1" ht="21.75" customHeight="1">
      <c r="A518" s="38"/>
      <c r="B518" s="39"/>
      <c r="C518" s="236" t="s">
        <v>631</v>
      </c>
      <c r="D518" s="236" t="s">
        <v>165</v>
      </c>
      <c r="E518" s="237" t="s">
        <v>1492</v>
      </c>
      <c r="F518" s="238" t="s">
        <v>1493</v>
      </c>
      <c r="G518" s="239" t="s">
        <v>563</v>
      </c>
      <c r="H518" s="240">
        <v>146</v>
      </c>
      <c r="I518" s="241"/>
      <c r="J518" s="242">
        <f>ROUND(I518*H518,2)</f>
        <v>0</v>
      </c>
      <c r="K518" s="243"/>
      <c r="L518" s="44"/>
      <c r="M518" s="244" t="s">
        <v>1</v>
      </c>
      <c r="N518" s="245" t="s">
        <v>38</v>
      </c>
      <c r="O518" s="91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8" t="s">
        <v>88</v>
      </c>
      <c r="AT518" s="248" t="s">
        <v>165</v>
      </c>
      <c r="AU518" s="248" t="s">
        <v>82</v>
      </c>
      <c r="AY518" s="17" t="s">
        <v>163</v>
      </c>
      <c r="BE518" s="249">
        <f>IF(N518="základní",J518,0)</f>
        <v>0</v>
      </c>
      <c r="BF518" s="249">
        <f>IF(N518="snížená",J518,0)</f>
        <v>0</v>
      </c>
      <c r="BG518" s="249">
        <f>IF(N518="zákl. přenesená",J518,0)</f>
        <v>0</v>
      </c>
      <c r="BH518" s="249">
        <f>IF(N518="sníž. přenesená",J518,0)</f>
        <v>0</v>
      </c>
      <c r="BI518" s="249">
        <f>IF(N518="nulová",J518,0)</f>
        <v>0</v>
      </c>
      <c r="BJ518" s="17" t="s">
        <v>80</v>
      </c>
      <c r="BK518" s="249">
        <f>ROUND(I518*H518,2)</f>
        <v>0</v>
      </c>
      <c r="BL518" s="17" t="s">
        <v>88</v>
      </c>
      <c r="BM518" s="248" t="s">
        <v>1494</v>
      </c>
    </row>
    <row r="519" spans="1:51" s="13" customFormat="1" ht="12">
      <c r="A519" s="13"/>
      <c r="B519" s="250"/>
      <c r="C519" s="251"/>
      <c r="D519" s="252" t="s">
        <v>170</v>
      </c>
      <c r="E519" s="253" t="s">
        <v>1</v>
      </c>
      <c r="F519" s="254" t="s">
        <v>1495</v>
      </c>
      <c r="G519" s="251"/>
      <c r="H519" s="255">
        <v>146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1" t="s">
        <v>170</v>
      </c>
      <c r="AU519" s="261" t="s">
        <v>82</v>
      </c>
      <c r="AV519" s="13" t="s">
        <v>82</v>
      </c>
      <c r="AW519" s="13" t="s">
        <v>30</v>
      </c>
      <c r="AX519" s="13" t="s">
        <v>73</v>
      </c>
      <c r="AY519" s="261" t="s">
        <v>163</v>
      </c>
    </row>
    <row r="520" spans="1:51" s="14" customFormat="1" ht="12">
      <c r="A520" s="14"/>
      <c r="B520" s="262"/>
      <c r="C520" s="263"/>
      <c r="D520" s="252" t="s">
        <v>170</v>
      </c>
      <c r="E520" s="264" t="s">
        <v>1</v>
      </c>
      <c r="F520" s="265" t="s">
        <v>172</v>
      </c>
      <c r="G520" s="263"/>
      <c r="H520" s="266">
        <v>146</v>
      </c>
      <c r="I520" s="267"/>
      <c r="J520" s="263"/>
      <c r="K520" s="263"/>
      <c r="L520" s="268"/>
      <c r="M520" s="269"/>
      <c r="N520" s="270"/>
      <c r="O520" s="270"/>
      <c r="P520" s="270"/>
      <c r="Q520" s="270"/>
      <c r="R520" s="270"/>
      <c r="S520" s="270"/>
      <c r="T520" s="27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2" t="s">
        <v>170</v>
      </c>
      <c r="AU520" s="272" t="s">
        <v>82</v>
      </c>
      <c r="AV520" s="14" t="s">
        <v>88</v>
      </c>
      <c r="AW520" s="14" t="s">
        <v>30</v>
      </c>
      <c r="AX520" s="14" t="s">
        <v>80</v>
      </c>
      <c r="AY520" s="272" t="s">
        <v>163</v>
      </c>
    </row>
    <row r="521" spans="1:65" s="2" customFormat="1" ht="21.75" customHeight="1">
      <c r="A521" s="38"/>
      <c r="B521" s="39"/>
      <c r="C521" s="236" t="s">
        <v>636</v>
      </c>
      <c r="D521" s="236" t="s">
        <v>165</v>
      </c>
      <c r="E521" s="237" t="s">
        <v>1496</v>
      </c>
      <c r="F521" s="238" t="s">
        <v>1497</v>
      </c>
      <c r="G521" s="239" t="s">
        <v>563</v>
      </c>
      <c r="H521" s="240">
        <v>4</v>
      </c>
      <c r="I521" s="241"/>
      <c r="J521" s="242">
        <f>ROUND(I521*H521,2)</f>
        <v>0</v>
      </c>
      <c r="K521" s="243"/>
      <c r="L521" s="44"/>
      <c r="M521" s="244" t="s">
        <v>1</v>
      </c>
      <c r="N521" s="245" t="s">
        <v>38</v>
      </c>
      <c r="O521" s="91"/>
      <c r="P521" s="246">
        <f>O521*H521</f>
        <v>0</v>
      </c>
      <c r="Q521" s="246">
        <v>0</v>
      </c>
      <c r="R521" s="246">
        <f>Q521*H521</f>
        <v>0</v>
      </c>
      <c r="S521" s="246">
        <v>0</v>
      </c>
      <c r="T521" s="24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8" t="s">
        <v>88</v>
      </c>
      <c r="AT521" s="248" t="s">
        <v>165</v>
      </c>
      <c r="AU521" s="248" t="s">
        <v>82</v>
      </c>
      <c r="AY521" s="17" t="s">
        <v>163</v>
      </c>
      <c r="BE521" s="249">
        <f>IF(N521="základní",J521,0)</f>
        <v>0</v>
      </c>
      <c r="BF521" s="249">
        <f>IF(N521="snížená",J521,0)</f>
        <v>0</v>
      </c>
      <c r="BG521" s="249">
        <f>IF(N521="zákl. přenesená",J521,0)</f>
        <v>0</v>
      </c>
      <c r="BH521" s="249">
        <f>IF(N521="sníž. přenesená",J521,0)</f>
        <v>0</v>
      </c>
      <c r="BI521" s="249">
        <f>IF(N521="nulová",J521,0)</f>
        <v>0</v>
      </c>
      <c r="BJ521" s="17" t="s">
        <v>80</v>
      </c>
      <c r="BK521" s="249">
        <f>ROUND(I521*H521,2)</f>
        <v>0</v>
      </c>
      <c r="BL521" s="17" t="s">
        <v>88</v>
      </c>
      <c r="BM521" s="248" t="s">
        <v>1498</v>
      </c>
    </row>
    <row r="522" spans="1:51" s="13" customFormat="1" ht="12">
      <c r="A522" s="13"/>
      <c r="B522" s="250"/>
      <c r="C522" s="251"/>
      <c r="D522" s="252" t="s">
        <v>170</v>
      </c>
      <c r="E522" s="253" t="s">
        <v>1</v>
      </c>
      <c r="F522" s="254" t="s">
        <v>88</v>
      </c>
      <c r="G522" s="251"/>
      <c r="H522" s="255">
        <v>4</v>
      </c>
      <c r="I522" s="256"/>
      <c r="J522" s="251"/>
      <c r="K522" s="251"/>
      <c r="L522" s="257"/>
      <c r="M522" s="258"/>
      <c r="N522" s="259"/>
      <c r="O522" s="259"/>
      <c r="P522" s="259"/>
      <c r="Q522" s="259"/>
      <c r="R522" s="259"/>
      <c r="S522" s="259"/>
      <c r="T522" s="26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1" t="s">
        <v>170</v>
      </c>
      <c r="AU522" s="261" t="s">
        <v>82</v>
      </c>
      <c r="AV522" s="13" t="s">
        <v>82</v>
      </c>
      <c r="AW522" s="13" t="s">
        <v>30</v>
      </c>
      <c r="AX522" s="13" t="s">
        <v>73</v>
      </c>
      <c r="AY522" s="261" t="s">
        <v>163</v>
      </c>
    </row>
    <row r="523" spans="1:51" s="14" customFormat="1" ht="12">
      <c r="A523" s="14"/>
      <c r="B523" s="262"/>
      <c r="C523" s="263"/>
      <c r="D523" s="252" t="s">
        <v>170</v>
      </c>
      <c r="E523" s="264" t="s">
        <v>1</v>
      </c>
      <c r="F523" s="265" t="s">
        <v>172</v>
      </c>
      <c r="G523" s="263"/>
      <c r="H523" s="266">
        <v>4</v>
      </c>
      <c r="I523" s="267"/>
      <c r="J523" s="263"/>
      <c r="K523" s="263"/>
      <c r="L523" s="268"/>
      <c r="M523" s="269"/>
      <c r="N523" s="270"/>
      <c r="O523" s="270"/>
      <c r="P523" s="270"/>
      <c r="Q523" s="270"/>
      <c r="R523" s="270"/>
      <c r="S523" s="270"/>
      <c r="T523" s="27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2" t="s">
        <v>170</v>
      </c>
      <c r="AU523" s="272" t="s">
        <v>82</v>
      </c>
      <c r="AV523" s="14" t="s">
        <v>88</v>
      </c>
      <c r="AW523" s="14" t="s">
        <v>30</v>
      </c>
      <c r="AX523" s="14" t="s">
        <v>80</v>
      </c>
      <c r="AY523" s="272" t="s">
        <v>163</v>
      </c>
    </row>
    <row r="524" spans="1:65" s="2" customFormat="1" ht="21.75" customHeight="1">
      <c r="A524" s="38"/>
      <c r="B524" s="39"/>
      <c r="C524" s="236" t="s">
        <v>641</v>
      </c>
      <c r="D524" s="236" t="s">
        <v>165</v>
      </c>
      <c r="E524" s="237" t="s">
        <v>1499</v>
      </c>
      <c r="F524" s="238" t="s">
        <v>1500</v>
      </c>
      <c r="G524" s="239" t="s">
        <v>563</v>
      </c>
      <c r="H524" s="240">
        <v>8</v>
      </c>
      <c r="I524" s="241"/>
      <c r="J524" s="242">
        <f>ROUND(I524*H524,2)</f>
        <v>0</v>
      </c>
      <c r="K524" s="243"/>
      <c r="L524" s="44"/>
      <c r="M524" s="244" t="s">
        <v>1</v>
      </c>
      <c r="N524" s="245" t="s">
        <v>38</v>
      </c>
      <c r="O524" s="91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8" t="s">
        <v>88</v>
      </c>
      <c r="AT524" s="248" t="s">
        <v>165</v>
      </c>
      <c r="AU524" s="248" t="s">
        <v>82</v>
      </c>
      <c r="AY524" s="17" t="s">
        <v>163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7" t="s">
        <v>80</v>
      </c>
      <c r="BK524" s="249">
        <f>ROUND(I524*H524,2)</f>
        <v>0</v>
      </c>
      <c r="BL524" s="17" t="s">
        <v>88</v>
      </c>
      <c r="BM524" s="248" t="s">
        <v>1501</v>
      </c>
    </row>
    <row r="525" spans="1:51" s="13" customFormat="1" ht="12">
      <c r="A525" s="13"/>
      <c r="B525" s="250"/>
      <c r="C525" s="251"/>
      <c r="D525" s="252" t="s">
        <v>170</v>
      </c>
      <c r="E525" s="253" t="s">
        <v>1</v>
      </c>
      <c r="F525" s="254" t="s">
        <v>1502</v>
      </c>
      <c r="G525" s="251"/>
      <c r="H525" s="255">
        <v>8</v>
      </c>
      <c r="I525" s="256"/>
      <c r="J525" s="251"/>
      <c r="K525" s="251"/>
      <c r="L525" s="257"/>
      <c r="M525" s="258"/>
      <c r="N525" s="259"/>
      <c r="O525" s="259"/>
      <c r="P525" s="259"/>
      <c r="Q525" s="259"/>
      <c r="R525" s="259"/>
      <c r="S525" s="259"/>
      <c r="T525" s="26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1" t="s">
        <v>170</v>
      </c>
      <c r="AU525" s="261" t="s">
        <v>82</v>
      </c>
      <c r="AV525" s="13" t="s">
        <v>82</v>
      </c>
      <c r="AW525" s="13" t="s">
        <v>30</v>
      </c>
      <c r="AX525" s="13" t="s">
        <v>73</v>
      </c>
      <c r="AY525" s="261" t="s">
        <v>163</v>
      </c>
    </row>
    <row r="526" spans="1:51" s="14" customFormat="1" ht="12">
      <c r="A526" s="14"/>
      <c r="B526" s="262"/>
      <c r="C526" s="263"/>
      <c r="D526" s="252" t="s">
        <v>170</v>
      </c>
      <c r="E526" s="264" t="s">
        <v>1</v>
      </c>
      <c r="F526" s="265" t="s">
        <v>172</v>
      </c>
      <c r="G526" s="263"/>
      <c r="H526" s="266">
        <v>8</v>
      </c>
      <c r="I526" s="267"/>
      <c r="J526" s="263"/>
      <c r="K526" s="263"/>
      <c r="L526" s="268"/>
      <c r="M526" s="269"/>
      <c r="N526" s="270"/>
      <c r="O526" s="270"/>
      <c r="P526" s="270"/>
      <c r="Q526" s="270"/>
      <c r="R526" s="270"/>
      <c r="S526" s="270"/>
      <c r="T526" s="271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2" t="s">
        <v>170</v>
      </c>
      <c r="AU526" s="272" t="s">
        <v>82</v>
      </c>
      <c r="AV526" s="14" t="s">
        <v>88</v>
      </c>
      <c r="AW526" s="14" t="s">
        <v>30</v>
      </c>
      <c r="AX526" s="14" t="s">
        <v>80</v>
      </c>
      <c r="AY526" s="272" t="s">
        <v>163</v>
      </c>
    </row>
    <row r="527" spans="1:65" s="2" customFormat="1" ht="21.75" customHeight="1">
      <c r="A527" s="38"/>
      <c r="B527" s="39"/>
      <c r="C527" s="236" t="s">
        <v>646</v>
      </c>
      <c r="D527" s="236" t="s">
        <v>165</v>
      </c>
      <c r="E527" s="237" t="s">
        <v>1503</v>
      </c>
      <c r="F527" s="238" t="s">
        <v>1504</v>
      </c>
      <c r="G527" s="239" t="s">
        <v>563</v>
      </c>
      <c r="H527" s="240">
        <v>4</v>
      </c>
      <c r="I527" s="241"/>
      <c r="J527" s="242">
        <f>ROUND(I527*H527,2)</f>
        <v>0</v>
      </c>
      <c r="K527" s="243"/>
      <c r="L527" s="44"/>
      <c r="M527" s="244" t="s">
        <v>1</v>
      </c>
      <c r="N527" s="245" t="s">
        <v>38</v>
      </c>
      <c r="O527" s="91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8" t="s">
        <v>88</v>
      </c>
      <c r="AT527" s="248" t="s">
        <v>165</v>
      </c>
      <c r="AU527" s="248" t="s">
        <v>82</v>
      </c>
      <c r="AY527" s="17" t="s">
        <v>163</v>
      </c>
      <c r="BE527" s="249">
        <f>IF(N527="základní",J527,0)</f>
        <v>0</v>
      </c>
      <c r="BF527" s="249">
        <f>IF(N527="snížená",J527,0)</f>
        <v>0</v>
      </c>
      <c r="BG527" s="249">
        <f>IF(N527="zákl. přenesená",J527,0)</f>
        <v>0</v>
      </c>
      <c r="BH527" s="249">
        <f>IF(N527="sníž. přenesená",J527,0)</f>
        <v>0</v>
      </c>
      <c r="BI527" s="249">
        <f>IF(N527="nulová",J527,0)</f>
        <v>0</v>
      </c>
      <c r="BJ527" s="17" t="s">
        <v>80</v>
      </c>
      <c r="BK527" s="249">
        <f>ROUND(I527*H527,2)</f>
        <v>0</v>
      </c>
      <c r="BL527" s="17" t="s">
        <v>88</v>
      </c>
      <c r="BM527" s="248" t="s">
        <v>1505</v>
      </c>
    </row>
    <row r="528" spans="1:51" s="13" customFormat="1" ht="12">
      <c r="A528" s="13"/>
      <c r="B528" s="250"/>
      <c r="C528" s="251"/>
      <c r="D528" s="252" t="s">
        <v>170</v>
      </c>
      <c r="E528" s="253" t="s">
        <v>1</v>
      </c>
      <c r="F528" s="254" t="s">
        <v>88</v>
      </c>
      <c r="G528" s="251"/>
      <c r="H528" s="255">
        <v>4</v>
      </c>
      <c r="I528" s="256"/>
      <c r="J528" s="251"/>
      <c r="K528" s="251"/>
      <c r="L528" s="257"/>
      <c r="M528" s="258"/>
      <c r="N528" s="259"/>
      <c r="O528" s="259"/>
      <c r="P528" s="259"/>
      <c r="Q528" s="259"/>
      <c r="R528" s="259"/>
      <c r="S528" s="259"/>
      <c r="T528" s="26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1" t="s">
        <v>170</v>
      </c>
      <c r="AU528" s="261" t="s">
        <v>82</v>
      </c>
      <c r="AV528" s="13" t="s">
        <v>82</v>
      </c>
      <c r="AW528" s="13" t="s">
        <v>30</v>
      </c>
      <c r="AX528" s="13" t="s">
        <v>73</v>
      </c>
      <c r="AY528" s="261" t="s">
        <v>163</v>
      </c>
    </row>
    <row r="529" spans="1:51" s="14" customFormat="1" ht="12">
      <c r="A529" s="14"/>
      <c r="B529" s="262"/>
      <c r="C529" s="263"/>
      <c r="D529" s="252" t="s">
        <v>170</v>
      </c>
      <c r="E529" s="264" t="s">
        <v>1</v>
      </c>
      <c r="F529" s="265" t="s">
        <v>172</v>
      </c>
      <c r="G529" s="263"/>
      <c r="H529" s="266">
        <v>4</v>
      </c>
      <c r="I529" s="267"/>
      <c r="J529" s="263"/>
      <c r="K529" s="263"/>
      <c r="L529" s="268"/>
      <c r="M529" s="269"/>
      <c r="N529" s="270"/>
      <c r="O529" s="270"/>
      <c r="P529" s="270"/>
      <c r="Q529" s="270"/>
      <c r="R529" s="270"/>
      <c r="S529" s="270"/>
      <c r="T529" s="27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2" t="s">
        <v>170</v>
      </c>
      <c r="AU529" s="272" t="s">
        <v>82</v>
      </c>
      <c r="AV529" s="14" t="s">
        <v>88</v>
      </c>
      <c r="AW529" s="14" t="s">
        <v>30</v>
      </c>
      <c r="AX529" s="14" t="s">
        <v>80</v>
      </c>
      <c r="AY529" s="272" t="s">
        <v>163</v>
      </c>
    </row>
    <row r="530" spans="1:65" s="2" customFormat="1" ht="21.75" customHeight="1">
      <c r="A530" s="38"/>
      <c r="B530" s="39"/>
      <c r="C530" s="236" t="s">
        <v>650</v>
      </c>
      <c r="D530" s="236" t="s">
        <v>165</v>
      </c>
      <c r="E530" s="237" t="s">
        <v>1506</v>
      </c>
      <c r="F530" s="238" t="s">
        <v>1507</v>
      </c>
      <c r="G530" s="239" t="s">
        <v>563</v>
      </c>
      <c r="H530" s="240">
        <v>118</v>
      </c>
      <c r="I530" s="241"/>
      <c r="J530" s="242">
        <f>ROUND(I530*H530,2)</f>
        <v>0</v>
      </c>
      <c r="K530" s="243"/>
      <c r="L530" s="44"/>
      <c r="M530" s="244" t="s">
        <v>1</v>
      </c>
      <c r="N530" s="245" t="s">
        <v>38</v>
      </c>
      <c r="O530" s="91"/>
      <c r="P530" s="246">
        <f>O530*H530</f>
        <v>0</v>
      </c>
      <c r="Q530" s="246">
        <v>0</v>
      </c>
      <c r="R530" s="246">
        <f>Q530*H530</f>
        <v>0</v>
      </c>
      <c r="S530" s="246">
        <v>0</v>
      </c>
      <c r="T530" s="247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8" t="s">
        <v>88</v>
      </c>
      <c r="AT530" s="248" t="s">
        <v>165</v>
      </c>
      <c r="AU530" s="248" t="s">
        <v>82</v>
      </c>
      <c r="AY530" s="17" t="s">
        <v>163</v>
      </c>
      <c r="BE530" s="249">
        <f>IF(N530="základní",J530,0)</f>
        <v>0</v>
      </c>
      <c r="BF530" s="249">
        <f>IF(N530="snížená",J530,0)</f>
        <v>0</v>
      </c>
      <c r="BG530" s="249">
        <f>IF(N530="zákl. přenesená",J530,0)</f>
        <v>0</v>
      </c>
      <c r="BH530" s="249">
        <f>IF(N530="sníž. přenesená",J530,0)</f>
        <v>0</v>
      </c>
      <c r="BI530" s="249">
        <f>IF(N530="nulová",J530,0)</f>
        <v>0</v>
      </c>
      <c r="BJ530" s="17" t="s">
        <v>80</v>
      </c>
      <c r="BK530" s="249">
        <f>ROUND(I530*H530,2)</f>
        <v>0</v>
      </c>
      <c r="BL530" s="17" t="s">
        <v>88</v>
      </c>
      <c r="BM530" s="248" t="s">
        <v>1508</v>
      </c>
    </row>
    <row r="531" spans="1:51" s="13" customFormat="1" ht="12">
      <c r="A531" s="13"/>
      <c r="B531" s="250"/>
      <c r="C531" s="251"/>
      <c r="D531" s="252" t="s">
        <v>170</v>
      </c>
      <c r="E531" s="253" t="s">
        <v>1</v>
      </c>
      <c r="F531" s="254" t="s">
        <v>1509</v>
      </c>
      <c r="G531" s="251"/>
      <c r="H531" s="255">
        <v>118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1" t="s">
        <v>170</v>
      </c>
      <c r="AU531" s="261" t="s">
        <v>82</v>
      </c>
      <c r="AV531" s="13" t="s">
        <v>82</v>
      </c>
      <c r="AW531" s="13" t="s">
        <v>30</v>
      </c>
      <c r="AX531" s="13" t="s">
        <v>73</v>
      </c>
      <c r="AY531" s="261" t="s">
        <v>163</v>
      </c>
    </row>
    <row r="532" spans="1:51" s="14" customFormat="1" ht="12">
      <c r="A532" s="14"/>
      <c r="B532" s="262"/>
      <c r="C532" s="263"/>
      <c r="D532" s="252" t="s">
        <v>170</v>
      </c>
      <c r="E532" s="264" t="s">
        <v>1</v>
      </c>
      <c r="F532" s="265" t="s">
        <v>172</v>
      </c>
      <c r="G532" s="263"/>
      <c r="H532" s="266">
        <v>118</v>
      </c>
      <c r="I532" s="267"/>
      <c r="J532" s="263"/>
      <c r="K532" s="263"/>
      <c r="L532" s="268"/>
      <c r="M532" s="269"/>
      <c r="N532" s="270"/>
      <c r="O532" s="270"/>
      <c r="P532" s="270"/>
      <c r="Q532" s="270"/>
      <c r="R532" s="270"/>
      <c r="S532" s="270"/>
      <c r="T532" s="27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2" t="s">
        <v>170</v>
      </c>
      <c r="AU532" s="272" t="s">
        <v>82</v>
      </c>
      <c r="AV532" s="14" t="s">
        <v>88</v>
      </c>
      <c r="AW532" s="14" t="s">
        <v>30</v>
      </c>
      <c r="AX532" s="14" t="s">
        <v>80</v>
      </c>
      <c r="AY532" s="272" t="s">
        <v>163</v>
      </c>
    </row>
    <row r="533" spans="1:65" s="2" customFormat="1" ht="21.75" customHeight="1">
      <c r="A533" s="38"/>
      <c r="B533" s="39"/>
      <c r="C533" s="236" t="s">
        <v>657</v>
      </c>
      <c r="D533" s="236" t="s">
        <v>165</v>
      </c>
      <c r="E533" s="237" t="s">
        <v>1510</v>
      </c>
      <c r="F533" s="238" t="s">
        <v>1511</v>
      </c>
      <c r="G533" s="239" t="s">
        <v>563</v>
      </c>
      <c r="H533" s="240">
        <v>191</v>
      </c>
      <c r="I533" s="241"/>
      <c r="J533" s="242">
        <f>ROUND(I533*H533,2)</f>
        <v>0</v>
      </c>
      <c r="K533" s="243"/>
      <c r="L533" s="44"/>
      <c r="M533" s="244" t="s">
        <v>1</v>
      </c>
      <c r="N533" s="245" t="s">
        <v>38</v>
      </c>
      <c r="O533" s="91"/>
      <c r="P533" s="246">
        <f>O533*H533</f>
        <v>0</v>
      </c>
      <c r="Q533" s="246">
        <v>0</v>
      </c>
      <c r="R533" s="246">
        <f>Q533*H533</f>
        <v>0</v>
      </c>
      <c r="S533" s="246">
        <v>0</v>
      </c>
      <c r="T533" s="247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8" t="s">
        <v>88</v>
      </c>
      <c r="AT533" s="248" t="s">
        <v>165</v>
      </c>
      <c r="AU533" s="248" t="s">
        <v>82</v>
      </c>
      <c r="AY533" s="17" t="s">
        <v>163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17" t="s">
        <v>80</v>
      </c>
      <c r="BK533" s="249">
        <f>ROUND(I533*H533,2)</f>
        <v>0</v>
      </c>
      <c r="BL533" s="17" t="s">
        <v>88</v>
      </c>
      <c r="BM533" s="248" t="s">
        <v>1512</v>
      </c>
    </row>
    <row r="534" spans="1:51" s="13" customFormat="1" ht="12">
      <c r="A534" s="13"/>
      <c r="B534" s="250"/>
      <c r="C534" s="251"/>
      <c r="D534" s="252" t="s">
        <v>170</v>
      </c>
      <c r="E534" s="253" t="s">
        <v>1</v>
      </c>
      <c r="F534" s="254" t="s">
        <v>1513</v>
      </c>
      <c r="G534" s="251"/>
      <c r="H534" s="255">
        <v>191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1" t="s">
        <v>170</v>
      </c>
      <c r="AU534" s="261" t="s">
        <v>82</v>
      </c>
      <c r="AV534" s="13" t="s">
        <v>82</v>
      </c>
      <c r="AW534" s="13" t="s">
        <v>30</v>
      </c>
      <c r="AX534" s="13" t="s">
        <v>73</v>
      </c>
      <c r="AY534" s="261" t="s">
        <v>163</v>
      </c>
    </row>
    <row r="535" spans="1:51" s="14" customFormat="1" ht="12">
      <c r="A535" s="14"/>
      <c r="B535" s="262"/>
      <c r="C535" s="263"/>
      <c r="D535" s="252" t="s">
        <v>170</v>
      </c>
      <c r="E535" s="264" t="s">
        <v>1</v>
      </c>
      <c r="F535" s="265" t="s">
        <v>172</v>
      </c>
      <c r="G535" s="263"/>
      <c r="H535" s="266">
        <v>191</v>
      </c>
      <c r="I535" s="267"/>
      <c r="J535" s="263"/>
      <c r="K535" s="263"/>
      <c r="L535" s="268"/>
      <c r="M535" s="269"/>
      <c r="N535" s="270"/>
      <c r="O535" s="270"/>
      <c r="P535" s="270"/>
      <c r="Q535" s="270"/>
      <c r="R535" s="270"/>
      <c r="S535" s="270"/>
      <c r="T535" s="27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2" t="s">
        <v>170</v>
      </c>
      <c r="AU535" s="272" t="s">
        <v>82</v>
      </c>
      <c r="AV535" s="14" t="s">
        <v>88</v>
      </c>
      <c r="AW535" s="14" t="s">
        <v>30</v>
      </c>
      <c r="AX535" s="14" t="s">
        <v>80</v>
      </c>
      <c r="AY535" s="272" t="s">
        <v>163</v>
      </c>
    </row>
    <row r="536" spans="1:65" s="2" customFormat="1" ht="33" customHeight="1">
      <c r="A536" s="38"/>
      <c r="B536" s="39"/>
      <c r="C536" s="236" t="s">
        <v>665</v>
      </c>
      <c r="D536" s="236" t="s">
        <v>165</v>
      </c>
      <c r="E536" s="237" t="s">
        <v>1514</v>
      </c>
      <c r="F536" s="238" t="s">
        <v>1515</v>
      </c>
      <c r="G536" s="239" t="s">
        <v>563</v>
      </c>
      <c r="H536" s="240">
        <v>2</v>
      </c>
      <c r="I536" s="241"/>
      <c r="J536" s="242">
        <f>ROUND(I536*H536,2)</f>
        <v>0</v>
      </c>
      <c r="K536" s="243"/>
      <c r="L536" s="44"/>
      <c r="M536" s="244" t="s">
        <v>1</v>
      </c>
      <c r="N536" s="245" t="s">
        <v>38</v>
      </c>
      <c r="O536" s="91"/>
      <c r="P536" s="246">
        <f>O536*H536</f>
        <v>0</v>
      </c>
      <c r="Q536" s="246">
        <v>0</v>
      </c>
      <c r="R536" s="246">
        <f>Q536*H536</f>
        <v>0</v>
      </c>
      <c r="S536" s="246">
        <v>0</v>
      </c>
      <c r="T536" s="247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8" t="s">
        <v>88</v>
      </c>
      <c r="AT536" s="248" t="s">
        <v>165</v>
      </c>
      <c r="AU536" s="248" t="s">
        <v>82</v>
      </c>
      <c r="AY536" s="17" t="s">
        <v>163</v>
      </c>
      <c r="BE536" s="249">
        <f>IF(N536="základní",J536,0)</f>
        <v>0</v>
      </c>
      <c r="BF536" s="249">
        <f>IF(N536="snížená",J536,0)</f>
        <v>0</v>
      </c>
      <c r="BG536" s="249">
        <f>IF(N536="zákl. přenesená",J536,0)</f>
        <v>0</v>
      </c>
      <c r="BH536" s="249">
        <f>IF(N536="sníž. přenesená",J536,0)</f>
        <v>0</v>
      </c>
      <c r="BI536" s="249">
        <f>IF(N536="nulová",J536,0)</f>
        <v>0</v>
      </c>
      <c r="BJ536" s="17" t="s">
        <v>80</v>
      </c>
      <c r="BK536" s="249">
        <f>ROUND(I536*H536,2)</f>
        <v>0</v>
      </c>
      <c r="BL536" s="17" t="s">
        <v>88</v>
      </c>
      <c r="BM536" s="248" t="s">
        <v>1516</v>
      </c>
    </row>
    <row r="537" spans="1:51" s="13" customFormat="1" ht="12">
      <c r="A537" s="13"/>
      <c r="B537" s="250"/>
      <c r="C537" s="251"/>
      <c r="D537" s="252" t="s">
        <v>170</v>
      </c>
      <c r="E537" s="253" t="s">
        <v>1</v>
      </c>
      <c r="F537" s="254" t="s">
        <v>1517</v>
      </c>
      <c r="G537" s="251"/>
      <c r="H537" s="255">
        <v>2</v>
      </c>
      <c r="I537" s="256"/>
      <c r="J537" s="251"/>
      <c r="K537" s="251"/>
      <c r="L537" s="257"/>
      <c r="M537" s="258"/>
      <c r="N537" s="259"/>
      <c r="O537" s="259"/>
      <c r="P537" s="259"/>
      <c r="Q537" s="259"/>
      <c r="R537" s="259"/>
      <c r="S537" s="259"/>
      <c r="T537" s="26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1" t="s">
        <v>170</v>
      </c>
      <c r="AU537" s="261" t="s">
        <v>82</v>
      </c>
      <c r="AV537" s="13" t="s">
        <v>82</v>
      </c>
      <c r="AW537" s="13" t="s">
        <v>30</v>
      </c>
      <c r="AX537" s="13" t="s">
        <v>73</v>
      </c>
      <c r="AY537" s="261" t="s">
        <v>163</v>
      </c>
    </row>
    <row r="538" spans="1:51" s="14" customFormat="1" ht="12">
      <c r="A538" s="14"/>
      <c r="B538" s="262"/>
      <c r="C538" s="263"/>
      <c r="D538" s="252" t="s">
        <v>170</v>
      </c>
      <c r="E538" s="264" t="s">
        <v>1</v>
      </c>
      <c r="F538" s="265" t="s">
        <v>172</v>
      </c>
      <c r="G538" s="263"/>
      <c r="H538" s="266">
        <v>2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2" t="s">
        <v>170</v>
      </c>
      <c r="AU538" s="272" t="s">
        <v>82</v>
      </c>
      <c r="AV538" s="14" t="s">
        <v>88</v>
      </c>
      <c r="AW538" s="14" t="s">
        <v>30</v>
      </c>
      <c r="AX538" s="14" t="s">
        <v>80</v>
      </c>
      <c r="AY538" s="272" t="s">
        <v>163</v>
      </c>
    </row>
    <row r="539" spans="1:65" s="2" customFormat="1" ht="21.75" customHeight="1">
      <c r="A539" s="38"/>
      <c r="B539" s="39"/>
      <c r="C539" s="236" t="s">
        <v>671</v>
      </c>
      <c r="D539" s="236" t="s">
        <v>165</v>
      </c>
      <c r="E539" s="237" t="s">
        <v>1518</v>
      </c>
      <c r="F539" s="238" t="s">
        <v>1519</v>
      </c>
      <c r="G539" s="239" t="s">
        <v>192</v>
      </c>
      <c r="H539" s="240">
        <v>486</v>
      </c>
      <c r="I539" s="241"/>
      <c r="J539" s="242">
        <f>ROUND(I539*H539,2)</f>
        <v>0</v>
      </c>
      <c r="K539" s="243"/>
      <c r="L539" s="44"/>
      <c r="M539" s="244" t="s">
        <v>1</v>
      </c>
      <c r="N539" s="245" t="s">
        <v>38</v>
      </c>
      <c r="O539" s="91"/>
      <c r="P539" s="246">
        <f>O539*H539</f>
        <v>0</v>
      </c>
      <c r="Q539" s="246">
        <v>0</v>
      </c>
      <c r="R539" s="246">
        <f>Q539*H539</f>
        <v>0</v>
      </c>
      <c r="S539" s="246">
        <v>0</v>
      </c>
      <c r="T539" s="247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8" t="s">
        <v>88</v>
      </c>
      <c r="AT539" s="248" t="s">
        <v>165</v>
      </c>
      <c r="AU539" s="248" t="s">
        <v>82</v>
      </c>
      <c r="AY539" s="17" t="s">
        <v>163</v>
      </c>
      <c r="BE539" s="249">
        <f>IF(N539="základní",J539,0)</f>
        <v>0</v>
      </c>
      <c r="BF539" s="249">
        <f>IF(N539="snížená",J539,0)</f>
        <v>0</v>
      </c>
      <c r="BG539" s="249">
        <f>IF(N539="zákl. přenesená",J539,0)</f>
        <v>0</v>
      </c>
      <c r="BH539" s="249">
        <f>IF(N539="sníž. přenesená",J539,0)</f>
        <v>0</v>
      </c>
      <c r="BI539" s="249">
        <f>IF(N539="nulová",J539,0)</f>
        <v>0</v>
      </c>
      <c r="BJ539" s="17" t="s">
        <v>80</v>
      </c>
      <c r="BK539" s="249">
        <f>ROUND(I539*H539,2)</f>
        <v>0</v>
      </c>
      <c r="BL539" s="17" t="s">
        <v>88</v>
      </c>
      <c r="BM539" s="248" t="s">
        <v>1520</v>
      </c>
    </row>
    <row r="540" spans="1:65" s="2" customFormat="1" ht="21.75" customHeight="1">
      <c r="A540" s="38"/>
      <c r="B540" s="39"/>
      <c r="C540" s="273" t="s">
        <v>679</v>
      </c>
      <c r="D540" s="273" t="s">
        <v>551</v>
      </c>
      <c r="E540" s="274" t="s">
        <v>1521</v>
      </c>
      <c r="F540" s="275" t="s">
        <v>1522</v>
      </c>
      <c r="G540" s="276" t="s">
        <v>212</v>
      </c>
      <c r="H540" s="277">
        <v>214</v>
      </c>
      <c r="I540" s="278"/>
      <c r="J540" s="279">
        <f>ROUND(I540*H540,2)</f>
        <v>0</v>
      </c>
      <c r="K540" s="280"/>
      <c r="L540" s="281"/>
      <c r="M540" s="282" t="s">
        <v>1</v>
      </c>
      <c r="N540" s="283" t="s">
        <v>38</v>
      </c>
      <c r="O540" s="91"/>
      <c r="P540" s="246">
        <f>O540*H540</f>
        <v>0</v>
      </c>
      <c r="Q540" s="246">
        <v>0</v>
      </c>
      <c r="R540" s="246">
        <f>Q540*H540</f>
        <v>0</v>
      </c>
      <c r="S540" s="246">
        <v>0</v>
      </c>
      <c r="T540" s="247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8" t="s">
        <v>97</v>
      </c>
      <c r="AT540" s="248" t="s">
        <v>551</v>
      </c>
      <c r="AU540" s="248" t="s">
        <v>82</v>
      </c>
      <c r="AY540" s="17" t="s">
        <v>163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80</v>
      </c>
      <c r="BK540" s="249">
        <f>ROUND(I540*H540,2)</f>
        <v>0</v>
      </c>
      <c r="BL540" s="17" t="s">
        <v>88</v>
      </c>
      <c r="BM540" s="248" t="s">
        <v>1523</v>
      </c>
    </row>
    <row r="541" spans="1:51" s="13" customFormat="1" ht="12">
      <c r="A541" s="13"/>
      <c r="B541" s="250"/>
      <c r="C541" s="251"/>
      <c r="D541" s="252" t="s">
        <v>170</v>
      </c>
      <c r="E541" s="253" t="s">
        <v>1</v>
      </c>
      <c r="F541" s="254" t="s">
        <v>1524</v>
      </c>
      <c r="G541" s="251"/>
      <c r="H541" s="255">
        <v>207</v>
      </c>
      <c r="I541" s="256"/>
      <c r="J541" s="251"/>
      <c r="K541" s="251"/>
      <c r="L541" s="257"/>
      <c r="M541" s="258"/>
      <c r="N541" s="259"/>
      <c r="O541" s="259"/>
      <c r="P541" s="259"/>
      <c r="Q541" s="259"/>
      <c r="R541" s="259"/>
      <c r="S541" s="259"/>
      <c r="T541" s="26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1" t="s">
        <v>170</v>
      </c>
      <c r="AU541" s="261" t="s">
        <v>82</v>
      </c>
      <c r="AV541" s="13" t="s">
        <v>82</v>
      </c>
      <c r="AW541" s="13" t="s">
        <v>30</v>
      </c>
      <c r="AX541" s="13" t="s">
        <v>73</v>
      </c>
      <c r="AY541" s="261" t="s">
        <v>163</v>
      </c>
    </row>
    <row r="542" spans="1:51" s="13" customFormat="1" ht="12">
      <c r="A542" s="13"/>
      <c r="B542" s="250"/>
      <c r="C542" s="251"/>
      <c r="D542" s="252" t="s">
        <v>170</v>
      </c>
      <c r="E542" s="253" t="s">
        <v>1</v>
      </c>
      <c r="F542" s="254" t="s">
        <v>1525</v>
      </c>
      <c r="G542" s="251"/>
      <c r="H542" s="255">
        <v>7</v>
      </c>
      <c r="I542" s="256"/>
      <c r="J542" s="251"/>
      <c r="K542" s="251"/>
      <c r="L542" s="257"/>
      <c r="M542" s="258"/>
      <c r="N542" s="259"/>
      <c r="O542" s="259"/>
      <c r="P542" s="259"/>
      <c r="Q542" s="259"/>
      <c r="R542" s="259"/>
      <c r="S542" s="259"/>
      <c r="T542" s="26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1" t="s">
        <v>170</v>
      </c>
      <c r="AU542" s="261" t="s">
        <v>82</v>
      </c>
      <c r="AV542" s="13" t="s">
        <v>82</v>
      </c>
      <c r="AW542" s="13" t="s">
        <v>30</v>
      </c>
      <c r="AX542" s="13" t="s">
        <v>73</v>
      </c>
      <c r="AY542" s="261" t="s">
        <v>163</v>
      </c>
    </row>
    <row r="543" spans="1:51" s="14" customFormat="1" ht="12">
      <c r="A543" s="14"/>
      <c r="B543" s="262"/>
      <c r="C543" s="263"/>
      <c r="D543" s="252" t="s">
        <v>170</v>
      </c>
      <c r="E543" s="264" t="s">
        <v>1</v>
      </c>
      <c r="F543" s="265" t="s">
        <v>172</v>
      </c>
      <c r="G543" s="263"/>
      <c r="H543" s="266">
        <v>214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2" t="s">
        <v>170</v>
      </c>
      <c r="AU543" s="272" t="s">
        <v>82</v>
      </c>
      <c r="AV543" s="14" t="s">
        <v>88</v>
      </c>
      <c r="AW543" s="14" t="s">
        <v>30</v>
      </c>
      <c r="AX543" s="14" t="s">
        <v>80</v>
      </c>
      <c r="AY543" s="272" t="s">
        <v>163</v>
      </c>
    </row>
    <row r="544" spans="1:65" s="2" customFormat="1" ht="16.5" customHeight="1">
      <c r="A544" s="38"/>
      <c r="B544" s="39"/>
      <c r="C544" s="273" t="s">
        <v>684</v>
      </c>
      <c r="D544" s="273" t="s">
        <v>551</v>
      </c>
      <c r="E544" s="274" t="s">
        <v>1526</v>
      </c>
      <c r="F544" s="275" t="s">
        <v>1527</v>
      </c>
      <c r="G544" s="276" t="s">
        <v>212</v>
      </c>
      <c r="H544" s="277">
        <v>272</v>
      </c>
      <c r="I544" s="278"/>
      <c r="J544" s="279">
        <f>ROUND(I544*H544,2)</f>
        <v>0</v>
      </c>
      <c r="K544" s="280"/>
      <c r="L544" s="281"/>
      <c r="M544" s="282" t="s">
        <v>1</v>
      </c>
      <c r="N544" s="283" t="s">
        <v>38</v>
      </c>
      <c r="O544" s="91"/>
      <c r="P544" s="246">
        <f>O544*H544</f>
        <v>0</v>
      </c>
      <c r="Q544" s="246">
        <v>0</v>
      </c>
      <c r="R544" s="246">
        <f>Q544*H544</f>
        <v>0</v>
      </c>
      <c r="S544" s="246">
        <v>0</v>
      </c>
      <c r="T544" s="247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48" t="s">
        <v>97</v>
      </c>
      <c r="AT544" s="248" t="s">
        <v>551</v>
      </c>
      <c r="AU544" s="248" t="s">
        <v>82</v>
      </c>
      <c r="AY544" s="17" t="s">
        <v>163</v>
      </c>
      <c r="BE544" s="249">
        <f>IF(N544="základní",J544,0)</f>
        <v>0</v>
      </c>
      <c r="BF544" s="249">
        <f>IF(N544="snížená",J544,0)</f>
        <v>0</v>
      </c>
      <c r="BG544" s="249">
        <f>IF(N544="zákl. přenesená",J544,0)</f>
        <v>0</v>
      </c>
      <c r="BH544" s="249">
        <f>IF(N544="sníž. přenesená",J544,0)</f>
        <v>0</v>
      </c>
      <c r="BI544" s="249">
        <f>IF(N544="nulová",J544,0)</f>
        <v>0</v>
      </c>
      <c r="BJ544" s="17" t="s">
        <v>80</v>
      </c>
      <c r="BK544" s="249">
        <f>ROUND(I544*H544,2)</f>
        <v>0</v>
      </c>
      <c r="BL544" s="17" t="s">
        <v>88</v>
      </c>
      <c r="BM544" s="248" t="s">
        <v>1528</v>
      </c>
    </row>
    <row r="545" spans="1:51" s="13" customFormat="1" ht="12">
      <c r="A545" s="13"/>
      <c r="B545" s="250"/>
      <c r="C545" s="251"/>
      <c r="D545" s="252" t="s">
        <v>170</v>
      </c>
      <c r="E545" s="253" t="s">
        <v>1</v>
      </c>
      <c r="F545" s="254" t="s">
        <v>1529</v>
      </c>
      <c r="G545" s="251"/>
      <c r="H545" s="255">
        <v>154</v>
      </c>
      <c r="I545" s="256"/>
      <c r="J545" s="251"/>
      <c r="K545" s="251"/>
      <c r="L545" s="257"/>
      <c r="M545" s="258"/>
      <c r="N545" s="259"/>
      <c r="O545" s="259"/>
      <c r="P545" s="259"/>
      <c r="Q545" s="259"/>
      <c r="R545" s="259"/>
      <c r="S545" s="259"/>
      <c r="T545" s="26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1" t="s">
        <v>170</v>
      </c>
      <c r="AU545" s="261" t="s">
        <v>82</v>
      </c>
      <c r="AV545" s="13" t="s">
        <v>82</v>
      </c>
      <c r="AW545" s="13" t="s">
        <v>30</v>
      </c>
      <c r="AX545" s="13" t="s">
        <v>73</v>
      </c>
      <c r="AY545" s="261" t="s">
        <v>163</v>
      </c>
    </row>
    <row r="546" spans="1:51" s="13" customFormat="1" ht="12">
      <c r="A546" s="13"/>
      <c r="B546" s="250"/>
      <c r="C546" s="251"/>
      <c r="D546" s="252" t="s">
        <v>170</v>
      </c>
      <c r="E546" s="253" t="s">
        <v>1</v>
      </c>
      <c r="F546" s="254" t="s">
        <v>1530</v>
      </c>
      <c r="G546" s="251"/>
      <c r="H546" s="255">
        <v>118</v>
      </c>
      <c r="I546" s="256"/>
      <c r="J546" s="251"/>
      <c r="K546" s="251"/>
      <c r="L546" s="257"/>
      <c r="M546" s="258"/>
      <c r="N546" s="259"/>
      <c r="O546" s="259"/>
      <c r="P546" s="259"/>
      <c r="Q546" s="259"/>
      <c r="R546" s="259"/>
      <c r="S546" s="259"/>
      <c r="T546" s="26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1" t="s">
        <v>170</v>
      </c>
      <c r="AU546" s="261" t="s">
        <v>82</v>
      </c>
      <c r="AV546" s="13" t="s">
        <v>82</v>
      </c>
      <c r="AW546" s="13" t="s">
        <v>30</v>
      </c>
      <c r="AX546" s="13" t="s">
        <v>73</v>
      </c>
      <c r="AY546" s="261" t="s">
        <v>163</v>
      </c>
    </row>
    <row r="547" spans="1:51" s="14" customFormat="1" ht="12">
      <c r="A547" s="14"/>
      <c r="B547" s="262"/>
      <c r="C547" s="263"/>
      <c r="D547" s="252" t="s">
        <v>170</v>
      </c>
      <c r="E547" s="264" t="s">
        <v>1</v>
      </c>
      <c r="F547" s="265" t="s">
        <v>172</v>
      </c>
      <c r="G547" s="263"/>
      <c r="H547" s="266">
        <v>272</v>
      </c>
      <c r="I547" s="267"/>
      <c r="J547" s="263"/>
      <c r="K547" s="263"/>
      <c r="L547" s="268"/>
      <c r="M547" s="269"/>
      <c r="N547" s="270"/>
      <c r="O547" s="270"/>
      <c r="P547" s="270"/>
      <c r="Q547" s="270"/>
      <c r="R547" s="270"/>
      <c r="S547" s="270"/>
      <c r="T547" s="27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2" t="s">
        <v>170</v>
      </c>
      <c r="AU547" s="272" t="s">
        <v>82</v>
      </c>
      <c r="AV547" s="14" t="s">
        <v>88</v>
      </c>
      <c r="AW547" s="14" t="s">
        <v>30</v>
      </c>
      <c r="AX547" s="14" t="s">
        <v>80</v>
      </c>
      <c r="AY547" s="272" t="s">
        <v>163</v>
      </c>
    </row>
    <row r="548" spans="1:65" s="2" customFormat="1" ht="21.75" customHeight="1">
      <c r="A548" s="38"/>
      <c r="B548" s="39"/>
      <c r="C548" s="236" t="s">
        <v>689</v>
      </c>
      <c r="D548" s="236" t="s">
        <v>165</v>
      </c>
      <c r="E548" s="237" t="s">
        <v>1531</v>
      </c>
      <c r="F548" s="238" t="s">
        <v>1532</v>
      </c>
      <c r="G548" s="239" t="s">
        <v>563</v>
      </c>
      <c r="H548" s="240">
        <v>1</v>
      </c>
      <c r="I548" s="241"/>
      <c r="J548" s="242">
        <f>ROUND(I548*H548,2)</f>
        <v>0</v>
      </c>
      <c r="K548" s="243"/>
      <c r="L548" s="44"/>
      <c r="M548" s="244" t="s">
        <v>1</v>
      </c>
      <c r="N548" s="245" t="s">
        <v>38</v>
      </c>
      <c r="O548" s="91"/>
      <c r="P548" s="246">
        <f>O548*H548</f>
        <v>0</v>
      </c>
      <c r="Q548" s="246">
        <v>0</v>
      </c>
      <c r="R548" s="246">
        <f>Q548*H548</f>
        <v>0</v>
      </c>
      <c r="S548" s="246">
        <v>0</v>
      </c>
      <c r="T548" s="247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8" t="s">
        <v>88</v>
      </c>
      <c r="AT548" s="248" t="s">
        <v>165</v>
      </c>
      <c r="AU548" s="248" t="s">
        <v>82</v>
      </c>
      <c r="AY548" s="17" t="s">
        <v>163</v>
      </c>
      <c r="BE548" s="249">
        <f>IF(N548="základní",J548,0)</f>
        <v>0</v>
      </c>
      <c r="BF548" s="249">
        <f>IF(N548="snížená",J548,0)</f>
        <v>0</v>
      </c>
      <c r="BG548" s="249">
        <f>IF(N548="zákl. přenesená",J548,0)</f>
        <v>0</v>
      </c>
      <c r="BH548" s="249">
        <f>IF(N548="sníž. přenesená",J548,0)</f>
        <v>0</v>
      </c>
      <c r="BI548" s="249">
        <f>IF(N548="nulová",J548,0)</f>
        <v>0</v>
      </c>
      <c r="BJ548" s="17" t="s">
        <v>80</v>
      </c>
      <c r="BK548" s="249">
        <f>ROUND(I548*H548,2)</f>
        <v>0</v>
      </c>
      <c r="BL548" s="17" t="s">
        <v>88</v>
      </c>
      <c r="BM548" s="248" t="s">
        <v>1533</v>
      </c>
    </row>
    <row r="549" spans="1:51" s="13" customFormat="1" ht="12">
      <c r="A549" s="13"/>
      <c r="B549" s="250"/>
      <c r="C549" s="251"/>
      <c r="D549" s="252" t="s">
        <v>170</v>
      </c>
      <c r="E549" s="253" t="s">
        <v>1</v>
      </c>
      <c r="F549" s="254" t="s">
        <v>80</v>
      </c>
      <c r="G549" s="251"/>
      <c r="H549" s="255">
        <v>1</v>
      </c>
      <c r="I549" s="256"/>
      <c r="J549" s="251"/>
      <c r="K549" s="251"/>
      <c r="L549" s="257"/>
      <c r="M549" s="258"/>
      <c r="N549" s="259"/>
      <c r="O549" s="259"/>
      <c r="P549" s="259"/>
      <c r="Q549" s="259"/>
      <c r="R549" s="259"/>
      <c r="S549" s="259"/>
      <c r="T549" s="26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1" t="s">
        <v>170</v>
      </c>
      <c r="AU549" s="261" t="s">
        <v>82</v>
      </c>
      <c r="AV549" s="13" t="s">
        <v>82</v>
      </c>
      <c r="AW549" s="13" t="s">
        <v>30</v>
      </c>
      <c r="AX549" s="13" t="s">
        <v>73</v>
      </c>
      <c r="AY549" s="261" t="s">
        <v>163</v>
      </c>
    </row>
    <row r="550" spans="1:51" s="14" customFormat="1" ht="12">
      <c r="A550" s="14"/>
      <c r="B550" s="262"/>
      <c r="C550" s="263"/>
      <c r="D550" s="252" t="s">
        <v>170</v>
      </c>
      <c r="E550" s="264" t="s">
        <v>1</v>
      </c>
      <c r="F550" s="265" t="s">
        <v>172</v>
      </c>
      <c r="G550" s="263"/>
      <c r="H550" s="266">
        <v>1</v>
      </c>
      <c r="I550" s="267"/>
      <c r="J550" s="263"/>
      <c r="K550" s="263"/>
      <c r="L550" s="268"/>
      <c r="M550" s="269"/>
      <c r="N550" s="270"/>
      <c r="O550" s="270"/>
      <c r="P550" s="270"/>
      <c r="Q550" s="270"/>
      <c r="R550" s="270"/>
      <c r="S550" s="270"/>
      <c r="T550" s="27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2" t="s">
        <v>170</v>
      </c>
      <c r="AU550" s="272" t="s">
        <v>82</v>
      </c>
      <c r="AV550" s="14" t="s">
        <v>88</v>
      </c>
      <c r="AW550" s="14" t="s">
        <v>30</v>
      </c>
      <c r="AX550" s="14" t="s">
        <v>80</v>
      </c>
      <c r="AY550" s="272" t="s">
        <v>163</v>
      </c>
    </row>
    <row r="551" spans="1:65" s="2" customFormat="1" ht="16.5" customHeight="1">
      <c r="A551" s="38"/>
      <c r="B551" s="39"/>
      <c r="C551" s="236" t="s">
        <v>695</v>
      </c>
      <c r="D551" s="236" t="s">
        <v>165</v>
      </c>
      <c r="E551" s="237" t="s">
        <v>1534</v>
      </c>
      <c r="F551" s="238" t="s">
        <v>1535</v>
      </c>
      <c r="G551" s="239" t="s">
        <v>563</v>
      </c>
      <c r="H551" s="240">
        <v>374</v>
      </c>
      <c r="I551" s="241"/>
      <c r="J551" s="242">
        <f>ROUND(I551*H551,2)</f>
        <v>0</v>
      </c>
      <c r="K551" s="243"/>
      <c r="L551" s="44"/>
      <c r="M551" s="244" t="s">
        <v>1</v>
      </c>
      <c r="N551" s="245" t="s">
        <v>38</v>
      </c>
      <c r="O551" s="91"/>
      <c r="P551" s="246">
        <f>O551*H551</f>
        <v>0</v>
      </c>
      <c r="Q551" s="246">
        <v>0</v>
      </c>
      <c r="R551" s="246">
        <f>Q551*H551</f>
        <v>0</v>
      </c>
      <c r="S551" s="246">
        <v>0</v>
      </c>
      <c r="T551" s="247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48" t="s">
        <v>88</v>
      </c>
      <c r="AT551" s="248" t="s">
        <v>165</v>
      </c>
      <c r="AU551" s="248" t="s">
        <v>82</v>
      </c>
      <c r="AY551" s="17" t="s">
        <v>163</v>
      </c>
      <c r="BE551" s="249">
        <f>IF(N551="základní",J551,0)</f>
        <v>0</v>
      </c>
      <c r="BF551" s="249">
        <f>IF(N551="snížená",J551,0)</f>
        <v>0</v>
      </c>
      <c r="BG551" s="249">
        <f>IF(N551="zákl. přenesená",J551,0)</f>
        <v>0</v>
      </c>
      <c r="BH551" s="249">
        <f>IF(N551="sníž. přenesená",J551,0)</f>
        <v>0</v>
      </c>
      <c r="BI551" s="249">
        <f>IF(N551="nulová",J551,0)</f>
        <v>0</v>
      </c>
      <c r="BJ551" s="17" t="s">
        <v>80</v>
      </c>
      <c r="BK551" s="249">
        <f>ROUND(I551*H551,2)</f>
        <v>0</v>
      </c>
      <c r="BL551" s="17" t="s">
        <v>88</v>
      </c>
      <c r="BM551" s="248" t="s">
        <v>1536</v>
      </c>
    </row>
    <row r="552" spans="1:51" s="13" customFormat="1" ht="12">
      <c r="A552" s="13"/>
      <c r="B552" s="250"/>
      <c r="C552" s="251"/>
      <c r="D552" s="252" t="s">
        <v>170</v>
      </c>
      <c r="E552" s="253" t="s">
        <v>1</v>
      </c>
      <c r="F552" s="254" t="s">
        <v>1537</v>
      </c>
      <c r="G552" s="251"/>
      <c r="H552" s="255">
        <v>374</v>
      </c>
      <c r="I552" s="256"/>
      <c r="J552" s="251"/>
      <c r="K552" s="251"/>
      <c r="L552" s="257"/>
      <c r="M552" s="258"/>
      <c r="N552" s="259"/>
      <c r="O552" s="259"/>
      <c r="P552" s="259"/>
      <c r="Q552" s="259"/>
      <c r="R552" s="259"/>
      <c r="S552" s="259"/>
      <c r="T552" s="26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1" t="s">
        <v>170</v>
      </c>
      <c r="AU552" s="261" t="s">
        <v>82</v>
      </c>
      <c r="AV552" s="13" t="s">
        <v>82</v>
      </c>
      <c r="AW552" s="13" t="s">
        <v>30</v>
      </c>
      <c r="AX552" s="13" t="s">
        <v>73</v>
      </c>
      <c r="AY552" s="261" t="s">
        <v>163</v>
      </c>
    </row>
    <row r="553" spans="1:51" s="14" customFormat="1" ht="12">
      <c r="A553" s="14"/>
      <c r="B553" s="262"/>
      <c r="C553" s="263"/>
      <c r="D553" s="252" t="s">
        <v>170</v>
      </c>
      <c r="E553" s="264" t="s">
        <v>1</v>
      </c>
      <c r="F553" s="265" t="s">
        <v>172</v>
      </c>
      <c r="G553" s="263"/>
      <c r="H553" s="266">
        <v>374</v>
      </c>
      <c r="I553" s="267"/>
      <c r="J553" s="263"/>
      <c r="K553" s="263"/>
      <c r="L553" s="268"/>
      <c r="M553" s="269"/>
      <c r="N553" s="270"/>
      <c r="O553" s="270"/>
      <c r="P553" s="270"/>
      <c r="Q553" s="270"/>
      <c r="R553" s="270"/>
      <c r="S553" s="270"/>
      <c r="T553" s="27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2" t="s">
        <v>170</v>
      </c>
      <c r="AU553" s="272" t="s">
        <v>82</v>
      </c>
      <c r="AV553" s="14" t="s">
        <v>88</v>
      </c>
      <c r="AW553" s="14" t="s">
        <v>30</v>
      </c>
      <c r="AX553" s="14" t="s">
        <v>80</v>
      </c>
      <c r="AY553" s="272" t="s">
        <v>163</v>
      </c>
    </row>
    <row r="554" spans="1:65" s="2" customFormat="1" ht="16.5" customHeight="1">
      <c r="A554" s="38"/>
      <c r="B554" s="39"/>
      <c r="C554" s="236" t="s">
        <v>699</v>
      </c>
      <c r="D554" s="236" t="s">
        <v>165</v>
      </c>
      <c r="E554" s="237" t="s">
        <v>1538</v>
      </c>
      <c r="F554" s="238" t="s">
        <v>1539</v>
      </c>
      <c r="G554" s="239" t="s">
        <v>563</v>
      </c>
      <c r="H554" s="240">
        <v>255</v>
      </c>
      <c r="I554" s="241"/>
      <c r="J554" s="242">
        <f>ROUND(I554*H554,2)</f>
        <v>0</v>
      </c>
      <c r="K554" s="243"/>
      <c r="L554" s="44"/>
      <c r="M554" s="244" t="s">
        <v>1</v>
      </c>
      <c r="N554" s="245" t="s">
        <v>38</v>
      </c>
      <c r="O554" s="91"/>
      <c r="P554" s="246">
        <f>O554*H554</f>
        <v>0</v>
      </c>
      <c r="Q554" s="246">
        <v>0</v>
      </c>
      <c r="R554" s="246">
        <f>Q554*H554</f>
        <v>0</v>
      </c>
      <c r="S554" s="246">
        <v>0</v>
      </c>
      <c r="T554" s="24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8" t="s">
        <v>88</v>
      </c>
      <c r="AT554" s="248" t="s">
        <v>165</v>
      </c>
      <c r="AU554" s="248" t="s">
        <v>82</v>
      </c>
      <c r="AY554" s="17" t="s">
        <v>163</v>
      </c>
      <c r="BE554" s="249">
        <f>IF(N554="základní",J554,0)</f>
        <v>0</v>
      </c>
      <c r="BF554" s="249">
        <f>IF(N554="snížená",J554,0)</f>
        <v>0</v>
      </c>
      <c r="BG554" s="249">
        <f>IF(N554="zákl. přenesená",J554,0)</f>
        <v>0</v>
      </c>
      <c r="BH554" s="249">
        <f>IF(N554="sníž. přenesená",J554,0)</f>
        <v>0</v>
      </c>
      <c r="BI554" s="249">
        <f>IF(N554="nulová",J554,0)</f>
        <v>0</v>
      </c>
      <c r="BJ554" s="17" t="s">
        <v>80</v>
      </c>
      <c r="BK554" s="249">
        <f>ROUND(I554*H554,2)</f>
        <v>0</v>
      </c>
      <c r="BL554" s="17" t="s">
        <v>88</v>
      </c>
      <c r="BM554" s="248" t="s">
        <v>1540</v>
      </c>
    </row>
    <row r="555" spans="1:51" s="13" customFormat="1" ht="12">
      <c r="A555" s="13"/>
      <c r="B555" s="250"/>
      <c r="C555" s="251"/>
      <c r="D555" s="252" t="s">
        <v>170</v>
      </c>
      <c r="E555" s="253" t="s">
        <v>1</v>
      </c>
      <c r="F555" s="254" t="s">
        <v>1541</v>
      </c>
      <c r="G555" s="251"/>
      <c r="H555" s="255">
        <v>255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170</v>
      </c>
      <c r="AU555" s="261" t="s">
        <v>82</v>
      </c>
      <c r="AV555" s="13" t="s">
        <v>82</v>
      </c>
      <c r="AW555" s="13" t="s">
        <v>30</v>
      </c>
      <c r="AX555" s="13" t="s">
        <v>73</v>
      </c>
      <c r="AY555" s="261" t="s">
        <v>163</v>
      </c>
    </row>
    <row r="556" spans="1:51" s="14" customFormat="1" ht="12">
      <c r="A556" s="14"/>
      <c r="B556" s="262"/>
      <c r="C556" s="263"/>
      <c r="D556" s="252" t="s">
        <v>170</v>
      </c>
      <c r="E556" s="264" t="s">
        <v>1</v>
      </c>
      <c r="F556" s="265" t="s">
        <v>172</v>
      </c>
      <c r="G556" s="263"/>
      <c r="H556" s="266">
        <v>255</v>
      </c>
      <c r="I556" s="267"/>
      <c r="J556" s="263"/>
      <c r="K556" s="263"/>
      <c r="L556" s="268"/>
      <c r="M556" s="269"/>
      <c r="N556" s="270"/>
      <c r="O556" s="270"/>
      <c r="P556" s="270"/>
      <c r="Q556" s="270"/>
      <c r="R556" s="270"/>
      <c r="S556" s="270"/>
      <c r="T556" s="27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2" t="s">
        <v>170</v>
      </c>
      <c r="AU556" s="272" t="s">
        <v>82</v>
      </c>
      <c r="AV556" s="14" t="s">
        <v>88</v>
      </c>
      <c r="AW556" s="14" t="s">
        <v>30</v>
      </c>
      <c r="AX556" s="14" t="s">
        <v>80</v>
      </c>
      <c r="AY556" s="272" t="s">
        <v>163</v>
      </c>
    </row>
    <row r="557" spans="1:63" s="12" customFormat="1" ht="22.8" customHeight="1">
      <c r="A557" s="12"/>
      <c r="B557" s="220"/>
      <c r="C557" s="221"/>
      <c r="D557" s="222" t="s">
        <v>72</v>
      </c>
      <c r="E557" s="234" t="s">
        <v>1542</v>
      </c>
      <c r="F557" s="234" t="s">
        <v>1543</v>
      </c>
      <c r="G557" s="221"/>
      <c r="H557" s="221"/>
      <c r="I557" s="224"/>
      <c r="J557" s="235">
        <f>BK557</f>
        <v>0</v>
      </c>
      <c r="K557" s="221"/>
      <c r="L557" s="226"/>
      <c r="M557" s="227"/>
      <c r="N557" s="228"/>
      <c r="O557" s="228"/>
      <c r="P557" s="229">
        <f>SUM(P558:P592)</f>
        <v>0</v>
      </c>
      <c r="Q557" s="228"/>
      <c r="R557" s="229">
        <f>SUM(R558:R592)</f>
        <v>0</v>
      </c>
      <c r="S557" s="228"/>
      <c r="T557" s="230">
        <f>SUM(T558:T592)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31" t="s">
        <v>80</v>
      </c>
      <c r="AT557" s="232" t="s">
        <v>72</v>
      </c>
      <c r="AU557" s="232" t="s">
        <v>80</v>
      </c>
      <c r="AY557" s="231" t="s">
        <v>163</v>
      </c>
      <c r="BK557" s="233">
        <f>SUM(BK558:BK592)</f>
        <v>0</v>
      </c>
    </row>
    <row r="558" spans="1:65" s="2" customFormat="1" ht="21.75" customHeight="1">
      <c r="A558" s="38"/>
      <c r="B558" s="39"/>
      <c r="C558" s="236" t="s">
        <v>705</v>
      </c>
      <c r="D558" s="236" t="s">
        <v>165</v>
      </c>
      <c r="E558" s="237" t="s">
        <v>1544</v>
      </c>
      <c r="F558" s="238" t="s">
        <v>1545</v>
      </c>
      <c r="G558" s="239" t="s">
        <v>563</v>
      </c>
      <c r="H558" s="240">
        <v>1</v>
      </c>
      <c r="I558" s="241"/>
      <c r="J558" s="242">
        <f>ROUND(I558*H558,2)</f>
        <v>0</v>
      </c>
      <c r="K558" s="243"/>
      <c r="L558" s="44"/>
      <c r="M558" s="244" t="s">
        <v>1</v>
      </c>
      <c r="N558" s="245" t="s">
        <v>38</v>
      </c>
      <c r="O558" s="91"/>
      <c r="P558" s="246">
        <f>O558*H558</f>
        <v>0</v>
      </c>
      <c r="Q558" s="246">
        <v>0</v>
      </c>
      <c r="R558" s="246">
        <f>Q558*H558</f>
        <v>0</v>
      </c>
      <c r="S558" s="246">
        <v>0</v>
      </c>
      <c r="T558" s="247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48" t="s">
        <v>88</v>
      </c>
      <c r="AT558" s="248" t="s">
        <v>165</v>
      </c>
      <c r="AU558" s="248" t="s">
        <v>82</v>
      </c>
      <c r="AY558" s="17" t="s">
        <v>163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17" t="s">
        <v>80</v>
      </c>
      <c r="BK558" s="249">
        <f>ROUND(I558*H558,2)</f>
        <v>0</v>
      </c>
      <c r="BL558" s="17" t="s">
        <v>88</v>
      </c>
      <c r="BM558" s="248" t="s">
        <v>1546</v>
      </c>
    </row>
    <row r="559" spans="1:51" s="13" customFormat="1" ht="12">
      <c r="A559" s="13"/>
      <c r="B559" s="250"/>
      <c r="C559" s="251"/>
      <c r="D559" s="252" t="s">
        <v>170</v>
      </c>
      <c r="E559" s="253" t="s">
        <v>1</v>
      </c>
      <c r="F559" s="254" t="s">
        <v>1547</v>
      </c>
      <c r="G559" s="251"/>
      <c r="H559" s="255">
        <v>1</v>
      </c>
      <c r="I559" s="256"/>
      <c r="J559" s="251"/>
      <c r="K559" s="251"/>
      <c r="L559" s="257"/>
      <c r="M559" s="258"/>
      <c r="N559" s="259"/>
      <c r="O559" s="259"/>
      <c r="P559" s="259"/>
      <c r="Q559" s="259"/>
      <c r="R559" s="259"/>
      <c r="S559" s="259"/>
      <c r="T559" s="26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1" t="s">
        <v>170</v>
      </c>
      <c r="AU559" s="261" t="s">
        <v>82</v>
      </c>
      <c r="AV559" s="13" t="s">
        <v>82</v>
      </c>
      <c r="AW559" s="13" t="s">
        <v>30</v>
      </c>
      <c r="AX559" s="13" t="s">
        <v>73</v>
      </c>
      <c r="AY559" s="261" t="s">
        <v>163</v>
      </c>
    </row>
    <row r="560" spans="1:51" s="14" customFormat="1" ht="12">
      <c r="A560" s="14"/>
      <c r="B560" s="262"/>
      <c r="C560" s="263"/>
      <c r="D560" s="252" t="s">
        <v>170</v>
      </c>
      <c r="E560" s="264" t="s">
        <v>1</v>
      </c>
      <c r="F560" s="265" t="s">
        <v>172</v>
      </c>
      <c r="G560" s="263"/>
      <c r="H560" s="266">
        <v>1</v>
      </c>
      <c r="I560" s="267"/>
      <c r="J560" s="263"/>
      <c r="K560" s="263"/>
      <c r="L560" s="268"/>
      <c r="M560" s="269"/>
      <c r="N560" s="270"/>
      <c r="O560" s="270"/>
      <c r="P560" s="270"/>
      <c r="Q560" s="270"/>
      <c r="R560" s="270"/>
      <c r="S560" s="270"/>
      <c r="T560" s="271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2" t="s">
        <v>170</v>
      </c>
      <c r="AU560" s="272" t="s">
        <v>82</v>
      </c>
      <c r="AV560" s="14" t="s">
        <v>88</v>
      </c>
      <c r="AW560" s="14" t="s">
        <v>30</v>
      </c>
      <c r="AX560" s="14" t="s">
        <v>80</v>
      </c>
      <c r="AY560" s="272" t="s">
        <v>163</v>
      </c>
    </row>
    <row r="561" spans="1:65" s="2" customFormat="1" ht="21.75" customHeight="1">
      <c r="A561" s="38"/>
      <c r="B561" s="39"/>
      <c r="C561" s="236" t="s">
        <v>710</v>
      </c>
      <c r="D561" s="236" t="s">
        <v>165</v>
      </c>
      <c r="E561" s="237" t="s">
        <v>1548</v>
      </c>
      <c r="F561" s="238" t="s">
        <v>1549</v>
      </c>
      <c r="G561" s="239" t="s">
        <v>563</v>
      </c>
      <c r="H561" s="240">
        <v>1</v>
      </c>
      <c r="I561" s="241"/>
      <c r="J561" s="242">
        <f>ROUND(I561*H561,2)</f>
        <v>0</v>
      </c>
      <c r="K561" s="243"/>
      <c r="L561" s="44"/>
      <c r="M561" s="244" t="s">
        <v>1</v>
      </c>
      <c r="N561" s="245" t="s">
        <v>38</v>
      </c>
      <c r="O561" s="91"/>
      <c r="P561" s="246">
        <f>O561*H561</f>
        <v>0</v>
      </c>
      <c r="Q561" s="246">
        <v>0</v>
      </c>
      <c r="R561" s="246">
        <f>Q561*H561</f>
        <v>0</v>
      </c>
      <c r="S561" s="246">
        <v>0</v>
      </c>
      <c r="T561" s="247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48" t="s">
        <v>88</v>
      </c>
      <c r="AT561" s="248" t="s">
        <v>165</v>
      </c>
      <c r="AU561" s="248" t="s">
        <v>82</v>
      </c>
      <c r="AY561" s="17" t="s">
        <v>163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17" t="s">
        <v>80</v>
      </c>
      <c r="BK561" s="249">
        <f>ROUND(I561*H561,2)</f>
        <v>0</v>
      </c>
      <c r="BL561" s="17" t="s">
        <v>88</v>
      </c>
      <c r="BM561" s="248" t="s">
        <v>1550</v>
      </c>
    </row>
    <row r="562" spans="1:51" s="13" customFormat="1" ht="12">
      <c r="A562" s="13"/>
      <c r="B562" s="250"/>
      <c r="C562" s="251"/>
      <c r="D562" s="252" t="s">
        <v>170</v>
      </c>
      <c r="E562" s="253" t="s">
        <v>1</v>
      </c>
      <c r="F562" s="254" t="s">
        <v>1547</v>
      </c>
      <c r="G562" s="251"/>
      <c r="H562" s="255">
        <v>1</v>
      </c>
      <c r="I562" s="256"/>
      <c r="J562" s="251"/>
      <c r="K562" s="251"/>
      <c r="L562" s="257"/>
      <c r="M562" s="258"/>
      <c r="N562" s="259"/>
      <c r="O562" s="259"/>
      <c r="P562" s="259"/>
      <c r="Q562" s="259"/>
      <c r="R562" s="259"/>
      <c r="S562" s="259"/>
      <c r="T562" s="26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1" t="s">
        <v>170</v>
      </c>
      <c r="AU562" s="261" t="s">
        <v>82</v>
      </c>
      <c r="AV562" s="13" t="s">
        <v>82</v>
      </c>
      <c r="AW562" s="13" t="s">
        <v>30</v>
      </c>
      <c r="AX562" s="13" t="s">
        <v>73</v>
      </c>
      <c r="AY562" s="261" t="s">
        <v>163</v>
      </c>
    </row>
    <row r="563" spans="1:51" s="14" customFormat="1" ht="12">
      <c r="A563" s="14"/>
      <c r="B563" s="262"/>
      <c r="C563" s="263"/>
      <c r="D563" s="252" t="s">
        <v>170</v>
      </c>
      <c r="E563" s="264" t="s">
        <v>1</v>
      </c>
      <c r="F563" s="265" t="s">
        <v>172</v>
      </c>
      <c r="G563" s="263"/>
      <c r="H563" s="266">
        <v>1</v>
      </c>
      <c r="I563" s="267"/>
      <c r="J563" s="263"/>
      <c r="K563" s="263"/>
      <c r="L563" s="268"/>
      <c r="M563" s="269"/>
      <c r="N563" s="270"/>
      <c r="O563" s="270"/>
      <c r="P563" s="270"/>
      <c r="Q563" s="270"/>
      <c r="R563" s="270"/>
      <c r="S563" s="270"/>
      <c r="T563" s="27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2" t="s">
        <v>170</v>
      </c>
      <c r="AU563" s="272" t="s">
        <v>82</v>
      </c>
      <c r="AV563" s="14" t="s">
        <v>88</v>
      </c>
      <c r="AW563" s="14" t="s">
        <v>30</v>
      </c>
      <c r="AX563" s="14" t="s">
        <v>80</v>
      </c>
      <c r="AY563" s="272" t="s">
        <v>163</v>
      </c>
    </row>
    <row r="564" spans="1:65" s="2" customFormat="1" ht="21.75" customHeight="1">
      <c r="A564" s="38"/>
      <c r="B564" s="39"/>
      <c r="C564" s="236" t="s">
        <v>717</v>
      </c>
      <c r="D564" s="236" t="s">
        <v>165</v>
      </c>
      <c r="E564" s="237" t="s">
        <v>1551</v>
      </c>
      <c r="F564" s="238" t="s">
        <v>1552</v>
      </c>
      <c r="G564" s="239" t="s">
        <v>563</v>
      </c>
      <c r="H564" s="240">
        <v>1</v>
      </c>
      <c r="I564" s="241"/>
      <c r="J564" s="242">
        <f>ROUND(I564*H564,2)</f>
        <v>0</v>
      </c>
      <c r="K564" s="243"/>
      <c r="L564" s="44"/>
      <c r="M564" s="244" t="s">
        <v>1</v>
      </c>
      <c r="N564" s="245" t="s">
        <v>38</v>
      </c>
      <c r="O564" s="91"/>
      <c r="P564" s="246">
        <f>O564*H564</f>
        <v>0</v>
      </c>
      <c r="Q564" s="246">
        <v>0</v>
      </c>
      <c r="R564" s="246">
        <f>Q564*H564</f>
        <v>0</v>
      </c>
      <c r="S564" s="246">
        <v>0</v>
      </c>
      <c r="T564" s="247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48" t="s">
        <v>88</v>
      </c>
      <c r="AT564" s="248" t="s">
        <v>165</v>
      </c>
      <c r="AU564" s="248" t="s">
        <v>82</v>
      </c>
      <c r="AY564" s="17" t="s">
        <v>163</v>
      </c>
      <c r="BE564" s="249">
        <f>IF(N564="základní",J564,0)</f>
        <v>0</v>
      </c>
      <c r="BF564" s="249">
        <f>IF(N564="snížená",J564,0)</f>
        <v>0</v>
      </c>
      <c r="BG564" s="249">
        <f>IF(N564="zákl. přenesená",J564,0)</f>
        <v>0</v>
      </c>
      <c r="BH564" s="249">
        <f>IF(N564="sníž. přenesená",J564,0)</f>
        <v>0</v>
      </c>
      <c r="BI564" s="249">
        <f>IF(N564="nulová",J564,0)</f>
        <v>0</v>
      </c>
      <c r="BJ564" s="17" t="s">
        <v>80</v>
      </c>
      <c r="BK564" s="249">
        <f>ROUND(I564*H564,2)</f>
        <v>0</v>
      </c>
      <c r="BL564" s="17" t="s">
        <v>88</v>
      </c>
      <c r="BM564" s="248" t="s">
        <v>1553</v>
      </c>
    </row>
    <row r="565" spans="1:51" s="13" customFormat="1" ht="12">
      <c r="A565" s="13"/>
      <c r="B565" s="250"/>
      <c r="C565" s="251"/>
      <c r="D565" s="252" t="s">
        <v>170</v>
      </c>
      <c r="E565" s="253" t="s">
        <v>1</v>
      </c>
      <c r="F565" s="254" t="s">
        <v>1554</v>
      </c>
      <c r="G565" s="251"/>
      <c r="H565" s="255">
        <v>1</v>
      </c>
      <c r="I565" s="256"/>
      <c r="J565" s="251"/>
      <c r="K565" s="251"/>
      <c r="L565" s="257"/>
      <c r="M565" s="258"/>
      <c r="N565" s="259"/>
      <c r="O565" s="259"/>
      <c r="P565" s="259"/>
      <c r="Q565" s="259"/>
      <c r="R565" s="259"/>
      <c r="S565" s="259"/>
      <c r="T565" s="26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1" t="s">
        <v>170</v>
      </c>
      <c r="AU565" s="261" t="s">
        <v>82</v>
      </c>
      <c r="AV565" s="13" t="s">
        <v>82</v>
      </c>
      <c r="AW565" s="13" t="s">
        <v>30</v>
      </c>
      <c r="AX565" s="13" t="s">
        <v>73</v>
      </c>
      <c r="AY565" s="261" t="s">
        <v>163</v>
      </c>
    </row>
    <row r="566" spans="1:51" s="14" customFormat="1" ht="12">
      <c r="A566" s="14"/>
      <c r="B566" s="262"/>
      <c r="C566" s="263"/>
      <c r="D566" s="252" t="s">
        <v>170</v>
      </c>
      <c r="E566" s="264" t="s">
        <v>1</v>
      </c>
      <c r="F566" s="265" t="s">
        <v>172</v>
      </c>
      <c r="G566" s="263"/>
      <c r="H566" s="266">
        <v>1</v>
      </c>
      <c r="I566" s="267"/>
      <c r="J566" s="263"/>
      <c r="K566" s="263"/>
      <c r="L566" s="268"/>
      <c r="M566" s="269"/>
      <c r="N566" s="270"/>
      <c r="O566" s="270"/>
      <c r="P566" s="270"/>
      <c r="Q566" s="270"/>
      <c r="R566" s="270"/>
      <c r="S566" s="270"/>
      <c r="T566" s="27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2" t="s">
        <v>170</v>
      </c>
      <c r="AU566" s="272" t="s">
        <v>82</v>
      </c>
      <c r="AV566" s="14" t="s">
        <v>88</v>
      </c>
      <c r="AW566" s="14" t="s">
        <v>30</v>
      </c>
      <c r="AX566" s="14" t="s">
        <v>80</v>
      </c>
      <c r="AY566" s="272" t="s">
        <v>163</v>
      </c>
    </row>
    <row r="567" spans="1:65" s="2" customFormat="1" ht="21.75" customHeight="1">
      <c r="A567" s="38"/>
      <c r="B567" s="39"/>
      <c r="C567" s="236" t="s">
        <v>724</v>
      </c>
      <c r="D567" s="236" t="s">
        <v>165</v>
      </c>
      <c r="E567" s="237" t="s">
        <v>1555</v>
      </c>
      <c r="F567" s="238" t="s">
        <v>1556</v>
      </c>
      <c r="G567" s="239" t="s">
        <v>563</v>
      </c>
      <c r="H567" s="240">
        <v>72</v>
      </c>
      <c r="I567" s="241"/>
      <c r="J567" s="242">
        <f>ROUND(I567*H567,2)</f>
        <v>0</v>
      </c>
      <c r="K567" s="243"/>
      <c r="L567" s="44"/>
      <c r="M567" s="244" t="s">
        <v>1</v>
      </c>
      <c r="N567" s="245" t="s">
        <v>38</v>
      </c>
      <c r="O567" s="91"/>
      <c r="P567" s="246">
        <f>O567*H567</f>
        <v>0</v>
      </c>
      <c r="Q567" s="246">
        <v>0</v>
      </c>
      <c r="R567" s="246">
        <f>Q567*H567</f>
        <v>0</v>
      </c>
      <c r="S567" s="246">
        <v>0</v>
      </c>
      <c r="T567" s="247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48" t="s">
        <v>88</v>
      </c>
      <c r="AT567" s="248" t="s">
        <v>165</v>
      </c>
      <c r="AU567" s="248" t="s">
        <v>82</v>
      </c>
      <c r="AY567" s="17" t="s">
        <v>163</v>
      </c>
      <c r="BE567" s="249">
        <f>IF(N567="základní",J567,0)</f>
        <v>0</v>
      </c>
      <c r="BF567" s="249">
        <f>IF(N567="snížená",J567,0)</f>
        <v>0</v>
      </c>
      <c r="BG567" s="249">
        <f>IF(N567="zákl. přenesená",J567,0)</f>
        <v>0</v>
      </c>
      <c r="BH567" s="249">
        <f>IF(N567="sníž. přenesená",J567,0)</f>
        <v>0</v>
      </c>
      <c r="BI567" s="249">
        <f>IF(N567="nulová",J567,0)</f>
        <v>0</v>
      </c>
      <c r="BJ567" s="17" t="s">
        <v>80</v>
      </c>
      <c r="BK567" s="249">
        <f>ROUND(I567*H567,2)</f>
        <v>0</v>
      </c>
      <c r="BL567" s="17" t="s">
        <v>88</v>
      </c>
      <c r="BM567" s="248" t="s">
        <v>1557</v>
      </c>
    </row>
    <row r="568" spans="1:51" s="13" customFormat="1" ht="12">
      <c r="A568" s="13"/>
      <c r="B568" s="250"/>
      <c r="C568" s="251"/>
      <c r="D568" s="252" t="s">
        <v>170</v>
      </c>
      <c r="E568" s="253" t="s">
        <v>1</v>
      </c>
      <c r="F568" s="254" t="s">
        <v>1558</v>
      </c>
      <c r="G568" s="251"/>
      <c r="H568" s="255">
        <v>72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1" t="s">
        <v>170</v>
      </c>
      <c r="AU568" s="261" t="s">
        <v>82</v>
      </c>
      <c r="AV568" s="13" t="s">
        <v>82</v>
      </c>
      <c r="AW568" s="13" t="s">
        <v>30</v>
      </c>
      <c r="AX568" s="13" t="s">
        <v>73</v>
      </c>
      <c r="AY568" s="261" t="s">
        <v>163</v>
      </c>
    </row>
    <row r="569" spans="1:51" s="14" customFormat="1" ht="12">
      <c r="A569" s="14"/>
      <c r="B569" s="262"/>
      <c r="C569" s="263"/>
      <c r="D569" s="252" t="s">
        <v>170</v>
      </c>
      <c r="E569" s="264" t="s">
        <v>1</v>
      </c>
      <c r="F569" s="265" t="s">
        <v>172</v>
      </c>
      <c r="G569" s="263"/>
      <c r="H569" s="266">
        <v>72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2" t="s">
        <v>170</v>
      </c>
      <c r="AU569" s="272" t="s">
        <v>82</v>
      </c>
      <c r="AV569" s="14" t="s">
        <v>88</v>
      </c>
      <c r="AW569" s="14" t="s">
        <v>30</v>
      </c>
      <c r="AX569" s="14" t="s">
        <v>80</v>
      </c>
      <c r="AY569" s="272" t="s">
        <v>163</v>
      </c>
    </row>
    <row r="570" spans="1:65" s="2" customFormat="1" ht="21.75" customHeight="1">
      <c r="A570" s="38"/>
      <c r="B570" s="39"/>
      <c r="C570" s="236" t="s">
        <v>730</v>
      </c>
      <c r="D570" s="236" t="s">
        <v>165</v>
      </c>
      <c r="E570" s="237" t="s">
        <v>1559</v>
      </c>
      <c r="F570" s="238" t="s">
        <v>1560</v>
      </c>
      <c r="G570" s="239" t="s">
        <v>563</v>
      </c>
      <c r="H570" s="240">
        <v>231</v>
      </c>
      <c r="I570" s="241"/>
      <c r="J570" s="242">
        <f>ROUND(I570*H570,2)</f>
        <v>0</v>
      </c>
      <c r="K570" s="243"/>
      <c r="L570" s="44"/>
      <c r="M570" s="244" t="s">
        <v>1</v>
      </c>
      <c r="N570" s="245" t="s">
        <v>38</v>
      </c>
      <c r="O570" s="91"/>
      <c r="P570" s="246">
        <f>O570*H570</f>
        <v>0</v>
      </c>
      <c r="Q570" s="246">
        <v>0</v>
      </c>
      <c r="R570" s="246">
        <f>Q570*H570</f>
        <v>0</v>
      </c>
      <c r="S570" s="246">
        <v>0</v>
      </c>
      <c r="T570" s="247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48" t="s">
        <v>88</v>
      </c>
      <c r="AT570" s="248" t="s">
        <v>165</v>
      </c>
      <c r="AU570" s="248" t="s">
        <v>82</v>
      </c>
      <c r="AY570" s="17" t="s">
        <v>163</v>
      </c>
      <c r="BE570" s="249">
        <f>IF(N570="základní",J570,0)</f>
        <v>0</v>
      </c>
      <c r="BF570" s="249">
        <f>IF(N570="snížená",J570,0)</f>
        <v>0</v>
      </c>
      <c r="BG570" s="249">
        <f>IF(N570="zákl. přenesená",J570,0)</f>
        <v>0</v>
      </c>
      <c r="BH570" s="249">
        <f>IF(N570="sníž. přenesená",J570,0)</f>
        <v>0</v>
      </c>
      <c r="BI570" s="249">
        <f>IF(N570="nulová",J570,0)</f>
        <v>0</v>
      </c>
      <c r="BJ570" s="17" t="s">
        <v>80</v>
      </c>
      <c r="BK570" s="249">
        <f>ROUND(I570*H570,2)</f>
        <v>0</v>
      </c>
      <c r="BL570" s="17" t="s">
        <v>88</v>
      </c>
      <c r="BM570" s="248" t="s">
        <v>1561</v>
      </c>
    </row>
    <row r="571" spans="1:51" s="13" customFormat="1" ht="12">
      <c r="A571" s="13"/>
      <c r="B571" s="250"/>
      <c r="C571" s="251"/>
      <c r="D571" s="252" t="s">
        <v>170</v>
      </c>
      <c r="E571" s="253" t="s">
        <v>1</v>
      </c>
      <c r="F571" s="254" t="s">
        <v>1562</v>
      </c>
      <c r="G571" s="251"/>
      <c r="H571" s="255">
        <v>231</v>
      </c>
      <c r="I571" s="256"/>
      <c r="J571" s="251"/>
      <c r="K571" s="251"/>
      <c r="L571" s="257"/>
      <c r="M571" s="258"/>
      <c r="N571" s="259"/>
      <c r="O571" s="259"/>
      <c r="P571" s="259"/>
      <c r="Q571" s="259"/>
      <c r="R571" s="259"/>
      <c r="S571" s="259"/>
      <c r="T571" s="26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1" t="s">
        <v>170</v>
      </c>
      <c r="AU571" s="261" t="s">
        <v>82</v>
      </c>
      <c r="AV571" s="13" t="s">
        <v>82</v>
      </c>
      <c r="AW571" s="13" t="s">
        <v>30</v>
      </c>
      <c r="AX571" s="13" t="s">
        <v>73</v>
      </c>
      <c r="AY571" s="261" t="s">
        <v>163</v>
      </c>
    </row>
    <row r="572" spans="1:51" s="14" customFormat="1" ht="12">
      <c r="A572" s="14"/>
      <c r="B572" s="262"/>
      <c r="C572" s="263"/>
      <c r="D572" s="252" t="s">
        <v>170</v>
      </c>
      <c r="E572" s="264" t="s">
        <v>1</v>
      </c>
      <c r="F572" s="265" t="s">
        <v>172</v>
      </c>
      <c r="G572" s="263"/>
      <c r="H572" s="266">
        <v>231</v>
      </c>
      <c r="I572" s="267"/>
      <c r="J572" s="263"/>
      <c r="K572" s="263"/>
      <c r="L572" s="268"/>
      <c r="M572" s="269"/>
      <c r="N572" s="270"/>
      <c r="O572" s="270"/>
      <c r="P572" s="270"/>
      <c r="Q572" s="270"/>
      <c r="R572" s="270"/>
      <c r="S572" s="270"/>
      <c r="T572" s="27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2" t="s">
        <v>170</v>
      </c>
      <c r="AU572" s="272" t="s">
        <v>82</v>
      </c>
      <c r="AV572" s="14" t="s">
        <v>88</v>
      </c>
      <c r="AW572" s="14" t="s">
        <v>30</v>
      </c>
      <c r="AX572" s="14" t="s">
        <v>80</v>
      </c>
      <c r="AY572" s="272" t="s">
        <v>163</v>
      </c>
    </row>
    <row r="573" spans="1:65" s="2" customFormat="1" ht="21.75" customHeight="1">
      <c r="A573" s="38"/>
      <c r="B573" s="39"/>
      <c r="C573" s="236" t="s">
        <v>735</v>
      </c>
      <c r="D573" s="236" t="s">
        <v>165</v>
      </c>
      <c r="E573" s="237" t="s">
        <v>1563</v>
      </c>
      <c r="F573" s="238" t="s">
        <v>1564</v>
      </c>
      <c r="G573" s="239" t="s">
        <v>563</v>
      </c>
      <c r="H573" s="240">
        <v>10</v>
      </c>
      <c r="I573" s="241"/>
      <c r="J573" s="242">
        <f>ROUND(I573*H573,2)</f>
        <v>0</v>
      </c>
      <c r="K573" s="243"/>
      <c r="L573" s="44"/>
      <c r="M573" s="244" t="s">
        <v>1</v>
      </c>
      <c r="N573" s="245" t="s">
        <v>38</v>
      </c>
      <c r="O573" s="91"/>
      <c r="P573" s="246">
        <f>O573*H573</f>
        <v>0</v>
      </c>
      <c r="Q573" s="246">
        <v>0</v>
      </c>
      <c r="R573" s="246">
        <f>Q573*H573</f>
        <v>0</v>
      </c>
      <c r="S573" s="246">
        <v>0</v>
      </c>
      <c r="T573" s="247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48" t="s">
        <v>88</v>
      </c>
      <c r="AT573" s="248" t="s">
        <v>165</v>
      </c>
      <c r="AU573" s="248" t="s">
        <v>82</v>
      </c>
      <c r="AY573" s="17" t="s">
        <v>163</v>
      </c>
      <c r="BE573" s="249">
        <f>IF(N573="základní",J573,0)</f>
        <v>0</v>
      </c>
      <c r="BF573" s="249">
        <f>IF(N573="snížená",J573,0)</f>
        <v>0</v>
      </c>
      <c r="BG573" s="249">
        <f>IF(N573="zákl. přenesená",J573,0)</f>
        <v>0</v>
      </c>
      <c r="BH573" s="249">
        <f>IF(N573="sníž. přenesená",J573,0)</f>
        <v>0</v>
      </c>
      <c r="BI573" s="249">
        <f>IF(N573="nulová",J573,0)</f>
        <v>0</v>
      </c>
      <c r="BJ573" s="17" t="s">
        <v>80</v>
      </c>
      <c r="BK573" s="249">
        <f>ROUND(I573*H573,2)</f>
        <v>0</v>
      </c>
      <c r="BL573" s="17" t="s">
        <v>88</v>
      </c>
      <c r="BM573" s="248" t="s">
        <v>1565</v>
      </c>
    </row>
    <row r="574" spans="1:51" s="13" customFormat="1" ht="12">
      <c r="A574" s="13"/>
      <c r="B574" s="250"/>
      <c r="C574" s="251"/>
      <c r="D574" s="252" t="s">
        <v>170</v>
      </c>
      <c r="E574" s="253" t="s">
        <v>1</v>
      </c>
      <c r="F574" s="254" t="s">
        <v>1566</v>
      </c>
      <c r="G574" s="251"/>
      <c r="H574" s="255">
        <v>10</v>
      </c>
      <c r="I574" s="256"/>
      <c r="J574" s="251"/>
      <c r="K574" s="251"/>
      <c r="L574" s="257"/>
      <c r="M574" s="258"/>
      <c r="N574" s="259"/>
      <c r="O574" s="259"/>
      <c r="P574" s="259"/>
      <c r="Q574" s="259"/>
      <c r="R574" s="259"/>
      <c r="S574" s="259"/>
      <c r="T574" s="26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1" t="s">
        <v>170</v>
      </c>
      <c r="AU574" s="261" t="s">
        <v>82</v>
      </c>
      <c r="AV574" s="13" t="s">
        <v>82</v>
      </c>
      <c r="AW574" s="13" t="s">
        <v>30</v>
      </c>
      <c r="AX574" s="13" t="s">
        <v>73</v>
      </c>
      <c r="AY574" s="261" t="s">
        <v>163</v>
      </c>
    </row>
    <row r="575" spans="1:51" s="14" customFormat="1" ht="12">
      <c r="A575" s="14"/>
      <c r="B575" s="262"/>
      <c r="C575" s="263"/>
      <c r="D575" s="252" t="s">
        <v>170</v>
      </c>
      <c r="E575" s="264" t="s">
        <v>1</v>
      </c>
      <c r="F575" s="265" t="s">
        <v>172</v>
      </c>
      <c r="G575" s="263"/>
      <c r="H575" s="266">
        <v>10</v>
      </c>
      <c r="I575" s="267"/>
      <c r="J575" s="263"/>
      <c r="K575" s="263"/>
      <c r="L575" s="268"/>
      <c r="M575" s="269"/>
      <c r="N575" s="270"/>
      <c r="O575" s="270"/>
      <c r="P575" s="270"/>
      <c r="Q575" s="270"/>
      <c r="R575" s="270"/>
      <c r="S575" s="270"/>
      <c r="T575" s="27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2" t="s">
        <v>170</v>
      </c>
      <c r="AU575" s="272" t="s">
        <v>82</v>
      </c>
      <c r="AV575" s="14" t="s">
        <v>88</v>
      </c>
      <c r="AW575" s="14" t="s">
        <v>30</v>
      </c>
      <c r="AX575" s="14" t="s">
        <v>80</v>
      </c>
      <c r="AY575" s="272" t="s">
        <v>163</v>
      </c>
    </row>
    <row r="576" spans="1:65" s="2" customFormat="1" ht="21.75" customHeight="1">
      <c r="A576" s="38"/>
      <c r="B576" s="39"/>
      <c r="C576" s="236" t="s">
        <v>741</v>
      </c>
      <c r="D576" s="236" t="s">
        <v>165</v>
      </c>
      <c r="E576" s="237" t="s">
        <v>1567</v>
      </c>
      <c r="F576" s="238" t="s">
        <v>1568</v>
      </c>
      <c r="G576" s="239" t="s">
        <v>563</v>
      </c>
      <c r="H576" s="240">
        <v>2</v>
      </c>
      <c r="I576" s="241"/>
      <c r="J576" s="242">
        <f>ROUND(I576*H576,2)</f>
        <v>0</v>
      </c>
      <c r="K576" s="243"/>
      <c r="L576" s="44"/>
      <c r="M576" s="244" t="s">
        <v>1</v>
      </c>
      <c r="N576" s="245" t="s">
        <v>38</v>
      </c>
      <c r="O576" s="91"/>
      <c r="P576" s="246">
        <f>O576*H576</f>
        <v>0</v>
      </c>
      <c r="Q576" s="246">
        <v>0</v>
      </c>
      <c r="R576" s="246">
        <f>Q576*H576</f>
        <v>0</v>
      </c>
      <c r="S576" s="246">
        <v>0</v>
      </c>
      <c r="T576" s="247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48" t="s">
        <v>88</v>
      </c>
      <c r="AT576" s="248" t="s">
        <v>165</v>
      </c>
      <c r="AU576" s="248" t="s">
        <v>82</v>
      </c>
      <c r="AY576" s="17" t="s">
        <v>163</v>
      </c>
      <c r="BE576" s="249">
        <f>IF(N576="základní",J576,0)</f>
        <v>0</v>
      </c>
      <c r="BF576" s="249">
        <f>IF(N576="snížená",J576,0)</f>
        <v>0</v>
      </c>
      <c r="BG576" s="249">
        <f>IF(N576="zákl. přenesená",J576,0)</f>
        <v>0</v>
      </c>
      <c r="BH576" s="249">
        <f>IF(N576="sníž. přenesená",J576,0)</f>
        <v>0</v>
      </c>
      <c r="BI576" s="249">
        <f>IF(N576="nulová",J576,0)</f>
        <v>0</v>
      </c>
      <c r="BJ576" s="17" t="s">
        <v>80</v>
      </c>
      <c r="BK576" s="249">
        <f>ROUND(I576*H576,2)</f>
        <v>0</v>
      </c>
      <c r="BL576" s="17" t="s">
        <v>88</v>
      </c>
      <c r="BM576" s="248" t="s">
        <v>1569</v>
      </c>
    </row>
    <row r="577" spans="1:51" s="13" customFormat="1" ht="12">
      <c r="A577" s="13"/>
      <c r="B577" s="250"/>
      <c r="C577" s="251"/>
      <c r="D577" s="252" t="s">
        <v>170</v>
      </c>
      <c r="E577" s="253" t="s">
        <v>1</v>
      </c>
      <c r="F577" s="254" t="s">
        <v>1570</v>
      </c>
      <c r="G577" s="251"/>
      <c r="H577" s="255">
        <v>2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1" t="s">
        <v>170</v>
      </c>
      <c r="AU577" s="261" t="s">
        <v>82</v>
      </c>
      <c r="AV577" s="13" t="s">
        <v>82</v>
      </c>
      <c r="AW577" s="13" t="s">
        <v>30</v>
      </c>
      <c r="AX577" s="13" t="s">
        <v>73</v>
      </c>
      <c r="AY577" s="261" t="s">
        <v>163</v>
      </c>
    </row>
    <row r="578" spans="1:51" s="14" customFormat="1" ht="12">
      <c r="A578" s="14"/>
      <c r="B578" s="262"/>
      <c r="C578" s="263"/>
      <c r="D578" s="252" t="s">
        <v>170</v>
      </c>
      <c r="E578" s="264" t="s">
        <v>1</v>
      </c>
      <c r="F578" s="265" t="s">
        <v>172</v>
      </c>
      <c r="G578" s="263"/>
      <c r="H578" s="266">
        <v>2</v>
      </c>
      <c r="I578" s="267"/>
      <c r="J578" s="263"/>
      <c r="K578" s="263"/>
      <c r="L578" s="268"/>
      <c r="M578" s="269"/>
      <c r="N578" s="270"/>
      <c r="O578" s="270"/>
      <c r="P578" s="270"/>
      <c r="Q578" s="270"/>
      <c r="R578" s="270"/>
      <c r="S578" s="270"/>
      <c r="T578" s="27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2" t="s">
        <v>170</v>
      </c>
      <c r="AU578" s="272" t="s">
        <v>82</v>
      </c>
      <c r="AV578" s="14" t="s">
        <v>88</v>
      </c>
      <c r="AW578" s="14" t="s">
        <v>30</v>
      </c>
      <c r="AX578" s="14" t="s">
        <v>80</v>
      </c>
      <c r="AY578" s="272" t="s">
        <v>163</v>
      </c>
    </row>
    <row r="579" spans="1:65" s="2" customFormat="1" ht="21.75" customHeight="1">
      <c r="A579" s="38"/>
      <c r="B579" s="39"/>
      <c r="C579" s="236" t="s">
        <v>746</v>
      </c>
      <c r="D579" s="236" t="s">
        <v>165</v>
      </c>
      <c r="E579" s="237" t="s">
        <v>1571</v>
      </c>
      <c r="F579" s="238" t="s">
        <v>1572</v>
      </c>
      <c r="G579" s="239" t="s">
        <v>563</v>
      </c>
      <c r="H579" s="240">
        <v>14</v>
      </c>
      <c r="I579" s="241"/>
      <c r="J579" s="242">
        <f>ROUND(I579*H579,2)</f>
        <v>0</v>
      </c>
      <c r="K579" s="243"/>
      <c r="L579" s="44"/>
      <c r="M579" s="244" t="s">
        <v>1</v>
      </c>
      <c r="N579" s="245" t="s">
        <v>38</v>
      </c>
      <c r="O579" s="91"/>
      <c r="P579" s="246">
        <f>O579*H579</f>
        <v>0</v>
      </c>
      <c r="Q579" s="246">
        <v>0</v>
      </c>
      <c r="R579" s="246">
        <f>Q579*H579</f>
        <v>0</v>
      </c>
      <c r="S579" s="246">
        <v>0</v>
      </c>
      <c r="T579" s="247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48" t="s">
        <v>88</v>
      </c>
      <c r="AT579" s="248" t="s">
        <v>165</v>
      </c>
      <c r="AU579" s="248" t="s">
        <v>82</v>
      </c>
      <c r="AY579" s="17" t="s">
        <v>163</v>
      </c>
      <c r="BE579" s="249">
        <f>IF(N579="základní",J579,0)</f>
        <v>0</v>
      </c>
      <c r="BF579" s="249">
        <f>IF(N579="snížená",J579,0)</f>
        <v>0</v>
      </c>
      <c r="BG579" s="249">
        <f>IF(N579="zákl. přenesená",J579,0)</f>
        <v>0</v>
      </c>
      <c r="BH579" s="249">
        <f>IF(N579="sníž. přenesená",J579,0)</f>
        <v>0</v>
      </c>
      <c r="BI579" s="249">
        <f>IF(N579="nulová",J579,0)</f>
        <v>0</v>
      </c>
      <c r="BJ579" s="17" t="s">
        <v>80</v>
      </c>
      <c r="BK579" s="249">
        <f>ROUND(I579*H579,2)</f>
        <v>0</v>
      </c>
      <c r="BL579" s="17" t="s">
        <v>88</v>
      </c>
      <c r="BM579" s="248" t="s">
        <v>1573</v>
      </c>
    </row>
    <row r="580" spans="1:51" s="13" customFormat="1" ht="12">
      <c r="A580" s="13"/>
      <c r="B580" s="250"/>
      <c r="C580" s="251"/>
      <c r="D580" s="252" t="s">
        <v>170</v>
      </c>
      <c r="E580" s="253" t="s">
        <v>1</v>
      </c>
      <c r="F580" s="254" t="s">
        <v>1574</v>
      </c>
      <c r="G580" s="251"/>
      <c r="H580" s="255">
        <v>14</v>
      </c>
      <c r="I580" s="256"/>
      <c r="J580" s="251"/>
      <c r="K580" s="251"/>
      <c r="L580" s="257"/>
      <c r="M580" s="258"/>
      <c r="N580" s="259"/>
      <c r="O580" s="259"/>
      <c r="P580" s="259"/>
      <c r="Q580" s="259"/>
      <c r="R580" s="259"/>
      <c r="S580" s="259"/>
      <c r="T580" s="260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1" t="s">
        <v>170</v>
      </c>
      <c r="AU580" s="261" t="s">
        <v>82</v>
      </c>
      <c r="AV580" s="13" t="s">
        <v>82</v>
      </c>
      <c r="AW580" s="13" t="s">
        <v>30</v>
      </c>
      <c r="AX580" s="13" t="s">
        <v>73</v>
      </c>
      <c r="AY580" s="261" t="s">
        <v>163</v>
      </c>
    </row>
    <row r="581" spans="1:51" s="14" customFormat="1" ht="12">
      <c r="A581" s="14"/>
      <c r="B581" s="262"/>
      <c r="C581" s="263"/>
      <c r="D581" s="252" t="s">
        <v>170</v>
      </c>
      <c r="E581" s="264" t="s">
        <v>1</v>
      </c>
      <c r="F581" s="265" t="s">
        <v>172</v>
      </c>
      <c r="G581" s="263"/>
      <c r="H581" s="266">
        <v>14</v>
      </c>
      <c r="I581" s="267"/>
      <c r="J581" s="263"/>
      <c r="K581" s="263"/>
      <c r="L581" s="268"/>
      <c r="M581" s="269"/>
      <c r="N581" s="270"/>
      <c r="O581" s="270"/>
      <c r="P581" s="270"/>
      <c r="Q581" s="270"/>
      <c r="R581" s="270"/>
      <c r="S581" s="270"/>
      <c r="T581" s="271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2" t="s">
        <v>170</v>
      </c>
      <c r="AU581" s="272" t="s">
        <v>82</v>
      </c>
      <c r="AV581" s="14" t="s">
        <v>88</v>
      </c>
      <c r="AW581" s="14" t="s">
        <v>30</v>
      </c>
      <c r="AX581" s="14" t="s">
        <v>80</v>
      </c>
      <c r="AY581" s="272" t="s">
        <v>163</v>
      </c>
    </row>
    <row r="582" spans="1:65" s="2" customFormat="1" ht="21.75" customHeight="1">
      <c r="A582" s="38"/>
      <c r="B582" s="39"/>
      <c r="C582" s="236" t="s">
        <v>750</v>
      </c>
      <c r="D582" s="236" t="s">
        <v>165</v>
      </c>
      <c r="E582" s="237" t="s">
        <v>1575</v>
      </c>
      <c r="F582" s="238" t="s">
        <v>1576</v>
      </c>
      <c r="G582" s="239" t="s">
        <v>563</v>
      </c>
      <c r="H582" s="240">
        <v>2</v>
      </c>
      <c r="I582" s="241"/>
      <c r="J582" s="242">
        <f>ROUND(I582*H582,2)</f>
        <v>0</v>
      </c>
      <c r="K582" s="243"/>
      <c r="L582" s="44"/>
      <c r="M582" s="244" t="s">
        <v>1</v>
      </c>
      <c r="N582" s="245" t="s">
        <v>38</v>
      </c>
      <c r="O582" s="91"/>
      <c r="P582" s="246">
        <f>O582*H582</f>
        <v>0</v>
      </c>
      <c r="Q582" s="246">
        <v>0</v>
      </c>
      <c r="R582" s="246">
        <f>Q582*H582</f>
        <v>0</v>
      </c>
      <c r="S582" s="246">
        <v>0</v>
      </c>
      <c r="T582" s="247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48" t="s">
        <v>88</v>
      </c>
      <c r="AT582" s="248" t="s">
        <v>165</v>
      </c>
      <c r="AU582" s="248" t="s">
        <v>82</v>
      </c>
      <c r="AY582" s="17" t="s">
        <v>163</v>
      </c>
      <c r="BE582" s="249">
        <f>IF(N582="základní",J582,0)</f>
        <v>0</v>
      </c>
      <c r="BF582" s="249">
        <f>IF(N582="snížená",J582,0)</f>
        <v>0</v>
      </c>
      <c r="BG582" s="249">
        <f>IF(N582="zákl. přenesená",J582,0)</f>
        <v>0</v>
      </c>
      <c r="BH582" s="249">
        <f>IF(N582="sníž. přenesená",J582,0)</f>
        <v>0</v>
      </c>
      <c r="BI582" s="249">
        <f>IF(N582="nulová",J582,0)</f>
        <v>0</v>
      </c>
      <c r="BJ582" s="17" t="s">
        <v>80</v>
      </c>
      <c r="BK582" s="249">
        <f>ROUND(I582*H582,2)</f>
        <v>0</v>
      </c>
      <c r="BL582" s="17" t="s">
        <v>88</v>
      </c>
      <c r="BM582" s="248" t="s">
        <v>1577</v>
      </c>
    </row>
    <row r="583" spans="1:51" s="13" customFormat="1" ht="12">
      <c r="A583" s="13"/>
      <c r="B583" s="250"/>
      <c r="C583" s="251"/>
      <c r="D583" s="252" t="s">
        <v>170</v>
      </c>
      <c r="E583" s="253" t="s">
        <v>1</v>
      </c>
      <c r="F583" s="254" t="s">
        <v>82</v>
      </c>
      <c r="G583" s="251"/>
      <c r="H583" s="255">
        <v>2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1" t="s">
        <v>170</v>
      </c>
      <c r="AU583" s="261" t="s">
        <v>82</v>
      </c>
      <c r="AV583" s="13" t="s">
        <v>82</v>
      </c>
      <c r="AW583" s="13" t="s">
        <v>30</v>
      </c>
      <c r="AX583" s="13" t="s">
        <v>73</v>
      </c>
      <c r="AY583" s="261" t="s">
        <v>163</v>
      </c>
    </row>
    <row r="584" spans="1:51" s="14" customFormat="1" ht="12">
      <c r="A584" s="14"/>
      <c r="B584" s="262"/>
      <c r="C584" s="263"/>
      <c r="D584" s="252" t="s">
        <v>170</v>
      </c>
      <c r="E584" s="264" t="s">
        <v>1</v>
      </c>
      <c r="F584" s="265" t="s">
        <v>172</v>
      </c>
      <c r="G584" s="263"/>
      <c r="H584" s="266">
        <v>2</v>
      </c>
      <c r="I584" s="267"/>
      <c r="J584" s="263"/>
      <c r="K584" s="263"/>
      <c r="L584" s="268"/>
      <c r="M584" s="269"/>
      <c r="N584" s="270"/>
      <c r="O584" s="270"/>
      <c r="P584" s="270"/>
      <c r="Q584" s="270"/>
      <c r="R584" s="270"/>
      <c r="S584" s="270"/>
      <c r="T584" s="27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2" t="s">
        <v>170</v>
      </c>
      <c r="AU584" s="272" t="s">
        <v>82</v>
      </c>
      <c r="AV584" s="14" t="s">
        <v>88</v>
      </c>
      <c r="AW584" s="14" t="s">
        <v>30</v>
      </c>
      <c r="AX584" s="14" t="s">
        <v>80</v>
      </c>
      <c r="AY584" s="272" t="s">
        <v>163</v>
      </c>
    </row>
    <row r="585" spans="1:65" s="2" customFormat="1" ht="21.75" customHeight="1">
      <c r="A585" s="38"/>
      <c r="B585" s="39"/>
      <c r="C585" s="236" t="s">
        <v>756</v>
      </c>
      <c r="D585" s="236" t="s">
        <v>165</v>
      </c>
      <c r="E585" s="237" t="s">
        <v>1578</v>
      </c>
      <c r="F585" s="238" t="s">
        <v>1579</v>
      </c>
      <c r="G585" s="239" t="s">
        <v>563</v>
      </c>
      <c r="H585" s="240">
        <v>2</v>
      </c>
      <c r="I585" s="241"/>
      <c r="J585" s="242">
        <f>ROUND(I585*H585,2)</f>
        <v>0</v>
      </c>
      <c r="K585" s="243"/>
      <c r="L585" s="44"/>
      <c r="M585" s="244" t="s">
        <v>1</v>
      </c>
      <c r="N585" s="245" t="s">
        <v>38</v>
      </c>
      <c r="O585" s="91"/>
      <c r="P585" s="246">
        <f>O585*H585</f>
        <v>0</v>
      </c>
      <c r="Q585" s="246">
        <v>0</v>
      </c>
      <c r="R585" s="246">
        <f>Q585*H585</f>
        <v>0</v>
      </c>
      <c r="S585" s="246">
        <v>0</v>
      </c>
      <c r="T585" s="247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48" t="s">
        <v>88</v>
      </c>
      <c r="AT585" s="248" t="s">
        <v>165</v>
      </c>
      <c r="AU585" s="248" t="s">
        <v>82</v>
      </c>
      <c r="AY585" s="17" t="s">
        <v>163</v>
      </c>
      <c r="BE585" s="249">
        <f>IF(N585="základní",J585,0)</f>
        <v>0</v>
      </c>
      <c r="BF585" s="249">
        <f>IF(N585="snížená",J585,0)</f>
        <v>0</v>
      </c>
      <c r="BG585" s="249">
        <f>IF(N585="zákl. přenesená",J585,0)</f>
        <v>0</v>
      </c>
      <c r="BH585" s="249">
        <f>IF(N585="sníž. přenesená",J585,0)</f>
        <v>0</v>
      </c>
      <c r="BI585" s="249">
        <f>IF(N585="nulová",J585,0)</f>
        <v>0</v>
      </c>
      <c r="BJ585" s="17" t="s">
        <v>80</v>
      </c>
      <c r="BK585" s="249">
        <f>ROUND(I585*H585,2)</f>
        <v>0</v>
      </c>
      <c r="BL585" s="17" t="s">
        <v>88</v>
      </c>
      <c r="BM585" s="248" t="s">
        <v>1580</v>
      </c>
    </row>
    <row r="586" spans="1:51" s="13" customFormat="1" ht="12">
      <c r="A586" s="13"/>
      <c r="B586" s="250"/>
      <c r="C586" s="251"/>
      <c r="D586" s="252" t="s">
        <v>170</v>
      </c>
      <c r="E586" s="253" t="s">
        <v>1</v>
      </c>
      <c r="F586" s="254" t="s">
        <v>82</v>
      </c>
      <c r="G586" s="251"/>
      <c r="H586" s="255">
        <v>2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1" t="s">
        <v>170</v>
      </c>
      <c r="AU586" s="261" t="s">
        <v>82</v>
      </c>
      <c r="AV586" s="13" t="s">
        <v>82</v>
      </c>
      <c r="AW586" s="13" t="s">
        <v>30</v>
      </c>
      <c r="AX586" s="13" t="s">
        <v>73</v>
      </c>
      <c r="AY586" s="261" t="s">
        <v>163</v>
      </c>
    </row>
    <row r="587" spans="1:51" s="14" customFormat="1" ht="12">
      <c r="A587" s="14"/>
      <c r="B587" s="262"/>
      <c r="C587" s="263"/>
      <c r="D587" s="252" t="s">
        <v>170</v>
      </c>
      <c r="E587" s="264" t="s">
        <v>1</v>
      </c>
      <c r="F587" s="265" t="s">
        <v>172</v>
      </c>
      <c r="G587" s="263"/>
      <c r="H587" s="266">
        <v>2</v>
      </c>
      <c r="I587" s="267"/>
      <c r="J587" s="263"/>
      <c r="K587" s="263"/>
      <c r="L587" s="268"/>
      <c r="M587" s="269"/>
      <c r="N587" s="270"/>
      <c r="O587" s="270"/>
      <c r="P587" s="270"/>
      <c r="Q587" s="270"/>
      <c r="R587" s="270"/>
      <c r="S587" s="270"/>
      <c r="T587" s="27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2" t="s">
        <v>170</v>
      </c>
      <c r="AU587" s="272" t="s">
        <v>82</v>
      </c>
      <c r="AV587" s="14" t="s">
        <v>88</v>
      </c>
      <c r="AW587" s="14" t="s">
        <v>30</v>
      </c>
      <c r="AX587" s="14" t="s">
        <v>80</v>
      </c>
      <c r="AY587" s="272" t="s">
        <v>163</v>
      </c>
    </row>
    <row r="588" spans="1:65" s="2" customFormat="1" ht="21.75" customHeight="1">
      <c r="A588" s="38"/>
      <c r="B588" s="39"/>
      <c r="C588" s="236" t="s">
        <v>762</v>
      </c>
      <c r="D588" s="236" t="s">
        <v>165</v>
      </c>
      <c r="E588" s="237" t="s">
        <v>1581</v>
      </c>
      <c r="F588" s="238" t="s">
        <v>1582</v>
      </c>
      <c r="G588" s="239" t="s">
        <v>563</v>
      </c>
      <c r="H588" s="240">
        <v>4</v>
      </c>
      <c r="I588" s="241"/>
      <c r="J588" s="242">
        <f>ROUND(I588*H588,2)</f>
        <v>0</v>
      </c>
      <c r="K588" s="243"/>
      <c r="L588" s="44"/>
      <c r="M588" s="244" t="s">
        <v>1</v>
      </c>
      <c r="N588" s="245" t="s">
        <v>38</v>
      </c>
      <c r="O588" s="91"/>
      <c r="P588" s="246">
        <f>O588*H588</f>
        <v>0</v>
      </c>
      <c r="Q588" s="246">
        <v>0</v>
      </c>
      <c r="R588" s="246">
        <f>Q588*H588</f>
        <v>0</v>
      </c>
      <c r="S588" s="246">
        <v>0</v>
      </c>
      <c r="T588" s="247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48" t="s">
        <v>88</v>
      </c>
      <c r="AT588" s="248" t="s">
        <v>165</v>
      </c>
      <c r="AU588" s="248" t="s">
        <v>82</v>
      </c>
      <c r="AY588" s="17" t="s">
        <v>163</v>
      </c>
      <c r="BE588" s="249">
        <f>IF(N588="základní",J588,0)</f>
        <v>0</v>
      </c>
      <c r="BF588" s="249">
        <f>IF(N588="snížená",J588,0)</f>
        <v>0</v>
      </c>
      <c r="BG588" s="249">
        <f>IF(N588="zákl. přenesená",J588,0)</f>
        <v>0</v>
      </c>
      <c r="BH588" s="249">
        <f>IF(N588="sníž. přenesená",J588,0)</f>
        <v>0</v>
      </c>
      <c r="BI588" s="249">
        <f>IF(N588="nulová",J588,0)</f>
        <v>0</v>
      </c>
      <c r="BJ588" s="17" t="s">
        <v>80</v>
      </c>
      <c r="BK588" s="249">
        <f>ROUND(I588*H588,2)</f>
        <v>0</v>
      </c>
      <c r="BL588" s="17" t="s">
        <v>88</v>
      </c>
      <c r="BM588" s="248" t="s">
        <v>1583</v>
      </c>
    </row>
    <row r="589" spans="1:51" s="13" customFormat="1" ht="12">
      <c r="A589" s="13"/>
      <c r="B589" s="250"/>
      <c r="C589" s="251"/>
      <c r="D589" s="252" t="s">
        <v>170</v>
      </c>
      <c r="E589" s="253" t="s">
        <v>1</v>
      </c>
      <c r="F589" s="254" t="s">
        <v>1584</v>
      </c>
      <c r="G589" s="251"/>
      <c r="H589" s="255">
        <v>4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1" t="s">
        <v>170</v>
      </c>
      <c r="AU589" s="261" t="s">
        <v>82</v>
      </c>
      <c r="AV589" s="13" t="s">
        <v>82</v>
      </c>
      <c r="AW589" s="13" t="s">
        <v>30</v>
      </c>
      <c r="AX589" s="13" t="s">
        <v>73</v>
      </c>
      <c r="AY589" s="261" t="s">
        <v>163</v>
      </c>
    </row>
    <row r="590" spans="1:51" s="14" customFormat="1" ht="12">
      <c r="A590" s="14"/>
      <c r="B590" s="262"/>
      <c r="C590" s="263"/>
      <c r="D590" s="252" t="s">
        <v>170</v>
      </c>
      <c r="E590" s="264" t="s">
        <v>1</v>
      </c>
      <c r="F590" s="265" t="s">
        <v>172</v>
      </c>
      <c r="G590" s="263"/>
      <c r="H590" s="266">
        <v>4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2" t="s">
        <v>170</v>
      </c>
      <c r="AU590" s="272" t="s">
        <v>82</v>
      </c>
      <c r="AV590" s="14" t="s">
        <v>88</v>
      </c>
      <c r="AW590" s="14" t="s">
        <v>30</v>
      </c>
      <c r="AX590" s="14" t="s">
        <v>80</v>
      </c>
      <c r="AY590" s="272" t="s">
        <v>163</v>
      </c>
    </row>
    <row r="591" spans="1:65" s="2" customFormat="1" ht="16.5" customHeight="1">
      <c r="A591" s="38"/>
      <c r="B591" s="39"/>
      <c r="C591" s="236" t="s">
        <v>767</v>
      </c>
      <c r="D591" s="236" t="s">
        <v>165</v>
      </c>
      <c r="E591" s="237" t="s">
        <v>1585</v>
      </c>
      <c r="F591" s="238" t="s">
        <v>1586</v>
      </c>
      <c r="G591" s="239" t="s">
        <v>579</v>
      </c>
      <c r="H591" s="240">
        <v>1</v>
      </c>
      <c r="I591" s="241"/>
      <c r="J591" s="242">
        <f>ROUND(I591*H591,2)</f>
        <v>0</v>
      </c>
      <c r="K591" s="243"/>
      <c r="L591" s="44"/>
      <c r="M591" s="244" t="s">
        <v>1</v>
      </c>
      <c r="N591" s="245" t="s">
        <v>38</v>
      </c>
      <c r="O591" s="91"/>
      <c r="P591" s="246">
        <f>O591*H591</f>
        <v>0</v>
      </c>
      <c r="Q591" s="246">
        <v>0</v>
      </c>
      <c r="R591" s="246">
        <f>Q591*H591</f>
        <v>0</v>
      </c>
      <c r="S591" s="246">
        <v>0</v>
      </c>
      <c r="T591" s="247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48" t="s">
        <v>88</v>
      </c>
      <c r="AT591" s="248" t="s">
        <v>165</v>
      </c>
      <c r="AU591" s="248" t="s">
        <v>82</v>
      </c>
      <c r="AY591" s="17" t="s">
        <v>163</v>
      </c>
      <c r="BE591" s="249">
        <f>IF(N591="základní",J591,0)</f>
        <v>0</v>
      </c>
      <c r="BF591" s="249">
        <f>IF(N591="snížená",J591,0)</f>
        <v>0</v>
      </c>
      <c r="BG591" s="249">
        <f>IF(N591="zákl. přenesená",J591,0)</f>
        <v>0</v>
      </c>
      <c r="BH591" s="249">
        <f>IF(N591="sníž. přenesená",J591,0)</f>
        <v>0</v>
      </c>
      <c r="BI591" s="249">
        <f>IF(N591="nulová",J591,0)</f>
        <v>0</v>
      </c>
      <c r="BJ591" s="17" t="s">
        <v>80</v>
      </c>
      <c r="BK591" s="249">
        <f>ROUND(I591*H591,2)</f>
        <v>0</v>
      </c>
      <c r="BL591" s="17" t="s">
        <v>88</v>
      </c>
      <c r="BM591" s="248" t="s">
        <v>1587</v>
      </c>
    </row>
    <row r="592" spans="1:65" s="2" customFormat="1" ht="21.75" customHeight="1">
      <c r="A592" s="38"/>
      <c r="B592" s="39"/>
      <c r="C592" s="236" t="s">
        <v>773</v>
      </c>
      <c r="D592" s="236" t="s">
        <v>165</v>
      </c>
      <c r="E592" s="237" t="s">
        <v>1588</v>
      </c>
      <c r="F592" s="238" t="s">
        <v>1589</v>
      </c>
      <c r="G592" s="239" t="s">
        <v>579</v>
      </c>
      <c r="H592" s="240">
        <v>1</v>
      </c>
      <c r="I592" s="241"/>
      <c r="J592" s="242">
        <f>ROUND(I592*H592,2)</f>
        <v>0</v>
      </c>
      <c r="K592" s="243"/>
      <c r="L592" s="44"/>
      <c r="M592" s="244" t="s">
        <v>1</v>
      </c>
      <c r="N592" s="245" t="s">
        <v>38</v>
      </c>
      <c r="O592" s="91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48" t="s">
        <v>88</v>
      </c>
      <c r="AT592" s="248" t="s">
        <v>165</v>
      </c>
      <c r="AU592" s="248" t="s">
        <v>82</v>
      </c>
      <c r="AY592" s="17" t="s">
        <v>163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17" t="s">
        <v>80</v>
      </c>
      <c r="BK592" s="249">
        <f>ROUND(I592*H592,2)</f>
        <v>0</v>
      </c>
      <c r="BL592" s="17" t="s">
        <v>88</v>
      </c>
      <c r="BM592" s="248" t="s">
        <v>1590</v>
      </c>
    </row>
    <row r="593" spans="1:63" s="12" customFormat="1" ht="22.8" customHeight="1">
      <c r="A593" s="12"/>
      <c r="B593" s="220"/>
      <c r="C593" s="221"/>
      <c r="D593" s="222" t="s">
        <v>72</v>
      </c>
      <c r="E593" s="234" t="s">
        <v>100</v>
      </c>
      <c r="F593" s="234" t="s">
        <v>235</v>
      </c>
      <c r="G593" s="221"/>
      <c r="H593" s="221"/>
      <c r="I593" s="224"/>
      <c r="J593" s="235">
        <f>BK593</f>
        <v>0</v>
      </c>
      <c r="K593" s="221"/>
      <c r="L593" s="226"/>
      <c r="M593" s="227"/>
      <c r="N593" s="228"/>
      <c r="O593" s="228"/>
      <c r="P593" s="229">
        <f>SUM(P594:P665)</f>
        <v>0</v>
      </c>
      <c r="Q593" s="228"/>
      <c r="R593" s="229">
        <f>SUM(R594:R665)</f>
        <v>0</v>
      </c>
      <c r="S593" s="228"/>
      <c r="T593" s="230">
        <f>SUM(T594:T665)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31" t="s">
        <v>80</v>
      </c>
      <c r="AT593" s="232" t="s">
        <v>72</v>
      </c>
      <c r="AU593" s="232" t="s">
        <v>80</v>
      </c>
      <c r="AY593" s="231" t="s">
        <v>163</v>
      </c>
      <c r="BK593" s="233">
        <f>SUM(BK594:BK665)</f>
        <v>0</v>
      </c>
    </row>
    <row r="594" spans="1:65" s="2" customFormat="1" ht="44.25" customHeight="1">
      <c r="A594" s="38"/>
      <c r="B594" s="39"/>
      <c r="C594" s="236" t="s">
        <v>779</v>
      </c>
      <c r="D594" s="236" t="s">
        <v>165</v>
      </c>
      <c r="E594" s="237" t="s">
        <v>1591</v>
      </c>
      <c r="F594" s="238" t="s">
        <v>1592</v>
      </c>
      <c r="G594" s="239" t="s">
        <v>212</v>
      </c>
      <c r="H594" s="240">
        <v>216</v>
      </c>
      <c r="I594" s="241"/>
      <c r="J594" s="242">
        <f>ROUND(I594*H594,2)</f>
        <v>0</v>
      </c>
      <c r="K594" s="243"/>
      <c r="L594" s="44"/>
      <c r="M594" s="244" t="s">
        <v>1</v>
      </c>
      <c r="N594" s="245" t="s">
        <v>38</v>
      </c>
      <c r="O594" s="91"/>
      <c r="P594" s="246">
        <f>O594*H594</f>
        <v>0</v>
      </c>
      <c r="Q594" s="246">
        <v>0</v>
      </c>
      <c r="R594" s="246">
        <f>Q594*H594</f>
        <v>0</v>
      </c>
      <c r="S594" s="246">
        <v>0</v>
      </c>
      <c r="T594" s="247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48" t="s">
        <v>88</v>
      </c>
      <c r="AT594" s="248" t="s">
        <v>165</v>
      </c>
      <c r="AU594" s="248" t="s">
        <v>82</v>
      </c>
      <c r="AY594" s="17" t="s">
        <v>163</v>
      </c>
      <c r="BE594" s="249">
        <f>IF(N594="základní",J594,0)</f>
        <v>0</v>
      </c>
      <c r="BF594" s="249">
        <f>IF(N594="snížená",J594,0)</f>
        <v>0</v>
      </c>
      <c r="BG594" s="249">
        <f>IF(N594="zákl. přenesená",J594,0)</f>
        <v>0</v>
      </c>
      <c r="BH594" s="249">
        <f>IF(N594="sníž. přenesená",J594,0)</f>
        <v>0</v>
      </c>
      <c r="BI594" s="249">
        <f>IF(N594="nulová",J594,0)</f>
        <v>0</v>
      </c>
      <c r="BJ594" s="17" t="s">
        <v>80</v>
      </c>
      <c r="BK594" s="249">
        <f>ROUND(I594*H594,2)</f>
        <v>0</v>
      </c>
      <c r="BL594" s="17" t="s">
        <v>88</v>
      </c>
      <c r="BM594" s="248" t="s">
        <v>1593</v>
      </c>
    </row>
    <row r="595" spans="1:51" s="13" customFormat="1" ht="12">
      <c r="A595" s="13"/>
      <c r="B595" s="250"/>
      <c r="C595" s="251"/>
      <c r="D595" s="252" t="s">
        <v>170</v>
      </c>
      <c r="E595" s="253" t="s">
        <v>1</v>
      </c>
      <c r="F595" s="254" t="s">
        <v>1594</v>
      </c>
      <c r="G595" s="251"/>
      <c r="H595" s="255">
        <v>193</v>
      </c>
      <c r="I595" s="256"/>
      <c r="J595" s="251"/>
      <c r="K595" s="251"/>
      <c r="L595" s="257"/>
      <c r="M595" s="258"/>
      <c r="N595" s="259"/>
      <c r="O595" s="259"/>
      <c r="P595" s="259"/>
      <c r="Q595" s="259"/>
      <c r="R595" s="259"/>
      <c r="S595" s="259"/>
      <c r="T595" s="26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1" t="s">
        <v>170</v>
      </c>
      <c r="AU595" s="261" t="s">
        <v>82</v>
      </c>
      <c r="AV595" s="13" t="s">
        <v>82</v>
      </c>
      <c r="AW595" s="13" t="s">
        <v>30</v>
      </c>
      <c r="AX595" s="13" t="s">
        <v>73</v>
      </c>
      <c r="AY595" s="261" t="s">
        <v>163</v>
      </c>
    </row>
    <row r="596" spans="1:51" s="13" customFormat="1" ht="12">
      <c r="A596" s="13"/>
      <c r="B596" s="250"/>
      <c r="C596" s="251"/>
      <c r="D596" s="252" t="s">
        <v>170</v>
      </c>
      <c r="E596" s="253" t="s">
        <v>1</v>
      </c>
      <c r="F596" s="254" t="s">
        <v>1595</v>
      </c>
      <c r="G596" s="251"/>
      <c r="H596" s="255">
        <v>23</v>
      </c>
      <c r="I596" s="256"/>
      <c r="J596" s="251"/>
      <c r="K596" s="251"/>
      <c r="L596" s="257"/>
      <c r="M596" s="258"/>
      <c r="N596" s="259"/>
      <c r="O596" s="259"/>
      <c r="P596" s="259"/>
      <c r="Q596" s="259"/>
      <c r="R596" s="259"/>
      <c r="S596" s="259"/>
      <c r="T596" s="26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1" t="s">
        <v>170</v>
      </c>
      <c r="AU596" s="261" t="s">
        <v>82</v>
      </c>
      <c r="AV596" s="13" t="s">
        <v>82</v>
      </c>
      <c r="AW596" s="13" t="s">
        <v>30</v>
      </c>
      <c r="AX596" s="13" t="s">
        <v>73</v>
      </c>
      <c r="AY596" s="261" t="s">
        <v>163</v>
      </c>
    </row>
    <row r="597" spans="1:51" s="14" customFormat="1" ht="12">
      <c r="A597" s="14"/>
      <c r="B597" s="262"/>
      <c r="C597" s="263"/>
      <c r="D597" s="252" t="s">
        <v>170</v>
      </c>
      <c r="E597" s="264" t="s">
        <v>1</v>
      </c>
      <c r="F597" s="265" t="s">
        <v>172</v>
      </c>
      <c r="G597" s="263"/>
      <c r="H597" s="266">
        <v>216</v>
      </c>
      <c r="I597" s="267"/>
      <c r="J597" s="263"/>
      <c r="K597" s="263"/>
      <c r="L597" s="268"/>
      <c r="M597" s="269"/>
      <c r="N597" s="270"/>
      <c r="O597" s="270"/>
      <c r="P597" s="270"/>
      <c r="Q597" s="270"/>
      <c r="R597" s="270"/>
      <c r="S597" s="270"/>
      <c r="T597" s="27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2" t="s">
        <v>170</v>
      </c>
      <c r="AU597" s="272" t="s">
        <v>82</v>
      </c>
      <c r="AV597" s="14" t="s">
        <v>88</v>
      </c>
      <c r="AW597" s="14" t="s">
        <v>30</v>
      </c>
      <c r="AX597" s="14" t="s">
        <v>80</v>
      </c>
      <c r="AY597" s="272" t="s">
        <v>163</v>
      </c>
    </row>
    <row r="598" spans="1:65" s="2" customFormat="1" ht="16.5" customHeight="1">
      <c r="A598" s="38"/>
      <c r="B598" s="39"/>
      <c r="C598" s="273" t="s">
        <v>786</v>
      </c>
      <c r="D598" s="273" t="s">
        <v>551</v>
      </c>
      <c r="E598" s="274" t="s">
        <v>1596</v>
      </c>
      <c r="F598" s="275" t="s">
        <v>1597</v>
      </c>
      <c r="G598" s="276" t="s">
        <v>192</v>
      </c>
      <c r="H598" s="277">
        <v>438.48</v>
      </c>
      <c r="I598" s="278"/>
      <c r="J598" s="279">
        <f>ROUND(I598*H598,2)</f>
        <v>0</v>
      </c>
      <c r="K598" s="280"/>
      <c r="L598" s="281"/>
      <c r="M598" s="282" t="s">
        <v>1</v>
      </c>
      <c r="N598" s="283" t="s">
        <v>38</v>
      </c>
      <c r="O598" s="91"/>
      <c r="P598" s="246">
        <f>O598*H598</f>
        <v>0</v>
      </c>
      <c r="Q598" s="246">
        <v>0</v>
      </c>
      <c r="R598" s="246">
        <f>Q598*H598</f>
        <v>0</v>
      </c>
      <c r="S598" s="246">
        <v>0</v>
      </c>
      <c r="T598" s="247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48" t="s">
        <v>97</v>
      </c>
      <c r="AT598" s="248" t="s">
        <v>551</v>
      </c>
      <c r="AU598" s="248" t="s">
        <v>82</v>
      </c>
      <c r="AY598" s="17" t="s">
        <v>163</v>
      </c>
      <c r="BE598" s="249">
        <f>IF(N598="základní",J598,0)</f>
        <v>0</v>
      </c>
      <c r="BF598" s="249">
        <f>IF(N598="snížená",J598,0)</f>
        <v>0</v>
      </c>
      <c r="BG598" s="249">
        <f>IF(N598="zákl. přenesená",J598,0)</f>
        <v>0</v>
      </c>
      <c r="BH598" s="249">
        <f>IF(N598="sníž. přenesená",J598,0)</f>
        <v>0</v>
      </c>
      <c r="BI598" s="249">
        <f>IF(N598="nulová",J598,0)</f>
        <v>0</v>
      </c>
      <c r="BJ598" s="17" t="s">
        <v>80</v>
      </c>
      <c r="BK598" s="249">
        <f>ROUND(I598*H598,2)</f>
        <v>0</v>
      </c>
      <c r="BL598" s="17" t="s">
        <v>88</v>
      </c>
      <c r="BM598" s="248" t="s">
        <v>1598</v>
      </c>
    </row>
    <row r="599" spans="1:51" s="13" customFormat="1" ht="12">
      <c r="A599" s="13"/>
      <c r="B599" s="250"/>
      <c r="C599" s="251"/>
      <c r="D599" s="252" t="s">
        <v>170</v>
      </c>
      <c r="E599" s="253" t="s">
        <v>1</v>
      </c>
      <c r="F599" s="254" t="s">
        <v>1599</v>
      </c>
      <c r="G599" s="251"/>
      <c r="H599" s="255">
        <v>438.48</v>
      </c>
      <c r="I599" s="256"/>
      <c r="J599" s="251"/>
      <c r="K599" s="251"/>
      <c r="L599" s="257"/>
      <c r="M599" s="258"/>
      <c r="N599" s="259"/>
      <c r="O599" s="259"/>
      <c r="P599" s="259"/>
      <c r="Q599" s="259"/>
      <c r="R599" s="259"/>
      <c r="S599" s="259"/>
      <c r="T599" s="26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1" t="s">
        <v>170</v>
      </c>
      <c r="AU599" s="261" t="s">
        <v>82</v>
      </c>
      <c r="AV599" s="13" t="s">
        <v>82</v>
      </c>
      <c r="AW599" s="13" t="s">
        <v>30</v>
      </c>
      <c r="AX599" s="13" t="s">
        <v>73</v>
      </c>
      <c r="AY599" s="261" t="s">
        <v>163</v>
      </c>
    </row>
    <row r="600" spans="1:51" s="14" customFormat="1" ht="12">
      <c r="A600" s="14"/>
      <c r="B600" s="262"/>
      <c r="C600" s="263"/>
      <c r="D600" s="252" t="s">
        <v>170</v>
      </c>
      <c r="E600" s="264" t="s">
        <v>1</v>
      </c>
      <c r="F600" s="265" t="s">
        <v>172</v>
      </c>
      <c r="G600" s="263"/>
      <c r="H600" s="266">
        <v>438.48</v>
      </c>
      <c r="I600" s="267"/>
      <c r="J600" s="263"/>
      <c r="K600" s="263"/>
      <c r="L600" s="268"/>
      <c r="M600" s="269"/>
      <c r="N600" s="270"/>
      <c r="O600" s="270"/>
      <c r="P600" s="270"/>
      <c r="Q600" s="270"/>
      <c r="R600" s="270"/>
      <c r="S600" s="270"/>
      <c r="T600" s="27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2" t="s">
        <v>170</v>
      </c>
      <c r="AU600" s="272" t="s">
        <v>82</v>
      </c>
      <c r="AV600" s="14" t="s">
        <v>88</v>
      </c>
      <c r="AW600" s="14" t="s">
        <v>30</v>
      </c>
      <c r="AX600" s="14" t="s">
        <v>80</v>
      </c>
      <c r="AY600" s="272" t="s">
        <v>163</v>
      </c>
    </row>
    <row r="601" spans="1:65" s="2" customFormat="1" ht="33" customHeight="1">
      <c r="A601" s="38"/>
      <c r="B601" s="39"/>
      <c r="C601" s="236" t="s">
        <v>791</v>
      </c>
      <c r="D601" s="236" t="s">
        <v>165</v>
      </c>
      <c r="E601" s="237" t="s">
        <v>242</v>
      </c>
      <c r="F601" s="238" t="s">
        <v>243</v>
      </c>
      <c r="G601" s="239" t="s">
        <v>168</v>
      </c>
      <c r="H601" s="240">
        <v>4180.88</v>
      </c>
      <c r="I601" s="241"/>
      <c r="J601" s="242">
        <f>ROUND(I601*H601,2)</f>
        <v>0</v>
      </c>
      <c r="K601" s="243"/>
      <c r="L601" s="44"/>
      <c r="M601" s="244" t="s">
        <v>1</v>
      </c>
      <c r="N601" s="245" t="s">
        <v>38</v>
      </c>
      <c r="O601" s="91"/>
      <c r="P601" s="246">
        <f>O601*H601</f>
        <v>0</v>
      </c>
      <c r="Q601" s="246">
        <v>0</v>
      </c>
      <c r="R601" s="246">
        <f>Q601*H601</f>
        <v>0</v>
      </c>
      <c r="S601" s="246">
        <v>0</v>
      </c>
      <c r="T601" s="247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48" t="s">
        <v>88</v>
      </c>
      <c r="AT601" s="248" t="s">
        <v>165</v>
      </c>
      <c r="AU601" s="248" t="s">
        <v>82</v>
      </c>
      <c r="AY601" s="17" t="s">
        <v>163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17" t="s">
        <v>80</v>
      </c>
      <c r="BK601" s="249">
        <f>ROUND(I601*H601,2)</f>
        <v>0</v>
      </c>
      <c r="BL601" s="17" t="s">
        <v>88</v>
      </c>
      <c r="BM601" s="248" t="s">
        <v>1600</v>
      </c>
    </row>
    <row r="602" spans="1:51" s="13" customFormat="1" ht="12">
      <c r="A602" s="13"/>
      <c r="B602" s="250"/>
      <c r="C602" s="251"/>
      <c r="D602" s="252" t="s">
        <v>170</v>
      </c>
      <c r="E602" s="253" t="s">
        <v>1</v>
      </c>
      <c r="F602" s="254" t="s">
        <v>245</v>
      </c>
      <c r="G602" s="251"/>
      <c r="H602" s="255">
        <v>4180.88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1" t="s">
        <v>170</v>
      </c>
      <c r="AU602" s="261" t="s">
        <v>82</v>
      </c>
      <c r="AV602" s="13" t="s">
        <v>82</v>
      </c>
      <c r="AW602" s="13" t="s">
        <v>30</v>
      </c>
      <c r="AX602" s="13" t="s">
        <v>73</v>
      </c>
      <c r="AY602" s="261" t="s">
        <v>163</v>
      </c>
    </row>
    <row r="603" spans="1:51" s="14" customFormat="1" ht="12">
      <c r="A603" s="14"/>
      <c r="B603" s="262"/>
      <c r="C603" s="263"/>
      <c r="D603" s="252" t="s">
        <v>170</v>
      </c>
      <c r="E603" s="264" t="s">
        <v>1</v>
      </c>
      <c r="F603" s="265" t="s">
        <v>172</v>
      </c>
      <c r="G603" s="263"/>
      <c r="H603" s="266">
        <v>4180.88</v>
      </c>
      <c r="I603" s="267"/>
      <c r="J603" s="263"/>
      <c r="K603" s="263"/>
      <c r="L603" s="268"/>
      <c r="M603" s="269"/>
      <c r="N603" s="270"/>
      <c r="O603" s="270"/>
      <c r="P603" s="270"/>
      <c r="Q603" s="270"/>
      <c r="R603" s="270"/>
      <c r="S603" s="270"/>
      <c r="T603" s="271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2" t="s">
        <v>170</v>
      </c>
      <c r="AU603" s="272" t="s">
        <v>82</v>
      </c>
      <c r="AV603" s="14" t="s">
        <v>88</v>
      </c>
      <c r="AW603" s="14" t="s">
        <v>30</v>
      </c>
      <c r="AX603" s="14" t="s">
        <v>80</v>
      </c>
      <c r="AY603" s="272" t="s">
        <v>163</v>
      </c>
    </row>
    <row r="604" spans="1:65" s="2" customFormat="1" ht="44.25" customHeight="1">
      <c r="A604" s="38"/>
      <c r="B604" s="39"/>
      <c r="C604" s="236" t="s">
        <v>796</v>
      </c>
      <c r="D604" s="236" t="s">
        <v>165</v>
      </c>
      <c r="E604" s="237" t="s">
        <v>247</v>
      </c>
      <c r="F604" s="238" t="s">
        <v>248</v>
      </c>
      <c r="G604" s="239" t="s">
        <v>168</v>
      </c>
      <c r="H604" s="240">
        <v>501705.6</v>
      </c>
      <c r="I604" s="241"/>
      <c r="J604" s="242">
        <f>ROUND(I604*H604,2)</f>
        <v>0</v>
      </c>
      <c r="K604" s="243"/>
      <c r="L604" s="44"/>
      <c r="M604" s="244" t="s">
        <v>1</v>
      </c>
      <c r="N604" s="245" t="s">
        <v>38</v>
      </c>
      <c r="O604" s="91"/>
      <c r="P604" s="246">
        <f>O604*H604</f>
        <v>0</v>
      </c>
      <c r="Q604" s="246">
        <v>0</v>
      </c>
      <c r="R604" s="246">
        <f>Q604*H604</f>
        <v>0</v>
      </c>
      <c r="S604" s="246">
        <v>0</v>
      </c>
      <c r="T604" s="247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48" t="s">
        <v>88</v>
      </c>
      <c r="AT604" s="248" t="s">
        <v>165</v>
      </c>
      <c r="AU604" s="248" t="s">
        <v>82</v>
      </c>
      <c r="AY604" s="17" t="s">
        <v>163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80</v>
      </c>
      <c r="BK604" s="249">
        <f>ROUND(I604*H604,2)</f>
        <v>0</v>
      </c>
      <c r="BL604" s="17" t="s">
        <v>88</v>
      </c>
      <c r="BM604" s="248" t="s">
        <v>1601</v>
      </c>
    </row>
    <row r="605" spans="1:51" s="13" customFormat="1" ht="12">
      <c r="A605" s="13"/>
      <c r="B605" s="250"/>
      <c r="C605" s="251"/>
      <c r="D605" s="252" t="s">
        <v>170</v>
      </c>
      <c r="E605" s="253" t="s">
        <v>1</v>
      </c>
      <c r="F605" s="254" t="s">
        <v>1602</v>
      </c>
      <c r="G605" s="251"/>
      <c r="H605" s="255">
        <v>501705.6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1" t="s">
        <v>170</v>
      </c>
      <c r="AU605" s="261" t="s">
        <v>82</v>
      </c>
      <c r="AV605" s="13" t="s">
        <v>82</v>
      </c>
      <c r="AW605" s="13" t="s">
        <v>30</v>
      </c>
      <c r="AX605" s="13" t="s">
        <v>73</v>
      </c>
      <c r="AY605" s="261" t="s">
        <v>163</v>
      </c>
    </row>
    <row r="606" spans="1:51" s="14" customFormat="1" ht="12">
      <c r="A606" s="14"/>
      <c r="B606" s="262"/>
      <c r="C606" s="263"/>
      <c r="D606" s="252" t="s">
        <v>170</v>
      </c>
      <c r="E606" s="264" t="s">
        <v>1</v>
      </c>
      <c r="F606" s="265" t="s">
        <v>172</v>
      </c>
      <c r="G606" s="263"/>
      <c r="H606" s="266">
        <v>501705.6</v>
      </c>
      <c r="I606" s="267"/>
      <c r="J606" s="263"/>
      <c r="K606" s="263"/>
      <c r="L606" s="268"/>
      <c r="M606" s="269"/>
      <c r="N606" s="270"/>
      <c r="O606" s="270"/>
      <c r="P606" s="270"/>
      <c r="Q606" s="270"/>
      <c r="R606" s="270"/>
      <c r="S606" s="270"/>
      <c r="T606" s="27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2" t="s">
        <v>170</v>
      </c>
      <c r="AU606" s="272" t="s">
        <v>82</v>
      </c>
      <c r="AV606" s="14" t="s">
        <v>88</v>
      </c>
      <c r="AW606" s="14" t="s">
        <v>30</v>
      </c>
      <c r="AX606" s="14" t="s">
        <v>80</v>
      </c>
      <c r="AY606" s="272" t="s">
        <v>163</v>
      </c>
    </row>
    <row r="607" spans="1:65" s="2" customFormat="1" ht="33" customHeight="1">
      <c r="A607" s="38"/>
      <c r="B607" s="39"/>
      <c r="C607" s="236" t="s">
        <v>801</v>
      </c>
      <c r="D607" s="236" t="s">
        <v>165</v>
      </c>
      <c r="E607" s="237" t="s">
        <v>251</v>
      </c>
      <c r="F607" s="238" t="s">
        <v>252</v>
      </c>
      <c r="G607" s="239" t="s">
        <v>168</v>
      </c>
      <c r="H607" s="240">
        <v>4180.88</v>
      </c>
      <c r="I607" s="241"/>
      <c r="J607" s="242">
        <f>ROUND(I607*H607,2)</f>
        <v>0</v>
      </c>
      <c r="K607" s="243"/>
      <c r="L607" s="44"/>
      <c r="M607" s="244" t="s">
        <v>1</v>
      </c>
      <c r="N607" s="245" t="s">
        <v>38</v>
      </c>
      <c r="O607" s="91"/>
      <c r="P607" s="246">
        <f>O607*H607</f>
        <v>0</v>
      </c>
      <c r="Q607" s="246">
        <v>0</v>
      </c>
      <c r="R607" s="246">
        <f>Q607*H607</f>
        <v>0</v>
      </c>
      <c r="S607" s="246">
        <v>0</v>
      </c>
      <c r="T607" s="247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8" t="s">
        <v>88</v>
      </c>
      <c r="AT607" s="248" t="s">
        <v>165</v>
      </c>
      <c r="AU607" s="248" t="s">
        <v>82</v>
      </c>
      <c r="AY607" s="17" t="s">
        <v>163</v>
      </c>
      <c r="BE607" s="249">
        <f>IF(N607="základní",J607,0)</f>
        <v>0</v>
      </c>
      <c r="BF607" s="249">
        <f>IF(N607="snížená",J607,0)</f>
        <v>0</v>
      </c>
      <c r="BG607" s="249">
        <f>IF(N607="zákl. přenesená",J607,0)</f>
        <v>0</v>
      </c>
      <c r="BH607" s="249">
        <f>IF(N607="sníž. přenesená",J607,0)</f>
        <v>0</v>
      </c>
      <c r="BI607" s="249">
        <f>IF(N607="nulová",J607,0)</f>
        <v>0</v>
      </c>
      <c r="BJ607" s="17" t="s">
        <v>80</v>
      </c>
      <c r="BK607" s="249">
        <f>ROUND(I607*H607,2)</f>
        <v>0</v>
      </c>
      <c r="BL607" s="17" t="s">
        <v>88</v>
      </c>
      <c r="BM607" s="248" t="s">
        <v>1603</v>
      </c>
    </row>
    <row r="608" spans="1:65" s="2" customFormat="1" ht="21.75" customHeight="1">
      <c r="A608" s="38"/>
      <c r="B608" s="39"/>
      <c r="C608" s="236" t="s">
        <v>806</v>
      </c>
      <c r="D608" s="236" t="s">
        <v>165</v>
      </c>
      <c r="E608" s="237" t="s">
        <v>255</v>
      </c>
      <c r="F608" s="238" t="s">
        <v>256</v>
      </c>
      <c r="G608" s="239" t="s">
        <v>212</v>
      </c>
      <c r="H608" s="240">
        <v>1330.28</v>
      </c>
      <c r="I608" s="241"/>
      <c r="J608" s="242">
        <f>ROUND(I608*H608,2)</f>
        <v>0</v>
      </c>
      <c r="K608" s="243"/>
      <c r="L608" s="44"/>
      <c r="M608" s="244" t="s">
        <v>1</v>
      </c>
      <c r="N608" s="245" t="s">
        <v>38</v>
      </c>
      <c r="O608" s="91"/>
      <c r="P608" s="246">
        <f>O608*H608</f>
        <v>0</v>
      </c>
      <c r="Q608" s="246">
        <v>0</v>
      </c>
      <c r="R608" s="246">
        <f>Q608*H608</f>
        <v>0</v>
      </c>
      <c r="S608" s="246">
        <v>0</v>
      </c>
      <c r="T608" s="247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48" t="s">
        <v>88</v>
      </c>
      <c r="AT608" s="248" t="s">
        <v>165</v>
      </c>
      <c r="AU608" s="248" t="s">
        <v>82</v>
      </c>
      <c r="AY608" s="17" t="s">
        <v>163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17" t="s">
        <v>80</v>
      </c>
      <c r="BK608" s="249">
        <f>ROUND(I608*H608,2)</f>
        <v>0</v>
      </c>
      <c r="BL608" s="17" t="s">
        <v>88</v>
      </c>
      <c r="BM608" s="248" t="s">
        <v>1604</v>
      </c>
    </row>
    <row r="609" spans="1:51" s="13" customFormat="1" ht="12">
      <c r="A609" s="13"/>
      <c r="B609" s="250"/>
      <c r="C609" s="251"/>
      <c r="D609" s="252" t="s">
        <v>170</v>
      </c>
      <c r="E609" s="253" t="s">
        <v>1</v>
      </c>
      <c r="F609" s="254" t="s">
        <v>258</v>
      </c>
      <c r="G609" s="251"/>
      <c r="H609" s="255">
        <v>1330.28</v>
      </c>
      <c r="I609" s="256"/>
      <c r="J609" s="251"/>
      <c r="K609" s="251"/>
      <c r="L609" s="257"/>
      <c r="M609" s="258"/>
      <c r="N609" s="259"/>
      <c r="O609" s="259"/>
      <c r="P609" s="259"/>
      <c r="Q609" s="259"/>
      <c r="R609" s="259"/>
      <c r="S609" s="259"/>
      <c r="T609" s="26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1" t="s">
        <v>170</v>
      </c>
      <c r="AU609" s="261" t="s">
        <v>82</v>
      </c>
      <c r="AV609" s="13" t="s">
        <v>82</v>
      </c>
      <c r="AW609" s="13" t="s">
        <v>30</v>
      </c>
      <c r="AX609" s="13" t="s">
        <v>73</v>
      </c>
      <c r="AY609" s="261" t="s">
        <v>163</v>
      </c>
    </row>
    <row r="610" spans="1:51" s="14" customFormat="1" ht="12">
      <c r="A610" s="14"/>
      <c r="B610" s="262"/>
      <c r="C610" s="263"/>
      <c r="D610" s="252" t="s">
        <v>170</v>
      </c>
      <c r="E610" s="264" t="s">
        <v>1</v>
      </c>
      <c r="F610" s="265" t="s">
        <v>172</v>
      </c>
      <c r="G610" s="263"/>
      <c r="H610" s="266">
        <v>1330.28</v>
      </c>
      <c r="I610" s="267"/>
      <c r="J610" s="263"/>
      <c r="K610" s="263"/>
      <c r="L610" s="268"/>
      <c r="M610" s="269"/>
      <c r="N610" s="270"/>
      <c r="O610" s="270"/>
      <c r="P610" s="270"/>
      <c r="Q610" s="270"/>
      <c r="R610" s="270"/>
      <c r="S610" s="270"/>
      <c r="T610" s="271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2" t="s">
        <v>170</v>
      </c>
      <c r="AU610" s="272" t="s">
        <v>82</v>
      </c>
      <c r="AV610" s="14" t="s">
        <v>88</v>
      </c>
      <c r="AW610" s="14" t="s">
        <v>30</v>
      </c>
      <c r="AX610" s="14" t="s">
        <v>80</v>
      </c>
      <c r="AY610" s="272" t="s">
        <v>163</v>
      </c>
    </row>
    <row r="611" spans="1:65" s="2" customFormat="1" ht="21.75" customHeight="1">
      <c r="A611" s="38"/>
      <c r="B611" s="39"/>
      <c r="C611" s="236" t="s">
        <v>813</v>
      </c>
      <c r="D611" s="236" t="s">
        <v>165</v>
      </c>
      <c r="E611" s="237" t="s">
        <v>260</v>
      </c>
      <c r="F611" s="238" t="s">
        <v>261</v>
      </c>
      <c r="G611" s="239" t="s">
        <v>212</v>
      </c>
      <c r="H611" s="240">
        <v>159633.6</v>
      </c>
      <c r="I611" s="241"/>
      <c r="J611" s="242">
        <f>ROUND(I611*H611,2)</f>
        <v>0</v>
      </c>
      <c r="K611" s="243"/>
      <c r="L611" s="44"/>
      <c r="M611" s="244" t="s">
        <v>1</v>
      </c>
      <c r="N611" s="245" t="s">
        <v>38</v>
      </c>
      <c r="O611" s="91"/>
      <c r="P611" s="246">
        <f>O611*H611</f>
        <v>0</v>
      </c>
      <c r="Q611" s="246">
        <v>0</v>
      </c>
      <c r="R611" s="246">
        <f>Q611*H611</f>
        <v>0</v>
      </c>
      <c r="S611" s="246">
        <v>0</v>
      </c>
      <c r="T611" s="247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48" t="s">
        <v>88</v>
      </c>
      <c r="AT611" s="248" t="s">
        <v>165</v>
      </c>
      <c r="AU611" s="248" t="s">
        <v>82</v>
      </c>
      <c r="AY611" s="17" t="s">
        <v>163</v>
      </c>
      <c r="BE611" s="249">
        <f>IF(N611="základní",J611,0)</f>
        <v>0</v>
      </c>
      <c r="BF611" s="249">
        <f>IF(N611="snížená",J611,0)</f>
        <v>0</v>
      </c>
      <c r="BG611" s="249">
        <f>IF(N611="zákl. přenesená",J611,0)</f>
        <v>0</v>
      </c>
      <c r="BH611" s="249">
        <f>IF(N611="sníž. přenesená",J611,0)</f>
        <v>0</v>
      </c>
      <c r="BI611" s="249">
        <f>IF(N611="nulová",J611,0)</f>
        <v>0</v>
      </c>
      <c r="BJ611" s="17" t="s">
        <v>80</v>
      </c>
      <c r="BK611" s="249">
        <f>ROUND(I611*H611,2)</f>
        <v>0</v>
      </c>
      <c r="BL611" s="17" t="s">
        <v>88</v>
      </c>
      <c r="BM611" s="248" t="s">
        <v>1605</v>
      </c>
    </row>
    <row r="612" spans="1:65" s="2" customFormat="1" ht="21.75" customHeight="1">
      <c r="A612" s="38"/>
      <c r="B612" s="39"/>
      <c r="C612" s="236" t="s">
        <v>818</v>
      </c>
      <c r="D612" s="236" t="s">
        <v>165</v>
      </c>
      <c r="E612" s="237" t="s">
        <v>264</v>
      </c>
      <c r="F612" s="238" t="s">
        <v>265</v>
      </c>
      <c r="G612" s="239" t="s">
        <v>212</v>
      </c>
      <c r="H612" s="240">
        <v>1330.28</v>
      </c>
      <c r="I612" s="241"/>
      <c r="J612" s="242">
        <f>ROUND(I612*H612,2)</f>
        <v>0</v>
      </c>
      <c r="K612" s="243"/>
      <c r="L612" s="44"/>
      <c r="M612" s="244" t="s">
        <v>1</v>
      </c>
      <c r="N612" s="245" t="s">
        <v>38</v>
      </c>
      <c r="O612" s="91"/>
      <c r="P612" s="246">
        <f>O612*H612</f>
        <v>0</v>
      </c>
      <c r="Q612" s="246">
        <v>0</v>
      </c>
      <c r="R612" s="246">
        <f>Q612*H612</f>
        <v>0</v>
      </c>
      <c r="S612" s="246">
        <v>0</v>
      </c>
      <c r="T612" s="247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48" t="s">
        <v>88</v>
      </c>
      <c r="AT612" s="248" t="s">
        <v>165</v>
      </c>
      <c r="AU612" s="248" t="s">
        <v>82</v>
      </c>
      <c r="AY612" s="17" t="s">
        <v>163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80</v>
      </c>
      <c r="BK612" s="249">
        <f>ROUND(I612*H612,2)</f>
        <v>0</v>
      </c>
      <c r="BL612" s="17" t="s">
        <v>88</v>
      </c>
      <c r="BM612" s="248" t="s">
        <v>1606</v>
      </c>
    </row>
    <row r="613" spans="1:51" s="13" customFormat="1" ht="12">
      <c r="A613" s="13"/>
      <c r="B613" s="250"/>
      <c r="C613" s="251"/>
      <c r="D613" s="252" t="s">
        <v>170</v>
      </c>
      <c r="E613" s="253" t="s">
        <v>1</v>
      </c>
      <c r="F613" s="254" t="s">
        <v>258</v>
      </c>
      <c r="G613" s="251"/>
      <c r="H613" s="255">
        <v>1330.28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1" t="s">
        <v>170</v>
      </c>
      <c r="AU613" s="261" t="s">
        <v>82</v>
      </c>
      <c r="AV613" s="13" t="s">
        <v>82</v>
      </c>
      <c r="AW613" s="13" t="s">
        <v>30</v>
      </c>
      <c r="AX613" s="13" t="s">
        <v>73</v>
      </c>
      <c r="AY613" s="261" t="s">
        <v>163</v>
      </c>
    </row>
    <row r="614" spans="1:51" s="14" customFormat="1" ht="12">
      <c r="A614" s="14"/>
      <c r="B614" s="262"/>
      <c r="C614" s="263"/>
      <c r="D614" s="252" t="s">
        <v>170</v>
      </c>
      <c r="E614" s="264" t="s">
        <v>1</v>
      </c>
      <c r="F614" s="265" t="s">
        <v>172</v>
      </c>
      <c r="G614" s="263"/>
      <c r="H614" s="266">
        <v>1330.28</v>
      </c>
      <c r="I614" s="267"/>
      <c r="J614" s="263"/>
      <c r="K614" s="263"/>
      <c r="L614" s="268"/>
      <c r="M614" s="269"/>
      <c r="N614" s="270"/>
      <c r="O614" s="270"/>
      <c r="P614" s="270"/>
      <c r="Q614" s="270"/>
      <c r="R614" s="270"/>
      <c r="S614" s="270"/>
      <c r="T614" s="27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2" t="s">
        <v>170</v>
      </c>
      <c r="AU614" s="272" t="s">
        <v>82</v>
      </c>
      <c r="AV614" s="14" t="s">
        <v>88</v>
      </c>
      <c r="AW614" s="14" t="s">
        <v>30</v>
      </c>
      <c r="AX614" s="14" t="s">
        <v>80</v>
      </c>
      <c r="AY614" s="272" t="s">
        <v>163</v>
      </c>
    </row>
    <row r="615" spans="1:65" s="2" customFormat="1" ht="21.75" customHeight="1">
      <c r="A615" s="38"/>
      <c r="B615" s="39"/>
      <c r="C615" s="236" t="s">
        <v>823</v>
      </c>
      <c r="D615" s="236" t="s">
        <v>165</v>
      </c>
      <c r="E615" s="237" t="s">
        <v>268</v>
      </c>
      <c r="F615" s="238" t="s">
        <v>269</v>
      </c>
      <c r="G615" s="239" t="s">
        <v>168</v>
      </c>
      <c r="H615" s="240">
        <v>4191.88</v>
      </c>
      <c r="I615" s="241"/>
      <c r="J615" s="242">
        <f>ROUND(I615*H615,2)</f>
        <v>0</v>
      </c>
      <c r="K615" s="243"/>
      <c r="L615" s="44"/>
      <c r="M615" s="244" t="s">
        <v>1</v>
      </c>
      <c r="N615" s="245" t="s">
        <v>38</v>
      </c>
      <c r="O615" s="91"/>
      <c r="P615" s="246">
        <f>O615*H615</f>
        <v>0</v>
      </c>
      <c r="Q615" s="246">
        <v>0</v>
      </c>
      <c r="R615" s="246">
        <f>Q615*H615</f>
        <v>0</v>
      </c>
      <c r="S615" s="246">
        <v>0</v>
      </c>
      <c r="T615" s="247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48" t="s">
        <v>88</v>
      </c>
      <c r="AT615" s="248" t="s">
        <v>165</v>
      </c>
      <c r="AU615" s="248" t="s">
        <v>82</v>
      </c>
      <c r="AY615" s="17" t="s">
        <v>163</v>
      </c>
      <c r="BE615" s="249">
        <f>IF(N615="základní",J615,0)</f>
        <v>0</v>
      </c>
      <c r="BF615" s="249">
        <f>IF(N615="snížená",J615,0)</f>
        <v>0</v>
      </c>
      <c r="BG615" s="249">
        <f>IF(N615="zákl. přenesená",J615,0)</f>
        <v>0</v>
      </c>
      <c r="BH615" s="249">
        <f>IF(N615="sníž. přenesená",J615,0)</f>
        <v>0</v>
      </c>
      <c r="BI615" s="249">
        <f>IF(N615="nulová",J615,0)</f>
        <v>0</v>
      </c>
      <c r="BJ615" s="17" t="s">
        <v>80</v>
      </c>
      <c r="BK615" s="249">
        <f>ROUND(I615*H615,2)</f>
        <v>0</v>
      </c>
      <c r="BL615" s="17" t="s">
        <v>88</v>
      </c>
      <c r="BM615" s="248" t="s">
        <v>1607</v>
      </c>
    </row>
    <row r="616" spans="1:51" s="13" customFormat="1" ht="12">
      <c r="A616" s="13"/>
      <c r="B616" s="250"/>
      <c r="C616" s="251"/>
      <c r="D616" s="252" t="s">
        <v>170</v>
      </c>
      <c r="E616" s="253" t="s">
        <v>1</v>
      </c>
      <c r="F616" s="254" t="s">
        <v>271</v>
      </c>
      <c r="G616" s="251"/>
      <c r="H616" s="255">
        <v>4191.88</v>
      </c>
      <c r="I616" s="256"/>
      <c r="J616" s="251"/>
      <c r="K616" s="251"/>
      <c r="L616" s="257"/>
      <c r="M616" s="258"/>
      <c r="N616" s="259"/>
      <c r="O616" s="259"/>
      <c r="P616" s="259"/>
      <c r="Q616" s="259"/>
      <c r="R616" s="259"/>
      <c r="S616" s="259"/>
      <c r="T616" s="26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1" t="s">
        <v>170</v>
      </c>
      <c r="AU616" s="261" t="s">
        <v>82</v>
      </c>
      <c r="AV616" s="13" t="s">
        <v>82</v>
      </c>
      <c r="AW616" s="13" t="s">
        <v>30</v>
      </c>
      <c r="AX616" s="13" t="s">
        <v>73</v>
      </c>
      <c r="AY616" s="261" t="s">
        <v>163</v>
      </c>
    </row>
    <row r="617" spans="1:51" s="14" customFormat="1" ht="12">
      <c r="A617" s="14"/>
      <c r="B617" s="262"/>
      <c r="C617" s="263"/>
      <c r="D617" s="252" t="s">
        <v>170</v>
      </c>
      <c r="E617" s="264" t="s">
        <v>1</v>
      </c>
      <c r="F617" s="265" t="s">
        <v>172</v>
      </c>
      <c r="G617" s="263"/>
      <c r="H617" s="266">
        <v>4191.88</v>
      </c>
      <c r="I617" s="267"/>
      <c r="J617" s="263"/>
      <c r="K617" s="263"/>
      <c r="L617" s="268"/>
      <c r="M617" s="269"/>
      <c r="N617" s="270"/>
      <c r="O617" s="270"/>
      <c r="P617" s="270"/>
      <c r="Q617" s="270"/>
      <c r="R617" s="270"/>
      <c r="S617" s="270"/>
      <c r="T617" s="27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2" t="s">
        <v>170</v>
      </c>
      <c r="AU617" s="272" t="s">
        <v>82</v>
      </c>
      <c r="AV617" s="14" t="s">
        <v>88</v>
      </c>
      <c r="AW617" s="14" t="s">
        <v>30</v>
      </c>
      <c r="AX617" s="14" t="s">
        <v>80</v>
      </c>
      <c r="AY617" s="272" t="s">
        <v>163</v>
      </c>
    </row>
    <row r="618" spans="1:65" s="2" customFormat="1" ht="21.75" customHeight="1">
      <c r="A618" s="38"/>
      <c r="B618" s="39"/>
      <c r="C618" s="236" t="s">
        <v>828</v>
      </c>
      <c r="D618" s="236" t="s">
        <v>165</v>
      </c>
      <c r="E618" s="237" t="s">
        <v>273</v>
      </c>
      <c r="F618" s="238" t="s">
        <v>274</v>
      </c>
      <c r="G618" s="239" t="s">
        <v>168</v>
      </c>
      <c r="H618" s="240">
        <v>503025.6</v>
      </c>
      <c r="I618" s="241"/>
      <c r="J618" s="242">
        <f>ROUND(I618*H618,2)</f>
        <v>0</v>
      </c>
      <c r="K618" s="243"/>
      <c r="L618" s="44"/>
      <c r="M618" s="244" t="s">
        <v>1</v>
      </c>
      <c r="N618" s="245" t="s">
        <v>38</v>
      </c>
      <c r="O618" s="91"/>
      <c r="P618" s="246">
        <f>O618*H618</f>
        <v>0</v>
      </c>
      <c r="Q618" s="246">
        <v>0</v>
      </c>
      <c r="R618" s="246">
        <f>Q618*H618</f>
        <v>0</v>
      </c>
      <c r="S618" s="246">
        <v>0</v>
      </c>
      <c r="T618" s="247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48" t="s">
        <v>88</v>
      </c>
      <c r="AT618" s="248" t="s">
        <v>165</v>
      </c>
      <c r="AU618" s="248" t="s">
        <v>82</v>
      </c>
      <c r="AY618" s="17" t="s">
        <v>163</v>
      </c>
      <c r="BE618" s="249">
        <f>IF(N618="základní",J618,0)</f>
        <v>0</v>
      </c>
      <c r="BF618" s="249">
        <f>IF(N618="snížená",J618,0)</f>
        <v>0</v>
      </c>
      <c r="BG618" s="249">
        <f>IF(N618="zákl. přenesená",J618,0)</f>
        <v>0</v>
      </c>
      <c r="BH618" s="249">
        <f>IF(N618="sníž. přenesená",J618,0)</f>
        <v>0</v>
      </c>
      <c r="BI618" s="249">
        <f>IF(N618="nulová",J618,0)</f>
        <v>0</v>
      </c>
      <c r="BJ618" s="17" t="s">
        <v>80</v>
      </c>
      <c r="BK618" s="249">
        <f>ROUND(I618*H618,2)</f>
        <v>0</v>
      </c>
      <c r="BL618" s="17" t="s">
        <v>88</v>
      </c>
      <c r="BM618" s="248" t="s">
        <v>1608</v>
      </c>
    </row>
    <row r="619" spans="1:65" s="2" customFormat="1" ht="21.75" customHeight="1">
      <c r="A619" s="38"/>
      <c r="B619" s="39"/>
      <c r="C619" s="236" t="s">
        <v>835</v>
      </c>
      <c r="D619" s="236" t="s">
        <v>165</v>
      </c>
      <c r="E619" s="237" t="s">
        <v>276</v>
      </c>
      <c r="F619" s="238" t="s">
        <v>277</v>
      </c>
      <c r="G619" s="239" t="s">
        <v>168</v>
      </c>
      <c r="H619" s="240">
        <v>4191.88</v>
      </c>
      <c r="I619" s="241"/>
      <c r="J619" s="242">
        <f>ROUND(I619*H619,2)</f>
        <v>0</v>
      </c>
      <c r="K619" s="243"/>
      <c r="L619" s="44"/>
      <c r="M619" s="244" t="s">
        <v>1</v>
      </c>
      <c r="N619" s="245" t="s">
        <v>38</v>
      </c>
      <c r="O619" s="91"/>
      <c r="P619" s="246">
        <f>O619*H619</f>
        <v>0</v>
      </c>
      <c r="Q619" s="246">
        <v>0</v>
      </c>
      <c r="R619" s="246">
        <f>Q619*H619</f>
        <v>0</v>
      </c>
      <c r="S619" s="246">
        <v>0</v>
      </c>
      <c r="T619" s="247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8" t="s">
        <v>88</v>
      </c>
      <c r="AT619" s="248" t="s">
        <v>165</v>
      </c>
      <c r="AU619" s="248" t="s">
        <v>82</v>
      </c>
      <c r="AY619" s="17" t="s">
        <v>163</v>
      </c>
      <c r="BE619" s="249">
        <f>IF(N619="základní",J619,0)</f>
        <v>0</v>
      </c>
      <c r="BF619" s="249">
        <f>IF(N619="snížená",J619,0)</f>
        <v>0</v>
      </c>
      <c r="BG619" s="249">
        <f>IF(N619="zákl. přenesená",J619,0)</f>
        <v>0</v>
      </c>
      <c r="BH619" s="249">
        <f>IF(N619="sníž. přenesená",J619,0)</f>
        <v>0</v>
      </c>
      <c r="BI619" s="249">
        <f>IF(N619="nulová",J619,0)</f>
        <v>0</v>
      </c>
      <c r="BJ619" s="17" t="s">
        <v>80</v>
      </c>
      <c r="BK619" s="249">
        <f>ROUND(I619*H619,2)</f>
        <v>0</v>
      </c>
      <c r="BL619" s="17" t="s">
        <v>88</v>
      </c>
      <c r="BM619" s="248" t="s">
        <v>1609</v>
      </c>
    </row>
    <row r="620" spans="1:51" s="13" customFormat="1" ht="12">
      <c r="A620" s="13"/>
      <c r="B620" s="250"/>
      <c r="C620" s="251"/>
      <c r="D620" s="252" t="s">
        <v>170</v>
      </c>
      <c r="E620" s="253" t="s">
        <v>1</v>
      </c>
      <c r="F620" s="254" t="s">
        <v>271</v>
      </c>
      <c r="G620" s="251"/>
      <c r="H620" s="255">
        <v>4191.88</v>
      </c>
      <c r="I620" s="256"/>
      <c r="J620" s="251"/>
      <c r="K620" s="251"/>
      <c r="L620" s="257"/>
      <c r="M620" s="258"/>
      <c r="N620" s="259"/>
      <c r="O620" s="259"/>
      <c r="P620" s="259"/>
      <c r="Q620" s="259"/>
      <c r="R620" s="259"/>
      <c r="S620" s="259"/>
      <c r="T620" s="26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1" t="s">
        <v>170</v>
      </c>
      <c r="AU620" s="261" t="s">
        <v>82</v>
      </c>
      <c r="AV620" s="13" t="s">
        <v>82</v>
      </c>
      <c r="AW620" s="13" t="s">
        <v>30</v>
      </c>
      <c r="AX620" s="13" t="s">
        <v>73</v>
      </c>
      <c r="AY620" s="261" t="s">
        <v>163</v>
      </c>
    </row>
    <row r="621" spans="1:51" s="14" customFormat="1" ht="12">
      <c r="A621" s="14"/>
      <c r="B621" s="262"/>
      <c r="C621" s="263"/>
      <c r="D621" s="252" t="s">
        <v>170</v>
      </c>
      <c r="E621" s="264" t="s">
        <v>1</v>
      </c>
      <c r="F621" s="265" t="s">
        <v>172</v>
      </c>
      <c r="G621" s="263"/>
      <c r="H621" s="266">
        <v>4191.88</v>
      </c>
      <c r="I621" s="267"/>
      <c r="J621" s="263"/>
      <c r="K621" s="263"/>
      <c r="L621" s="268"/>
      <c r="M621" s="269"/>
      <c r="N621" s="270"/>
      <c r="O621" s="270"/>
      <c r="P621" s="270"/>
      <c r="Q621" s="270"/>
      <c r="R621" s="270"/>
      <c r="S621" s="270"/>
      <c r="T621" s="27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2" t="s">
        <v>170</v>
      </c>
      <c r="AU621" s="272" t="s">
        <v>82</v>
      </c>
      <c r="AV621" s="14" t="s">
        <v>88</v>
      </c>
      <c r="AW621" s="14" t="s">
        <v>30</v>
      </c>
      <c r="AX621" s="14" t="s">
        <v>80</v>
      </c>
      <c r="AY621" s="272" t="s">
        <v>163</v>
      </c>
    </row>
    <row r="622" spans="1:65" s="2" customFormat="1" ht="21.75" customHeight="1">
      <c r="A622" s="38"/>
      <c r="B622" s="39"/>
      <c r="C622" s="236" t="s">
        <v>841</v>
      </c>
      <c r="D622" s="236" t="s">
        <v>165</v>
      </c>
      <c r="E622" s="237" t="s">
        <v>280</v>
      </c>
      <c r="F622" s="238" t="s">
        <v>281</v>
      </c>
      <c r="G622" s="239" t="s">
        <v>212</v>
      </c>
      <c r="H622" s="240">
        <v>16</v>
      </c>
      <c r="I622" s="241"/>
      <c r="J622" s="242">
        <f>ROUND(I622*H622,2)</f>
        <v>0</v>
      </c>
      <c r="K622" s="243"/>
      <c r="L622" s="44"/>
      <c r="M622" s="244" t="s">
        <v>1</v>
      </c>
      <c r="N622" s="245" t="s">
        <v>38</v>
      </c>
      <c r="O622" s="91"/>
      <c r="P622" s="246">
        <f>O622*H622</f>
        <v>0</v>
      </c>
      <c r="Q622" s="246">
        <v>0</v>
      </c>
      <c r="R622" s="246">
        <f>Q622*H622</f>
        <v>0</v>
      </c>
      <c r="S622" s="246">
        <v>0</v>
      </c>
      <c r="T622" s="247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48" t="s">
        <v>88</v>
      </c>
      <c r="AT622" s="248" t="s">
        <v>165</v>
      </c>
      <c r="AU622" s="248" t="s">
        <v>82</v>
      </c>
      <c r="AY622" s="17" t="s">
        <v>163</v>
      </c>
      <c r="BE622" s="249">
        <f>IF(N622="základní",J622,0)</f>
        <v>0</v>
      </c>
      <c r="BF622" s="249">
        <f>IF(N622="snížená",J622,0)</f>
        <v>0</v>
      </c>
      <c r="BG622" s="249">
        <f>IF(N622="zákl. přenesená",J622,0)</f>
        <v>0</v>
      </c>
      <c r="BH622" s="249">
        <f>IF(N622="sníž. přenesená",J622,0)</f>
        <v>0</v>
      </c>
      <c r="BI622" s="249">
        <f>IF(N622="nulová",J622,0)</f>
        <v>0</v>
      </c>
      <c r="BJ622" s="17" t="s">
        <v>80</v>
      </c>
      <c r="BK622" s="249">
        <f>ROUND(I622*H622,2)</f>
        <v>0</v>
      </c>
      <c r="BL622" s="17" t="s">
        <v>88</v>
      </c>
      <c r="BM622" s="248" t="s">
        <v>1610</v>
      </c>
    </row>
    <row r="623" spans="1:65" s="2" customFormat="1" ht="21.75" customHeight="1">
      <c r="A623" s="38"/>
      <c r="B623" s="39"/>
      <c r="C623" s="236" t="s">
        <v>848</v>
      </c>
      <c r="D623" s="236" t="s">
        <v>165</v>
      </c>
      <c r="E623" s="237" t="s">
        <v>284</v>
      </c>
      <c r="F623" s="238" t="s">
        <v>285</v>
      </c>
      <c r="G623" s="239" t="s">
        <v>212</v>
      </c>
      <c r="H623" s="240">
        <v>1920</v>
      </c>
      <c r="I623" s="241"/>
      <c r="J623" s="242">
        <f>ROUND(I623*H623,2)</f>
        <v>0</v>
      </c>
      <c r="K623" s="243"/>
      <c r="L623" s="44"/>
      <c r="M623" s="244" t="s">
        <v>1</v>
      </c>
      <c r="N623" s="245" t="s">
        <v>38</v>
      </c>
      <c r="O623" s="91"/>
      <c r="P623" s="246">
        <f>O623*H623</f>
        <v>0</v>
      </c>
      <c r="Q623" s="246">
        <v>0</v>
      </c>
      <c r="R623" s="246">
        <f>Q623*H623</f>
        <v>0</v>
      </c>
      <c r="S623" s="246">
        <v>0</v>
      </c>
      <c r="T623" s="247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48" t="s">
        <v>88</v>
      </c>
      <c r="AT623" s="248" t="s">
        <v>165</v>
      </c>
      <c r="AU623" s="248" t="s">
        <v>82</v>
      </c>
      <c r="AY623" s="17" t="s">
        <v>163</v>
      </c>
      <c r="BE623" s="249">
        <f>IF(N623="základní",J623,0)</f>
        <v>0</v>
      </c>
      <c r="BF623" s="249">
        <f>IF(N623="snížená",J623,0)</f>
        <v>0</v>
      </c>
      <c r="BG623" s="249">
        <f>IF(N623="zákl. přenesená",J623,0)</f>
        <v>0</v>
      </c>
      <c r="BH623" s="249">
        <f>IF(N623="sníž. přenesená",J623,0)</f>
        <v>0</v>
      </c>
      <c r="BI623" s="249">
        <f>IF(N623="nulová",J623,0)</f>
        <v>0</v>
      </c>
      <c r="BJ623" s="17" t="s">
        <v>80</v>
      </c>
      <c r="BK623" s="249">
        <f>ROUND(I623*H623,2)</f>
        <v>0</v>
      </c>
      <c r="BL623" s="17" t="s">
        <v>88</v>
      </c>
      <c r="BM623" s="248" t="s">
        <v>1611</v>
      </c>
    </row>
    <row r="624" spans="1:65" s="2" customFormat="1" ht="21.75" customHeight="1">
      <c r="A624" s="38"/>
      <c r="B624" s="39"/>
      <c r="C624" s="236" t="s">
        <v>867</v>
      </c>
      <c r="D624" s="236" t="s">
        <v>165</v>
      </c>
      <c r="E624" s="237" t="s">
        <v>288</v>
      </c>
      <c r="F624" s="238" t="s">
        <v>289</v>
      </c>
      <c r="G624" s="239" t="s">
        <v>212</v>
      </c>
      <c r="H624" s="240">
        <v>16</v>
      </c>
      <c r="I624" s="241"/>
      <c r="J624" s="242">
        <f>ROUND(I624*H624,2)</f>
        <v>0</v>
      </c>
      <c r="K624" s="243"/>
      <c r="L624" s="44"/>
      <c r="M624" s="244" t="s">
        <v>1</v>
      </c>
      <c r="N624" s="245" t="s">
        <v>38</v>
      </c>
      <c r="O624" s="91"/>
      <c r="P624" s="246">
        <f>O624*H624</f>
        <v>0</v>
      </c>
      <c r="Q624" s="246">
        <v>0</v>
      </c>
      <c r="R624" s="246">
        <f>Q624*H624</f>
        <v>0</v>
      </c>
      <c r="S624" s="246">
        <v>0</v>
      </c>
      <c r="T624" s="247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48" t="s">
        <v>88</v>
      </c>
      <c r="AT624" s="248" t="s">
        <v>165</v>
      </c>
      <c r="AU624" s="248" t="s">
        <v>82</v>
      </c>
      <c r="AY624" s="17" t="s">
        <v>163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80</v>
      </c>
      <c r="BK624" s="249">
        <f>ROUND(I624*H624,2)</f>
        <v>0</v>
      </c>
      <c r="BL624" s="17" t="s">
        <v>88</v>
      </c>
      <c r="BM624" s="248" t="s">
        <v>1612</v>
      </c>
    </row>
    <row r="625" spans="1:65" s="2" customFormat="1" ht="33" customHeight="1">
      <c r="A625" s="38"/>
      <c r="B625" s="39"/>
      <c r="C625" s="236" t="s">
        <v>872</v>
      </c>
      <c r="D625" s="236" t="s">
        <v>165</v>
      </c>
      <c r="E625" s="237" t="s">
        <v>292</v>
      </c>
      <c r="F625" s="238" t="s">
        <v>293</v>
      </c>
      <c r="G625" s="239" t="s">
        <v>168</v>
      </c>
      <c r="H625" s="240">
        <v>6157.018</v>
      </c>
      <c r="I625" s="241"/>
      <c r="J625" s="242">
        <f>ROUND(I625*H625,2)</f>
        <v>0</v>
      </c>
      <c r="K625" s="243"/>
      <c r="L625" s="44"/>
      <c r="M625" s="244" t="s">
        <v>1</v>
      </c>
      <c r="N625" s="245" t="s">
        <v>38</v>
      </c>
      <c r="O625" s="91"/>
      <c r="P625" s="246">
        <f>O625*H625</f>
        <v>0</v>
      </c>
      <c r="Q625" s="246">
        <v>0</v>
      </c>
      <c r="R625" s="246">
        <f>Q625*H625</f>
        <v>0</v>
      </c>
      <c r="S625" s="246">
        <v>0</v>
      </c>
      <c r="T625" s="247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48" t="s">
        <v>88</v>
      </c>
      <c r="AT625" s="248" t="s">
        <v>165</v>
      </c>
      <c r="AU625" s="248" t="s">
        <v>82</v>
      </c>
      <c r="AY625" s="17" t="s">
        <v>163</v>
      </c>
      <c r="BE625" s="249">
        <f>IF(N625="základní",J625,0)</f>
        <v>0</v>
      </c>
      <c r="BF625" s="249">
        <f>IF(N625="snížená",J625,0)</f>
        <v>0</v>
      </c>
      <c r="BG625" s="249">
        <f>IF(N625="zákl. přenesená",J625,0)</f>
        <v>0</v>
      </c>
      <c r="BH625" s="249">
        <f>IF(N625="sníž. přenesená",J625,0)</f>
        <v>0</v>
      </c>
      <c r="BI625" s="249">
        <f>IF(N625="nulová",J625,0)</f>
        <v>0</v>
      </c>
      <c r="BJ625" s="17" t="s">
        <v>80</v>
      </c>
      <c r="BK625" s="249">
        <f>ROUND(I625*H625,2)</f>
        <v>0</v>
      </c>
      <c r="BL625" s="17" t="s">
        <v>88</v>
      </c>
      <c r="BM625" s="248" t="s">
        <v>1613</v>
      </c>
    </row>
    <row r="626" spans="1:51" s="13" customFormat="1" ht="12">
      <c r="A626" s="13"/>
      <c r="B626" s="250"/>
      <c r="C626" s="251"/>
      <c r="D626" s="252" t="s">
        <v>170</v>
      </c>
      <c r="E626" s="253" t="s">
        <v>1</v>
      </c>
      <c r="F626" s="254" t="s">
        <v>295</v>
      </c>
      <c r="G626" s="251"/>
      <c r="H626" s="255">
        <v>34.2</v>
      </c>
      <c r="I626" s="256"/>
      <c r="J626" s="251"/>
      <c r="K626" s="251"/>
      <c r="L626" s="257"/>
      <c r="M626" s="258"/>
      <c r="N626" s="259"/>
      <c r="O626" s="259"/>
      <c r="P626" s="259"/>
      <c r="Q626" s="259"/>
      <c r="R626" s="259"/>
      <c r="S626" s="259"/>
      <c r="T626" s="26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1" t="s">
        <v>170</v>
      </c>
      <c r="AU626" s="261" t="s">
        <v>82</v>
      </c>
      <c r="AV626" s="13" t="s">
        <v>82</v>
      </c>
      <c r="AW626" s="13" t="s">
        <v>30</v>
      </c>
      <c r="AX626" s="13" t="s">
        <v>73</v>
      </c>
      <c r="AY626" s="261" t="s">
        <v>163</v>
      </c>
    </row>
    <row r="627" spans="1:51" s="13" customFormat="1" ht="12">
      <c r="A627" s="13"/>
      <c r="B627" s="250"/>
      <c r="C627" s="251"/>
      <c r="D627" s="252" t="s">
        <v>170</v>
      </c>
      <c r="E627" s="253" t="s">
        <v>1</v>
      </c>
      <c r="F627" s="254" t="s">
        <v>296</v>
      </c>
      <c r="G627" s="251"/>
      <c r="H627" s="255">
        <v>217.85</v>
      </c>
      <c r="I627" s="256"/>
      <c r="J627" s="251"/>
      <c r="K627" s="251"/>
      <c r="L627" s="257"/>
      <c r="M627" s="258"/>
      <c r="N627" s="259"/>
      <c r="O627" s="259"/>
      <c r="P627" s="259"/>
      <c r="Q627" s="259"/>
      <c r="R627" s="259"/>
      <c r="S627" s="259"/>
      <c r="T627" s="26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1" t="s">
        <v>170</v>
      </c>
      <c r="AU627" s="261" t="s">
        <v>82</v>
      </c>
      <c r="AV627" s="13" t="s">
        <v>82</v>
      </c>
      <c r="AW627" s="13" t="s">
        <v>30</v>
      </c>
      <c r="AX627" s="13" t="s">
        <v>73</v>
      </c>
      <c r="AY627" s="261" t="s">
        <v>163</v>
      </c>
    </row>
    <row r="628" spans="1:51" s="13" customFormat="1" ht="12">
      <c r="A628" s="13"/>
      <c r="B628" s="250"/>
      <c r="C628" s="251"/>
      <c r="D628" s="252" t="s">
        <v>170</v>
      </c>
      <c r="E628" s="253" t="s">
        <v>1</v>
      </c>
      <c r="F628" s="254" t="s">
        <v>297</v>
      </c>
      <c r="G628" s="251"/>
      <c r="H628" s="255">
        <v>50.21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1" t="s">
        <v>170</v>
      </c>
      <c r="AU628" s="261" t="s">
        <v>82</v>
      </c>
      <c r="AV628" s="13" t="s">
        <v>82</v>
      </c>
      <c r="AW628" s="13" t="s">
        <v>30</v>
      </c>
      <c r="AX628" s="13" t="s">
        <v>73</v>
      </c>
      <c r="AY628" s="261" t="s">
        <v>163</v>
      </c>
    </row>
    <row r="629" spans="1:51" s="13" customFormat="1" ht="12">
      <c r="A629" s="13"/>
      <c r="B629" s="250"/>
      <c r="C629" s="251"/>
      <c r="D629" s="252" t="s">
        <v>170</v>
      </c>
      <c r="E629" s="253" t="s">
        <v>1</v>
      </c>
      <c r="F629" s="254" t="s">
        <v>298</v>
      </c>
      <c r="G629" s="251"/>
      <c r="H629" s="255">
        <v>80.31</v>
      </c>
      <c r="I629" s="256"/>
      <c r="J629" s="251"/>
      <c r="K629" s="251"/>
      <c r="L629" s="257"/>
      <c r="M629" s="258"/>
      <c r="N629" s="259"/>
      <c r="O629" s="259"/>
      <c r="P629" s="259"/>
      <c r="Q629" s="259"/>
      <c r="R629" s="259"/>
      <c r="S629" s="259"/>
      <c r="T629" s="26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1" t="s">
        <v>170</v>
      </c>
      <c r="AU629" s="261" t="s">
        <v>82</v>
      </c>
      <c r="AV629" s="13" t="s">
        <v>82</v>
      </c>
      <c r="AW629" s="13" t="s">
        <v>30</v>
      </c>
      <c r="AX629" s="13" t="s">
        <v>73</v>
      </c>
      <c r="AY629" s="261" t="s">
        <v>163</v>
      </c>
    </row>
    <row r="630" spans="1:51" s="13" customFormat="1" ht="12">
      <c r="A630" s="13"/>
      <c r="B630" s="250"/>
      <c r="C630" s="251"/>
      <c r="D630" s="252" t="s">
        <v>170</v>
      </c>
      <c r="E630" s="253" t="s">
        <v>1</v>
      </c>
      <c r="F630" s="254" t="s">
        <v>299</v>
      </c>
      <c r="G630" s="251"/>
      <c r="H630" s="255">
        <v>80.37</v>
      </c>
      <c r="I630" s="256"/>
      <c r="J630" s="251"/>
      <c r="K630" s="251"/>
      <c r="L630" s="257"/>
      <c r="M630" s="258"/>
      <c r="N630" s="259"/>
      <c r="O630" s="259"/>
      <c r="P630" s="259"/>
      <c r="Q630" s="259"/>
      <c r="R630" s="259"/>
      <c r="S630" s="259"/>
      <c r="T630" s="26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1" t="s">
        <v>170</v>
      </c>
      <c r="AU630" s="261" t="s">
        <v>82</v>
      </c>
      <c r="AV630" s="13" t="s">
        <v>82</v>
      </c>
      <c r="AW630" s="13" t="s">
        <v>30</v>
      </c>
      <c r="AX630" s="13" t="s">
        <v>73</v>
      </c>
      <c r="AY630" s="261" t="s">
        <v>163</v>
      </c>
    </row>
    <row r="631" spans="1:51" s="13" customFormat="1" ht="12">
      <c r="A631" s="13"/>
      <c r="B631" s="250"/>
      <c r="C631" s="251"/>
      <c r="D631" s="252" t="s">
        <v>170</v>
      </c>
      <c r="E631" s="253" t="s">
        <v>1</v>
      </c>
      <c r="F631" s="254" t="s">
        <v>300</v>
      </c>
      <c r="G631" s="251"/>
      <c r="H631" s="255">
        <v>80.46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1" t="s">
        <v>170</v>
      </c>
      <c r="AU631" s="261" t="s">
        <v>82</v>
      </c>
      <c r="AV631" s="13" t="s">
        <v>82</v>
      </c>
      <c r="AW631" s="13" t="s">
        <v>30</v>
      </c>
      <c r="AX631" s="13" t="s">
        <v>73</v>
      </c>
      <c r="AY631" s="261" t="s">
        <v>163</v>
      </c>
    </row>
    <row r="632" spans="1:51" s="13" customFormat="1" ht="12">
      <c r="A632" s="13"/>
      <c r="B632" s="250"/>
      <c r="C632" s="251"/>
      <c r="D632" s="252" t="s">
        <v>170</v>
      </c>
      <c r="E632" s="253" t="s">
        <v>1</v>
      </c>
      <c r="F632" s="254" t="s">
        <v>301</v>
      </c>
      <c r="G632" s="251"/>
      <c r="H632" s="255">
        <v>52.65</v>
      </c>
      <c r="I632" s="256"/>
      <c r="J632" s="251"/>
      <c r="K632" s="251"/>
      <c r="L632" s="257"/>
      <c r="M632" s="258"/>
      <c r="N632" s="259"/>
      <c r="O632" s="259"/>
      <c r="P632" s="259"/>
      <c r="Q632" s="259"/>
      <c r="R632" s="259"/>
      <c r="S632" s="259"/>
      <c r="T632" s="260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1" t="s">
        <v>170</v>
      </c>
      <c r="AU632" s="261" t="s">
        <v>82</v>
      </c>
      <c r="AV632" s="13" t="s">
        <v>82</v>
      </c>
      <c r="AW632" s="13" t="s">
        <v>30</v>
      </c>
      <c r="AX632" s="13" t="s">
        <v>73</v>
      </c>
      <c r="AY632" s="261" t="s">
        <v>163</v>
      </c>
    </row>
    <row r="633" spans="1:51" s="13" customFormat="1" ht="12">
      <c r="A633" s="13"/>
      <c r="B633" s="250"/>
      <c r="C633" s="251"/>
      <c r="D633" s="252" t="s">
        <v>170</v>
      </c>
      <c r="E633" s="253" t="s">
        <v>1</v>
      </c>
      <c r="F633" s="254" t="s">
        <v>302</v>
      </c>
      <c r="G633" s="251"/>
      <c r="H633" s="255">
        <v>80.5</v>
      </c>
      <c r="I633" s="256"/>
      <c r="J633" s="251"/>
      <c r="K633" s="251"/>
      <c r="L633" s="257"/>
      <c r="M633" s="258"/>
      <c r="N633" s="259"/>
      <c r="O633" s="259"/>
      <c r="P633" s="259"/>
      <c r="Q633" s="259"/>
      <c r="R633" s="259"/>
      <c r="S633" s="259"/>
      <c r="T633" s="260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1" t="s">
        <v>170</v>
      </c>
      <c r="AU633" s="261" t="s">
        <v>82</v>
      </c>
      <c r="AV633" s="13" t="s">
        <v>82</v>
      </c>
      <c r="AW633" s="13" t="s">
        <v>30</v>
      </c>
      <c r="AX633" s="13" t="s">
        <v>73</v>
      </c>
      <c r="AY633" s="261" t="s">
        <v>163</v>
      </c>
    </row>
    <row r="634" spans="1:51" s="13" customFormat="1" ht="12">
      <c r="A634" s="13"/>
      <c r="B634" s="250"/>
      <c r="C634" s="251"/>
      <c r="D634" s="252" t="s">
        <v>170</v>
      </c>
      <c r="E634" s="253" t="s">
        <v>1</v>
      </c>
      <c r="F634" s="254" t="s">
        <v>303</v>
      </c>
      <c r="G634" s="251"/>
      <c r="H634" s="255">
        <v>59.26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1" t="s">
        <v>170</v>
      </c>
      <c r="AU634" s="261" t="s">
        <v>82</v>
      </c>
      <c r="AV634" s="13" t="s">
        <v>82</v>
      </c>
      <c r="AW634" s="13" t="s">
        <v>30</v>
      </c>
      <c r="AX634" s="13" t="s">
        <v>73</v>
      </c>
      <c r="AY634" s="261" t="s">
        <v>163</v>
      </c>
    </row>
    <row r="635" spans="1:51" s="13" customFormat="1" ht="12">
      <c r="A635" s="13"/>
      <c r="B635" s="250"/>
      <c r="C635" s="251"/>
      <c r="D635" s="252" t="s">
        <v>170</v>
      </c>
      <c r="E635" s="253" t="s">
        <v>1</v>
      </c>
      <c r="F635" s="254" t="s">
        <v>304</v>
      </c>
      <c r="G635" s="251"/>
      <c r="H635" s="255">
        <v>57.01</v>
      </c>
      <c r="I635" s="256"/>
      <c r="J635" s="251"/>
      <c r="K635" s="251"/>
      <c r="L635" s="257"/>
      <c r="M635" s="258"/>
      <c r="N635" s="259"/>
      <c r="O635" s="259"/>
      <c r="P635" s="259"/>
      <c r="Q635" s="259"/>
      <c r="R635" s="259"/>
      <c r="S635" s="259"/>
      <c r="T635" s="260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1" t="s">
        <v>170</v>
      </c>
      <c r="AU635" s="261" t="s">
        <v>82</v>
      </c>
      <c r="AV635" s="13" t="s">
        <v>82</v>
      </c>
      <c r="AW635" s="13" t="s">
        <v>30</v>
      </c>
      <c r="AX635" s="13" t="s">
        <v>73</v>
      </c>
      <c r="AY635" s="261" t="s">
        <v>163</v>
      </c>
    </row>
    <row r="636" spans="1:51" s="13" customFormat="1" ht="12">
      <c r="A636" s="13"/>
      <c r="B636" s="250"/>
      <c r="C636" s="251"/>
      <c r="D636" s="252" t="s">
        <v>170</v>
      </c>
      <c r="E636" s="253" t="s">
        <v>1</v>
      </c>
      <c r="F636" s="254" t="s">
        <v>305</v>
      </c>
      <c r="G636" s="251"/>
      <c r="H636" s="255">
        <v>4551.72</v>
      </c>
      <c r="I636" s="256"/>
      <c r="J636" s="251"/>
      <c r="K636" s="251"/>
      <c r="L636" s="257"/>
      <c r="M636" s="258"/>
      <c r="N636" s="259"/>
      <c r="O636" s="259"/>
      <c r="P636" s="259"/>
      <c r="Q636" s="259"/>
      <c r="R636" s="259"/>
      <c r="S636" s="259"/>
      <c r="T636" s="260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1" t="s">
        <v>170</v>
      </c>
      <c r="AU636" s="261" t="s">
        <v>82</v>
      </c>
      <c r="AV636" s="13" t="s">
        <v>82</v>
      </c>
      <c r="AW636" s="13" t="s">
        <v>30</v>
      </c>
      <c r="AX636" s="13" t="s">
        <v>73</v>
      </c>
      <c r="AY636" s="261" t="s">
        <v>163</v>
      </c>
    </row>
    <row r="637" spans="1:51" s="13" customFormat="1" ht="12">
      <c r="A637" s="13"/>
      <c r="B637" s="250"/>
      <c r="C637" s="251"/>
      <c r="D637" s="252" t="s">
        <v>170</v>
      </c>
      <c r="E637" s="253" t="s">
        <v>1</v>
      </c>
      <c r="F637" s="254" t="s">
        <v>306</v>
      </c>
      <c r="G637" s="251"/>
      <c r="H637" s="255">
        <v>205.95</v>
      </c>
      <c r="I637" s="256"/>
      <c r="J637" s="251"/>
      <c r="K637" s="251"/>
      <c r="L637" s="257"/>
      <c r="M637" s="258"/>
      <c r="N637" s="259"/>
      <c r="O637" s="259"/>
      <c r="P637" s="259"/>
      <c r="Q637" s="259"/>
      <c r="R637" s="259"/>
      <c r="S637" s="259"/>
      <c r="T637" s="26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1" t="s">
        <v>170</v>
      </c>
      <c r="AU637" s="261" t="s">
        <v>82</v>
      </c>
      <c r="AV637" s="13" t="s">
        <v>82</v>
      </c>
      <c r="AW637" s="13" t="s">
        <v>30</v>
      </c>
      <c r="AX637" s="13" t="s">
        <v>73</v>
      </c>
      <c r="AY637" s="261" t="s">
        <v>163</v>
      </c>
    </row>
    <row r="638" spans="1:51" s="13" customFormat="1" ht="12">
      <c r="A638" s="13"/>
      <c r="B638" s="250"/>
      <c r="C638" s="251"/>
      <c r="D638" s="252" t="s">
        <v>170</v>
      </c>
      <c r="E638" s="253" t="s">
        <v>1</v>
      </c>
      <c r="F638" s="254" t="s">
        <v>307</v>
      </c>
      <c r="G638" s="251"/>
      <c r="H638" s="255">
        <v>69.19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1" t="s">
        <v>170</v>
      </c>
      <c r="AU638" s="261" t="s">
        <v>82</v>
      </c>
      <c r="AV638" s="13" t="s">
        <v>82</v>
      </c>
      <c r="AW638" s="13" t="s">
        <v>30</v>
      </c>
      <c r="AX638" s="13" t="s">
        <v>73</v>
      </c>
      <c r="AY638" s="261" t="s">
        <v>163</v>
      </c>
    </row>
    <row r="639" spans="1:51" s="13" customFormat="1" ht="12">
      <c r="A639" s="13"/>
      <c r="B639" s="250"/>
      <c r="C639" s="251"/>
      <c r="D639" s="252" t="s">
        <v>170</v>
      </c>
      <c r="E639" s="253" t="s">
        <v>1</v>
      </c>
      <c r="F639" s="254" t="s">
        <v>308</v>
      </c>
      <c r="G639" s="251"/>
      <c r="H639" s="255">
        <v>65.94</v>
      </c>
      <c r="I639" s="256"/>
      <c r="J639" s="251"/>
      <c r="K639" s="251"/>
      <c r="L639" s="257"/>
      <c r="M639" s="258"/>
      <c r="N639" s="259"/>
      <c r="O639" s="259"/>
      <c r="P639" s="259"/>
      <c r="Q639" s="259"/>
      <c r="R639" s="259"/>
      <c r="S639" s="259"/>
      <c r="T639" s="260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1" t="s">
        <v>170</v>
      </c>
      <c r="AU639" s="261" t="s">
        <v>82</v>
      </c>
      <c r="AV639" s="13" t="s">
        <v>82</v>
      </c>
      <c r="AW639" s="13" t="s">
        <v>30</v>
      </c>
      <c r="AX639" s="13" t="s">
        <v>73</v>
      </c>
      <c r="AY639" s="261" t="s">
        <v>163</v>
      </c>
    </row>
    <row r="640" spans="1:51" s="13" customFormat="1" ht="12">
      <c r="A640" s="13"/>
      <c r="B640" s="250"/>
      <c r="C640" s="251"/>
      <c r="D640" s="252" t="s">
        <v>170</v>
      </c>
      <c r="E640" s="253" t="s">
        <v>1</v>
      </c>
      <c r="F640" s="254" t="s">
        <v>309</v>
      </c>
      <c r="G640" s="251"/>
      <c r="H640" s="255">
        <v>250.99</v>
      </c>
      <c r="I640" s="256"/>
      <c r="J640" s="251"/>
      <c r="K640" s="251"/>
      <c r="L640" s="257"/>
      <c r="M640" s="258"/>
      <c r="N640" s="259"/>
      <c r="O640" s="259"/>
      <c r="P640" s="259"/>
      <c r="Q640" s="259"/>
      <c r="R640" s="259"/>
      <c r="S640" s="259"/>
      <c r="T640" s="26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1" t="s">
        <v>170</v>
      </c>
      <c r="AU640" s="261" t="s">
        <v>82</v>
      </c>
      <c r="AV640" s="13" t="s">
        <v>82</v>
      </c>
      <c r="AW640" s="13" t="s">
        <v>30</v>
      </c>
      <c r="AX640" s="13" t="s">
        <v>73</v>
      </c>
      <c r="AY640" s="261" t="s">
        <v>163</v>
      </c>
    </row>
    <row r="641" spans="1:51" s="13" customFormat="1" ht="12">
      <c r="A641" s="13"/>
      <c r="B641" s="250"/>
      <c r="C641" s="251"/>
      <c r="D641" s="252" t="s">
        <v>170</v>
      </c>
      <c r="E641" s="253" t="s">
        <v>1</v>
      </c>
      <c r="F641" s="254" t="s">
        <v>310</v>
      </c>
      <c r="G641" s="251"/>
      <c r="H641" s="255">
        <v>67.09</v>
      </c>
      <c r="I641" s="256"/>
      <c r="J641" s="251"/>
      <c r="K641" s="251"/>
      <c r="L641" s="257"/>
      <c r="M641" s="258"/>
      <c r="N641" s="259"/>
      <c r="O641" s="259"/>
      <c r="P641" s="259"/>
      <c r="Q641" s="259"/>
      <c r="R641" s="259"/>
      <c r="S641" s="259"/>
      <c r="T641" s="26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1" t="s">
        <v>170</v>
      </c>
      <c r="AU641" s="261" t="s">
        <v>82</v>
      </c>
      <c r="AV641" s="13" t="s">
        <v>82</v>
      </c>
      <c r="AW641" s="13" t="s">
        <v>30</v>
      </c>
      <c r="AX641" s="13" t="s">
        <v>73</v>
      </c>
      <c r="AY641" s="261" t="s">
        <v>163</v>
      </c>
    </row>
    <row r="642" spans="1:51" s="13" customFormat="1" ht="12">
      <c r="A642" s="13"/>
      <c r="B642" s="250"/>
      <c r="C642" s="251"/>
      <c r="D642" s="252" t="s">
        <v>170</v>
      </c>
      <c r="E642" s="253" t="s">
        <v>1</v>
      </c>
      <c r="F642" s="254" t="s">
        <v>311</v>
      </c>
      <c r="G642" s="251"/>
      <c r="H642" s="255">
        <v>58.53</v>
      </c>
      <c r="I642" s="256"/>
      <c r="J642" s="251"/>
      <c r="K642" s="251"/>
      <c r="L642" s="257"/>
      <c r="M642" s="258"/>
      <c r="N642" s="259"/>
      <c r="O642" s="259"/>
      <c r="P642" s="259"/>
      <c r="Q642" s="259"/>
      <c r="R642" s="259"/>
      <c r="S642" s="259"/>
      <c r="T642" s="26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1" t="s">
        <v>170</v>
      </c>
      <c r="AU642" s="261" t="s">
        <v>82</v>
      </c>
      <c r="AV642" s="13" t="s">
        <v>82</v>
      </c>
      <c r="AW642" s="13" t="s">
        <v>30</v>
      </c>
      <c r="AX642" s="13" t="s">
        <v>73</v>
      </c>
      <c r="AY642" s="261" t="s">
        <v>163</v>
      </c>
    </row>
    <row r="643" spans="1:51" s="13" customFormat="1" ht="12">
      <c r="A643" s="13"/>
      <c r="B643" s="250"/>
      <c r="C643" s="251"/>
      <c r="D643" s="252" t="s">
        <v>170</v>
      </c>
      <c r="E643" s="253" t="s">
        <v>1</v>
      </c>
      <c r="F643" s="254" t="s">
        <v>312</v>
      </c>
      <c r="G643" s="251"/>
      <c r="H643" s="255">
        <v>64.62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1" t="s">
        <v>170</v>
      </c>
      <c r="AU643" s="261" t="s">
        <v>82</v>
      </c>
      <c r="AV643" s="13" t="s">
        <v>82</v>
      </c>
      <c r="AW643" s="13" t="s">
        <v>30</v>
      </c>
      <c r="AX643" s="13" t="s">
        <v>73</v>
      </c>
      <c r="AY643" s="261" t="s">
        <v>163</v>
      </c>
    </row>
    <row r="644" spans="1:51" s="13" customFormat="1" ht="12">
      <c r="A644" s="13"/>
      <c r="B644" s="250"/>
      <c r="C644" s="251"/>
      <c r="D644" s="252" t="s">
        <v>170</v>
      </c>
      <c r="E644" s="253" t="s">
        <v>1</v>
      </c>
      <c r="F644" s="254" t="s">
        <v>313</v>
      </c>
      <c r="G644" s="251"/>
      <c r="H644" s="255">
        <v>14.304</v>
      </c>
      <c r="I644" s="256"/>
      <c r="J644" s="251"/>
      <c r="K644" s="251"/>
      <c r="L644" s="257"/>
      <c r="M644" s="258"/>
      <c r="N644" s="259"/>
      <c r="O644" s="259"/>
      <c r="P644" s="259"/>
      <c r="Q644" s="259"/>
      <c r="R644" s="259"/>
      <c r="S644" s="259"/>
      <c r="T644" s="26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1" t="s">
        <v>170</v>
      </c>
      <c r="AU644" s="261" t="s">
        <v>82</v>
      </c>
      <c r="AV644" s="13" t="s">
        <v>82</v>
      </c>
      <c r="AW644" s="13" t="s">
        <v>30</v>
      </c>
      <c r="AX644" s="13" t="s">
        <v>73</v>
      </c>
      <c r="AY644" s="261" t="s">
        <v>163</v>
      </c>
    </row>
    <row r="645" spans="1:51" s="13" customFormat="1" ht="12">
      <c r="A645" s="13"/>
      <c r="B645" s="250"/>
      <c r="C645" s="251"/>
      <c r="D645" s="252" t="s">
        <v>170</v>
      </c>
      <c r="E645" s="253" t="s">
        <v>1</v>
      </c>
      <c r="F645" s="254" t="s">
        <v>314</v>
      </c>
      <c r="G645" s="251"/>
      <c r="H645" s="255">
        <v>15.864</v>
      </c>
      <c r="I645" s="256"/>
      <c r="J645" s="251"/>
      <c r="K645" s="251"/>
      <c r="L645" s="257"/>
      <c r="M645" s="258"/>
      <c r="N645" s="259"/>
      <c r="O645" s="259"/>
      <c r="P645" s="259"/>
      <c r="Q645" s="259"/>
      <c r="R645" s="259"/>
      <c r="S645" s="259"/>
      <c r="T645" s="260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1" t="s">
        <v>170</v>
      </c>
      <c r="AU645" s="261" t="s">
        <v>82</v>
      </c>
      <c r="AV645" s="13" t="s">
        <v>82</v>
      </c>
      <c r="AW645" s="13" t="s">
        <v>30</v>
      </c>
      <c r="AX645" s="13" t="s">
        <v>73</v>
      </c>
      <c r="AY645" s="261" t="s">
        <v>163</v>
      </c>
    </row>
    <row r="646" spans="1:51" s="14" customFormat="1" ht="12">
      <c r="A646" s="14"/>
      <c r="B646" s="262"/>
      <c r="C646" s="263"/>
      <c r="D646" s="252" t="s">
        <v>170</v>
      </c>
      <c r="E646" s="264" t="s">
        <v>1</v>
      </c>
      <c r="F646" s="265" t="s">
        <v>172</v>
      </c>
      <c r="G646" s="263"/>
      <c r="H646" s="266">
        <v>6157.017999999998</v>
      </c>
      <c r="I646" s="267"/>
      <c r="J646" s="263"/>
      <c r="K646" s="263"/>
      <c r="L646" s="268"/>
      <c r="M646" s="269"/>
      <c r="N646" s="270"/>
      <c r="O646" s="270"/>
      <c r="P646" s="270"/>
      <c r="Q646" s="270"/>
      <c r="R646" s="270"/>
      <c r="S646" s="270"/>
      <c r="T646" s="27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2" t="s">
        <v>170</v>
      </c>
      <c r="AU646" s="272" t="s">
        <v>82</v>
      </c>
      <c r="AV646" s="14" t="s">
        <v>88</v>
      </c>
      <c r="AW646" s="14" t="s">
        <v>30</v>
      </c>
      <c r="AX646" s="14" t="s">
        <v>80</v>
      </c>
      <c r="AY646" s="272" t="s">
        <v>163</v>
      </c>
    </row>
    <row r="647" spans="1:65" s="2" customFormat="1" ht="33" customHeight="1">
      <c r="A647" s="38"/>
      <c r="B647" s="39"/>
      <c r="C647" s="236" t="s">
        <v>878</v>
      </c>
      <c r="D647" s="236" t="s">
        <v>165</v>
      </c>
      <c r="E647" s="237" t="s">
        <v>316</v>
      </c>
      <c r="F647" s="238" t="s">
        <v>317</v>
      </c>
      <c r="G647" s="239" t="s">
        <v>212</v>
      </c>
      <c r="H647" s="240">
        <v>22</v>
      </c>
      <c r="I647" s="241"/>
      <c r="J647" s="242">
        <f>ROUND(I647*H647,2)</f>
        <v>0</v>
      </c>
      <c r="K647" s="243"/>
      <c r="L647" s="44"/>
      <c r="M647" s="244" t="s">
        <v>1</v>
      </c>
      <c r="N647" s="245" t="s">
        <v>38</v>
      </c>
      <c r="O647" s="91"/>
      <c r="P647" s="246">
        <f>O647*H647</f>
        <v>0</v>
      </c>
      <c r="Q647" s="246">
        <v>0</v>
      </c>
      <c r="R647" s="246">
        <f>Q647*H647</f>
        <v>0</v>
      </c>
      <c r="S647" s="246">
        <v>0</v>
      </c>
      <c r="T647" s="247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48" t="s">
        <v>88</v>
      </c>
      <c r="AT647" s="248" t="s">
        <v>165</v>
      </c>
      <c r="AU647" s="248" t="s">
        <v>82</v>
      </c>
      <c r="AY647" s="17" t="s">
        <v>163</v>
      </c>
      <c r="BE647" s="249">
        <f>IF(N647="základní",J647,0)</f>
        <v>0</v>
      </c>
      <c r="BF647" s="249">
        <f>IF(N647="snížená",J647,0)</f>
        <v>0</v>
      </c>
      <c r="BG647" s="249">
        <f>IF(N647="zákl. přenesená",J647,0)</f>
        <v>0</v>
      </c>
      <c r="BH647" s="249">
        <f>IF(N647="sníž. přenesená",J647,0)</f>
        <v>0</v>
      </c>
      <c r="BI647" s="249">
        <f>IF(N647="nulová",J647,0)</f>
        <v>0</v>
      </c>
      <c r="BJ647" s="17" t="s">
        <v>80</v>
      </c>
      <c r="BK647" s="249">
        <f>ROUND(I647*H647,2)</f>
        <v>0</v>
      </c>
      <c r="BL647" s="17" t="s">
        <v>88</v>
      </c>
      <c r="BM647" s="248" t="s">
        <v>1614</v>
      </c>
    </row>
    <row r="648" spans="1:51" s="13" customFormat="1" ht="12">
      <c r="A648" s="13"/>
      <c r="B648" s="250"/>
      <c r="C648" s="251"/>
      <c r="D648" s="252" t="s">
        <v>170</v>
      </c>
      <c r="E648" s="253" t="s">
        <v>1</v>
      </c>
      <c r="F648" s="254" t="s">
        <v>279</v>
      </c>
      <c r="G648" s="251"/>
      <c r="H648" s="255">
        <v>22</v>
      </c>
      <c r="I648" s="256"/>
      <c r="J648" s="251"/>
      <c r="K648" s="251"/>
      <c r="L648" s="257"/>
      <c r="M648" s="258"/>
      <c r="N648" s="259"/>
      <c r="O648" s="259"/>
      <c r="P648" s="259"/>
      <c r="Q648" s="259"/>
      <c r="R648" s="259"/>
      <c r="S648" s="259"/>
      <c r="T648" s="260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1" t="s">
        <v>170</v>
      </c>
      <c r="AU648" s="261" t="s">
        <v>82</v>
      </c>
      <c r="AV648" s="13" t="s">
        <v>82</v>
      </c>
      <c r="AW648" s="13" t="s">
        <v>30</v>
      </c>
      <c r="AX648" s="13" t="s">
        <v>73</v>
      </c>
      <c r="AY648" s="261" t="s">
        <v>163</v>
      </c>
    </row>
    <row r="649" spans="1:51" s="14" customFormat="1" ht="12">
      <c r="A649" s="14"/>
      <c r="B649" s="262"/>
      <c r="C649" s="263"/>
      <c r="D649" s="252" t="s">
        <v>170</v>
      </c>
      <c r="E649" s="264" t="s">
        <v>1</v>
      </c>
      <c r="F649" s="265" t="s">
        <v>172</v>
      </c>
      <c r="G649" s="263"/>
      <c r="H649" s="266">
        <v>22</v>
      </c>
      <c r="I649" s="267"/>
      <c r="J649" s="263"/>
      <c r="K649" s="263"/>
      <c r="L649" s="268"/>
      <c r="M649" s="269"/>
      <c r="N649" s="270"/>
      <c r="O649" s="270"/>
      <c r="P649" s="270"/>
      <c r="Q649" s="270"/>
      <c r="R649" s="270"/>
      <c r="S649" s="270"/>
      <c r="T649" s="271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2" t="s">
        <v>170</v>
      </c>
      <c r="AU649" s="272" t="s">
        <v>82</v>
      </c>
      <c r="AV649" s="14" t="s">
        <v>88</v>
      </c>
      <c r="AW649" s="14" t="s">
        <v>30</v>
      </c>
      <c r="AX649" s="14" t="s">
        <v>80</v>
      </c>
      <c r="AY649" s="272" t="s">
        <v>163</v>
      </c>
    </row>
    <row r="650" spans="1:65" s="2" customFormat="1" ht="33" customHeight="1">
      <c r="A650" s="38"/>
      <c r="B650" s="39"/>
      <c r="C650" s="236" t="s">
        <v>883</v>
      </c>
      <c r="D650" s="236" t="s">
        <v>165</v>
      </c>
      <c r="E650" s="237" t="s">
        <v>320</v>
      </c>
      <c r="F650" s="238" t="s">
        <v>321</v>
      </c>
      <c r="G650" s="239" t="s">
        <v>212</v>
      </c>
      <c r="H650" s="240">
        <v>22</v>
      </c>
      <c r="I650" s="241"/>
      <c r="J650" s="242">
        <f>ROUND(I650*H650,2)</f>
        <v>0</v>
      </c>
      <c r="K650" s="243"/>
      <c r="L650" s="44"/>
      <c r="M650" s="244" t="s">
        <v>1</v>
      </c>
      <c r="N650" s="245" t="s">
        <v>38</v>
      </c>
      <c r="O650" s="91"/>
      <c r="P650" s="246">
        <f>O650*H650</f>
        <v>0</v>
      </c>
      <c r="Q650" s="246">
        <v>0</v>
      </c>
      <c r="R650" s="246">
        <f>Q650*H650</f>
        <v>0</v>
      </c>
      <c r="S650" s="246">
        <v>0</v>
      </c>
      <c r="T650" s="247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48" t="s">
        <v>88</v>
      </c>
      <c r="AT650" s="248" t="s">
        <v>165</v>
      </c>
      <c r="AU650" s="248" t="s">
        <v>82</v>
      </c>
      <c r="AY650" s="17" t="s">
        <v>163</v>
      </c>
      <c r="BE650" s="249">
        <f>IF(N650="základní",J650,0)</f>
        <v>0</v>
      </c>
      <c r="BF650" s="249">
        <f>IF(N650="snížená",J650,0)</f>
        <v>0</v>
      </c>
      <c r="BG650" s="249">
        <f>IF(N650="zákl. přenesená",J650,0)</f>
        <v>0</v>
      </c>
      <c r="BH650" s="249">
        <f>IF(N650="sníž. přenesená",J650,0)</f>
        <v>0</v>
      </c>
      <c r="BI650" s="249">
        <f>IF(N650="nulová",J650,0)</f>
        <v>0</v>
      </c>
      <c r="BJ650" s="17" t="s">
        <v>80</v>
      </c>
      <c r="BK650" s="249">
        <f>ROUND(I650*H650,2)</f>
        <v>0</v>
      </c>
      <c r="BL650" s="17" t="s">
        <v>88</v>
      </c>
      <c r="BM650" s="248" t="s">
        <v>1615</v>
      </c>
    </row>
    <row r="651" spans="1:51" s="13" customFormat="1" ht="12">
      <c r="A651" s="13"/>
      <c r="B651" s="250"/>
      <c r="C651" s="251"/>
      <c r="D651" s="252" t="s">
        <v>170</v>
      </c>
      <c r="E651" s="253" t="s">
        <v>1</v>
      </c>
      <c r="F651" s="254" t="s">
        <v>279</v>
      </c>
      <c r="G651" s="251"/>
      <c r="H651" s="255">
        <v>22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1" t="s">
        <v>170</v>
      </c>
      <c r="AU651" s="261" t="s">
        <v>82</v>
      </c>
      <c r="AV651" s="13" t="s">
        <v>82</v>
      </c>
      <c r="AW651" s="13" t="s">
        <v>30</v>
      </c>
      <c r="AX651" s="13" t="s">
        <v>73</v>
      </c>
      <c r="AY651" s="261" t="s">
        <v>163</v>
      </c>
    </row>
    <row r="652" spans="1:51" s="14" customFormat="1" ht="12">
      <c r="A652" s="14"/>
      <c r="B652" s="262"/>
      <c r="C652" s="263"/>
      <c r="D652" s="252" t="s">
        <v>170</v>
      </c>
      <c r="E652" s="264" t="s">
        <v>1</v>
      </c>
      <c r="F652" s="265" t="s">
        <v>172</v>
      </c>
      <c r="G652" s="263"/>
      <c r="H652" s="266">
        <v>22</v>
      </c>
      <c r="I652" s="267"/>
      <c r="J652" s="263"/>
      <c r="K652" s="263"/>
      <c r="L652" s="268"/>
      <c r="M652" s="269"/>
      <c r="N652" s="270"/>
      <c r="O652" s="270"/>
      <c r="P652" s="270"/>
      <c r="Q652" s="270"/>
      <c r="R652" s="270"/>
      <c r="S652" s="270"/>
      <c r="T652" s="271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2" t="s">
        <v>170</v>
      </c>
      <c r="AU652" s="272" t="s">
        <v>82</v>
      </c>
      <c r="AV652" s="14" t="s">
        <v>88</v>
      </c>
      <c r="AW652" s="14" t="s">
        <v>30</v>
      </c>
      <c r="AX652" s="14" t="s">
        <v>80</v>
      </c>
      <c r="AY652" s="272" t="s">
        <v>163</v>
      </c>
    </row>
    <row r="653" spans="1:65" s="2" customFormat="1" ht="33" customHeight="1">
      <c r="A653" s="38"/>
      <c r="B653" s="39"/>
      <c r="C653" s="236" t="s">
        <v>895</v>
      </c>
      <c r="D653" s="236" t="s">
        <v>165</v>
      </c>
      <c r="E653" s="237" t="s">
        <v>324</v>
      </c>
      <c r="F653" s="238" t="s">
        <v>325</v>
      </c>
      <c r="G653" s="239" t="s">
        <v>212</v>
      </c>
      <c r="H653" s="240">
        <v>22</v>
      </c>
      <c r="I653" s="241"/>
      <c r="J653" s="242">
        <f>ROUND(I653*H653,2)</f>
        <v>0</v>
      </c>
      <c r="K653" s="243"/>
      <c r="L653" s="44"/>
      <c r="M653" s="244" t="s">
        <v>1</v>
      </c>
      <c r="N653" s="245" t="s">
        <v>38</v>
      </c>
      <c r="O653" s="91"/>
      <c r="P653" s="246">
        <f>O653*H653</f>
        <v>0</v>
      </c>
      <c r="Q653" s="246">
        <v>0</v>
      </c>
      <c r="R653" s="246">
        <f>Q653*H653</f>
        <v>0</v>
      </c>
      <c r="S653" s="246">
        <v>0</v>
      </c>
      <c r="T653" s="247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48" t="s">
        <v>88</v>
      </c>
      <c r="AT653" s="248" t="s">
        <v>165</v>
      </c>
      <c r="AU653" s="248" t="s">
        <v>82</v>
      </c>
      <c r="AY653" s="17" t="s">
        <v>163</v>
      </c>
      <c r="BE653" s="249">
        <f>IF(N653="základní",J653,0)</f>
        <v>0</v>
      </c>
      <c r="BF653" s="249">
        <f>IF(N653="snížená",J653,0)</f>
        <v>0</v>
      </c>
      <c r="BG653" s="249">
        <f>IF(N653="zákl. přenesená",J653,0)</f>
        <v>0</v>
      </c>
      <c r="BH653" s="249">
        <f>IF(N653="sníž. přenesená",J653,0)</f>
        <v>0</v>
      </c>
      <c r="BI653" s="249">
        <f>IF(N653="nulová",J653,0)</f>
        <v>0</v>
      </c>
      <c r="BJ653" s="17" t="s">
        <v>80</v>
      </c>
      <c r="BK653" s="249">
        <f>ROUND(I653*H653,2)</f>
        <v>0</v>
      </c>
      <c r="BL653" s="17" t="s">
        <v>88</v>
      </c>
      <c r="BM653" s="248" t="s">
        <v>1616</v>
      </c>
    </row>
    <row r="654" spans="1:51" s="13" customFormat="1" ht="12">
      <c r="A654" s="13"/>
      <c r="B654" s="250"/>
      <c r="C654" s="251"/>
      <c r="D654" s="252" t="s">
        <v>170</v>
      </c>
      <c r="E654" s="253" t="s">
        <v>1</v>
      </c>
      <c r="F654" s="254" t="s">
        <v>279</v>
      </c>
      <c r="G654" s="251"/>
      <c r="H654" s="255">
        <v>22</v>
      </c>
      <c r="I654" s="256"/>
      <c r="J654" s="251"/>
      <c r="K654" s="251"/>
      <c r="L654" s="257"/>
      <c r="M654" s="258"/>
      <c r="N654" s="259"/>
      <c r="O654" s="259"/>
      <c r="P654" s="259"/>
      <c r="Q654" s="259"/>
      <c r="R654" s="259"/>
      <c r="S654" s="259"/>
      <c r="T654" s="260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1" t="s">
        <v>170</v>
      </c>
      <c r="AU654" s="261" t="s">
        <v>82</v>
      </c>
      <c r="AV654" s="13" t="s">
        <v>82</v>
      </c>
      <c r="AW654" s="13" t="s">
        <v>30</v>
      </c>
      <c r="AX654" s="13" t="s">
        <v>73</v>
      </c>
      <c r="AY654" s="261" t="s">
        <v>163</v>
      </c>
    </row>
    <row r="655" spans="1:51" s="14" customFormat="1" ht="12">
      <c r="A655" s="14"/>
      <c r="B655" s="262"/>
      <c r="C655" s="263"/>
      <c r="D655" s="252" t="s">
        <v>170</v>
      </c>
      <c r="E655" s="264" t="s">
        <v>1</v>
      </c>
      <c r="F655" s="265" t="s">
        <v>172</v>
      </c>
      <c r="G655" s="263"/>
      <c r="H655" s="266">
        <v>22</v>
      </c>
      <c r="I655" s="267"/>
      <c r="J655" s="263"/>
      <c r="K655" s="263"/>
      <c r="L655" s="268"/>
      <c r="M655" s="269"/>
      <c r="N655" s="270"/>
      <c r="O655" s="270"/>
      <c r="P655" s="270"/>
      <c r="Q655" s="270"/>
      <c r="R655" s="270"/>
      <c r="S655" s="270"/>
      <c r="T655" s="271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2" t="s">
        <v>170</v>
      </c>
      <c r="AU655" s="272" t="s">
        <v>82</v>
      </c>
      <c r="AV655" s="14" t="s">
        <v>88</v>
      </c>
      <c r="AW655" s="14" t="s">
        <v>30</v>
      </c>
      <c r="AX655" s="14" t="s">
        <v>80</v>
      </c>
      <c r="AY655" s="272" t="s">
        <v>163</v>
      </c>
    </row>
    <row r="656" spans="1:65" s="2" customFormat="1" ht="21.75" customHeight="1">
      <c r="A656" s="38"/>
      <c r="B656" s="39"/>
      <c r="C656" s="236" t="s">
        <v>901</v>
      </c>
      <c r="D656" s="236" t="s">
        <v>165</v>
      </c>
      <c r="E656" s="237" t="s">
        <v>328</v>
      </c>
      <c r="F656" s="238" t="s">
        <v>329</v>
      </c>
      <c r="G656" s="239" t="s">
        <v>168</v>
      </c>
      <c r="H656" s="240">
        <v>209664</v>
      </c>
      <c r="I656" s="241"/>
      <c r="J656" s="242">
        <f>ROUND(I656*H656,2)</f>
        <v>0</v>
      </c>
      <c r="K656" s="243"/>
      <c r="L656" s="44"/>
      <c r="M656" s="244" t="s">
        <v>1</v>
      </c>
      <c r="N656" s="245" t="s">
        <v>38</v>
      </c>
      <c r="O656" s="91"/>
      <c r="P656" s="246">
        <f>O656*H656</f>
        <v>0</v>
      </c>
      <c r="Q656" s="246">
        <v>0</v>
      </c>
      <c r="R656" s="246">
        <f>Q656*H656</f>
        <v>0</v>
      </c>
      <c r="S656" s="246">
        <v>0</v>
      </c>
      <c r="T656" s="247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48" t="s">
        <v>88</v>
      </c>
      <c r="AT656" s="248" t="s">
        <v>165</v>
      </c>
      <c r="AU656" s="248" t="s">
        <v>82</v>
      </c>
      <c r="AY656" s="17" t="s">
        <v>163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17" t="s">
        <v>80</v>
      </c>
      <c r="BK656" s="249">
        <f>ROUND(I656*H656,2)</f>
        <v>0</v>
      </c>
      <c r="BL656" s="17" t="s">
        <v>88</v>
      </c>
      <c r="BM656" s="248" t="s">
        <v>1617</v>
      </c>
    </row>
    <row r="657" spans="1:51" s="13" customFormat="1" ht="12">
      <c r="A657" s="13"/>
      <c r="B657" s="250"/>
      <c r="C657" s="251"/>
      <c r="D657" s="252" t="s">
        <v>170</v>
      </c>
      <c r="E657" s="253" t="s">
        <v>1</v>
      </c>
      <c r="F657" s="254" t="s">
        <v>1618</v>
      </c>
      <c r="G657" s="251"/>
      <c r="H657" s="255">
        <v>209664</v>
      </c>
      <c r="I657" s="256"/>
      <c r="J657" s="251"/>
      <c r="K657" s="251"/>
      <c r="L657" s="257"/>
      <c r="M657" s="258"/>
      <c r="N657" s="259"/>
      <c r="O657" s="259"/>
      <c r="P657" s="259"/>
      <c r="Q657" s="259"/>
      <c r="R657" s="259"/>
      <c r="S657" s="259"/>
      <c r="T657" s="26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1" t="s">
        <v>170</v>
      </c>
      <c r="AU657" s="261" t="s">
        <v>82</v>
      </c>
      <c r="AV657" s="13" t="s">
        <v>82</v>
      </c>
      <c r="AW657" s="13" t="s">
        <v>30</v>
      </c>
      <c r="AX657" s="13" t="s">
        <v>73</v>
      </c>
      <c r="AY657" s="261" t="s">
        <v>163</v>
      </c>
    </row>
    <row r="658" spans="1:51" s="14" customFormat="1" ht="12">
      <c r="A658" s="14"/>
      <c r="B658" s="262"/>
      <c r="C658" s="263"/>
      <c r="D658" s="252" t="s">
        <v>170</v>
      </c>
      <c r="E658" s="264" t="s">
        <v>1</v>
      </c>
      <c r="F658" s="265" t="s">
        <v>172</v>
      </c>
      <c r="G658" s="263"/>
      <c r="H658" s="266">
        <v>209664</v>
      </c>
      <c r="I658" s="267"/>
      <c r="J658" s="263"/>
      <c r="K658" s="263"/>
      <c r="L658" s="268"/>
      <c r="M658" s="269"/>
      <c r="N658" s="270"/>
      <c r="O658" s="270"/>
      <c r="P658" s="270"/>
      <c r="Q658" s="270"/>
      <c r="R658" s="270"/>
      <c r="S658" s="270"/>
      <c r="T658" s="271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2" t="s">
        <v>170</v>
      </c>
      <c r="AU658" s="272" t="s">
        <v>82</v>
      </c>
      <c r="AV658" s="14" t="s">
        <v>88</v>
      </c>
      <c r="AW658" s="14" t="s">
        <v>30</v>
      </c>
      <c r="AX658" s="14" t="s">
        <v>80</v>
      </c>
      <c r="AY658" s="272" t="s">
        <v>163</v>
      </c>
    </row>
    <row r="659" spans="1:65" s="2" customFormat="1" ht="33" customHeight="1">
      <c r="A659" s="38"/>
      <c r="B659" s="39"/>
      <c r="C659" s="236" t="s">
        <v>911</v>
      </c>
      <c r="D659" s="236" t="s">
        <v>165</v>
      </c>
      <c r="E659" s="237" t="s">
        <v>1619</v>
      </c>
      <c r="F659" s="238" t="s">
        <v>1620</v>
      </c>
      <c r="G659" s="239" t="s">
        <v>192</v>
      </c>
      <c r="H659" s="240">
        <v>420</v>
      </c>
      <c r="I659" s="241"/>
      <c r="J659" s="242">
        <f>ROUND(I659*H659,2)</f>
        <v>0</v>
      </c>
      <c r="K659" s="243"/>
      <c r="L659" s="44"/>
      <c r="M659" s="244" t="s">
        <v>1</v>
      </c>
      <c r="N659" s="245" t="s">
        <v>38</v>
      </c>
      <c r="O659" s="91"/>
      <c r="P659" s="246">
        <f>O659*H659</f>
        <v>0</v>
      </c>
      <c r="Q659" s="246">
        <v>0</v>
      </c>
      <c r="R659" s="246">
        <f>Q659*H659</f>
        <v>0</v>
      </c>
      <c r="S659" s="246">
        <v>0</v>
      </c>
      <c r="T659" s="247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48" t="s">
        <v>88</v>
      </c>
      <c r="AT659" s="248" t="s">
        <v>165</v>
      </c>
      <c r="AU659" s="248" t="s">
        <v>82</v>
      </c>
      <c r="AY659" s="17" t="s">
        <v>163</v>
      </c>
      <c r="BE659" s="249">
        <f>IF(N659="základní",J659,0)</f>
        <v>0</v>
      </c>
      <c r="BF659" s="249">
        <f>IF(N659="snížená",J659,0)</f>
        <v>0</v>
      </c>
      <c r="BG659" s="249">
        <f>IF(N659="zákl. přenesená",J659,0)</f>
        <v>0</v>
      </c>
      <c r="BH659" s="249">
        <f>IF(N659="sníž. přenesená",J659,0)</f>
        <v>0</v>
      </c>
      <c r="BI659" s="249">
        <f>IF(N659="nulová",J659,0)</f>
        <v>0</v>
      </c>
      <c r="BJ659" s="17" t="s">
        <v>80</v>
      </c>
      <c r="BK659" s="249">
        <f>ROUND(I659*H659,2)</f>
        <v>0</v>
      </c>
      <c r="BL659" s="17" t="s">
        <v>88</v>
      </c>
      <c r="BM659" s="248" t="s">
        <v>1621</v>
      </c>
    </row>
    <row r="660" spans="1:51" s="13" customFormat="1" ht="12">
      <c r="A660" s="13"/>
      <c r="B660" s="250"/>
      <c r="C660" s="251"/>
      <c r="D660" s="252" t="s">
        <v>170</v>
      </c>
      <c r="E660" s="253" t="s">
        <v>1</v>
      </c>
      <c r="F660" s="254" t="s">
        <v>1622</v>
      </c>
      <c r="G660" s="251"/>
      <c r="H660" s="255">
        <v>420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1" t="s">
        <v>170</v>
      </c>
      <c r="AU660" s="261" t="s">
        <v>82</v>
      </c>
      <c r="AV660" s="13" t="s">
        <v>82</v>
      </c>
      <c r="AW660" s="13" t="s">
        <v>30</v>
      </c>
      <c r="AX660" s="13" t="s">
        <v>73</v>
      </c>
      <c r="AY660" s="261" t="s">
        <v>163</v>
      </c>
    </row>
    <row r="661" spans="1:51" s="14" customFormat="1" ht="12">
      <c r="A661" s="14"/>
      <c r="B661" s="262"/>
      <c r="C661" s="263"/>
      <c r="D661" s="252" t="s">
        <v>170</v>
      </c>
      <c r="E661" s="264" t="s">
        <v>1</v>
      </c>
      <c r="F661" s="265" t="s">
        <v>172</v>
      </c>
      <c r="G661" s="263"/>
      <c r="H661" s="266">
        <v>420</v>
      </c>
      <c r="I661" s="267"/>
      <c r="J661" s="263"/>
      <c r="K661" s="263"/>
      <c r="L661" s="268"/>
      <c r="M661" s="269"/>
      <c r="N661" s="270"/>
      <c r="O661" s="270"/>
      <c r="P661" s="270"/>
      <c r="Q661" s="270"/>
      <c r="R661" s="270"/>
      <c r="S661" s="270"/>
      <c r="T661" s="271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2" t="s">
        <v>170</v>
      </c>
      <c r="AU661" s="272" t="s">
        <v>82</v>
      </c>
      <c r="AV661" s="14" t="s">
        <v>88</v>
      </c>
      <c r="AW661" s="14" t="s">
        <v>30</v>
      </c>
      <c r="AX661" s="14" t="s">
        <v>80</v>
      </c>
      <c r="AY661" s="272" t="s">
        <v>163</v>
      </c>
    </row>
    <row r="662" spans="1:65" s="2" customFormat="1" ht="33" customHeight="1">
      <c r="A662" s="38"/>
      <c r="B662" s="39"/>
      <c r="C662" s="236" t="s">
        <v>919</v>
      </c>
      <c r="D662" s="236" t="s">
        <v>165</v>
      </c>
      <c r="E662" s="237" t="s">
        <v>1623</v>
      </c>
      <c r="F662" s="238" t="s">
        <v>1624</v>
      </c>
      <c r="G662" s="239" t="s">
        <v>591</v>
      </c>
      <c r="H662" s="240">
        <v>1.348</v>
      </c>
      <c r="I662" s="241"/>
      <c r="J662" s="242">
        <f>ROUND(I662*H662,2)</f>
        <v>0</v>
      </c>
      <c r="K662" s="243"/>
      <c r="L662" s="44"/>
      <c r="M662" s="244" t="s">
        <v>1</v>
      </c>
      <c r="N662" s="245" t="s">
        <v>38</v>
      </c>
      <c r="O662" s="91"/>
      <c r="P662" s="246">
        <f>O662*H662</f>
        <v>0</v>
      </c>
      <c r="Q662" s="246">
        <v>0</v>
      </c>
      <c r="R662" s="246">
        <f>Q662*H662</f>
        <v>0</v>
      </c>
      <c r="S662" s="246">
        <v>0</v>
      </c>
      <c r="T662" s="247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48" t="s">
        <v>88</v>
      </c>
      <c r="AT662" s="248" t="s">
        <v>165</v>
      </c>
      <c r="AU662" s="248" t="s">
        <v>82</v>
      </c>
      <c r="AY662" s="17" t="s">
        <v>163</v>
      </c>
      <c r="BE662" s="249">
        <f>IF(N662="základní",J662,0)</f>
        <v>0</v>
      </c>
      <c r="BF662" s="249">
        <f>IF(N662="snížená",J662,0)</f>
        <v>0</v>
      </c>
      <c r="BG662" s="249">
        <f>IF(N662="zákl. přenesená",J662,0)</f>
        <v>0</v>
      </c>
      <c r="BH662" s="249">
        <f>IF(N662="sníž. přenesená",J662,0)</f>
        <v>0</v>
      </c>
      <c r="BI662" s="249">
        <f>IF(N662="nulová",J662,0)</f>
        <v>0</v>
      </c>
      <c r="BJ662" s="17" t="s">
        <v>80</v>
      </c>
      <c r="BK662" s="249">
        <f>ROUND(I662*H662,2)</f>
        <v>0</v>
      </c>
      <c r="BL662" s="17" t="s">
        <v>88</v>
      </c>
      <c r="BM662" s="248" t="s">
        <v>1625</v>
      </c>
    </row>
    <row r="663" spans="1:51" s="13" customFormat="1" ht="12">
      <c r="A663" s="13"/>
      <c r="B663" s="250"/>
      <c r="C663" s="251"/>
      <c r="D663" s="252" t="s">
        <v>170</v>
      </c>
      <c r="E663" s="253" t="s">
        <v>1</v>
      </c>
      <c r="F663" s="254" t="s">
        <v>1626</v>
      </c>
      <c r="G663" s="251"/>
      <c r="H663" s="255">
        <v>1.348</v>
      </c>
      <c r="I663" s="256"/>
      <c r="J663" s="251"/>
      <c r="K663" s="251"/>
      <c r="L663" s="257"/>
      <c r="M663" s="258"/>
      <c r="N663" s="259"/>
      <c r="O663" s="259"/>
      <c r="P663" s="259"/>
      <c r="Q663" s="259"/>
      <c r="R663" s="259"/>
      <c r="S663" s="259"/>
      <c r="T663" s="26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1" t="s">
        <v>170</v>
      </c>
      <c r="AU663" s="261" t="s">
        <v>82</v>
      </c>
      <c r="AV663" s="13" t="s">
        <v>82</v>
      </c>
      <c r="AW663" s="13" t="s">
        <v>30</v>
      </c>
      <c r="AX663" s="13" t="s">
        <v>73</v>
      </c>
      <c r="AY663" s="261" t="s">
        <v>163</v>
      </c>
    </row>
    <row r="664" spans="1:51" s="14" customFormat="1" ht="12">
      <c r="A664" s="14"/>
      <c r="B664" s="262"/>
      <c r="C664" s="263"/>
      <c r="D664" s="252" t="s">
        <v>170</v>
      </c>
      <c r="E664" s="264" t="s">
        <v>1</v>
      </c>
      <c r="F664" s="265" t="s">
        <v>172</v>
      </c>
      <c r="G664" s="263"/>
      <c r="H664" s="266">
        <v>1.348</v>
      </c>
      <c r="I664" s="267"/>
      <c r="J664" s="263"/>
      <c r="K664" s="263"/>
      <c r="L664" s="268"/>
      <c r="M664" s="269"/>
      <c r="N664" s="270"/>
      <c r="O664" s="270"/>
      <c r="P664" s="270"/>
      <c r="Q664" s="270"/>
      <c r="R664" s="270"/>
      <c r="S664" s="270"/>
      <c r="T664" s="271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2" t="s">
        <v>170</v>
      </c>
      <c r="AU664" s="272" t="s">
        <v>82</v>
      </c>
      <c r="AV664" s="14" t="s">
        <v>88</v>
      </c>
      <c r="AW664" s="14" t="s">
        <v>30</v>
      </c>
      <c r="AX664" s="14" t="s">
        <v>80</v>
      </c>
      <c r="AY664" s="272" t="s">
        <v>163</v>
      </c>
    </row>
    <row r="665" spans="1:65" s="2" customFormat="1" ht="21.75" customHeight="1">
      <c r="A665" s="38"/>
      <c r="B665" s="39"/>
      <c r="C665" s="273" t="s">
        <v>925</v>
      </c>
      <c r="D665" s="273" t="s">
        <v>551</v>
      </c>
      <c r="E665" s="274" t="s">
        <v>1627</v>
      </c>
      <c r="F665" s="275" t="s">
        <v>1628</v>
      </c>
      <c r="G665" s="276" t="s">
        <v>591</v>
      </c>
      <c r="H665" s="277">
        <v>1.456</v>
      </c>
      <c r="I665" s="278"/>
      <c r="J665" s="279">
        <f>ROUND(I665*H665,2)</f>
        <v>0</v>
      </c>
      <c r="K665" s="280"/>
      <c r="L665" s="281"/>
      <c r="M665" s="282" t="s">
        <v>1</v>
      </c>
      <c r="N665" s="283" t="s">
        <v>38</v>
      </c>
      <c r="O665" s="91"/>
      <c r="P665" s="246">
        <f>O665*H665</f>
        <v>0</v>
      </c>
      <c r="Q665" s="246">
        <v>0</v>
      </c>
      <c r="R665" s="246">
        <f>Q665*H665</f>
        <v>0</v>
      </c>
      <c r="S665" s="246">
        <v>0</v>
      </c>
      <c r="T665" s="247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48" t="s">
        <v>97</v>
      </c>
      <c r="AT665" s="248" t="s">
        <v>551</v>
      </c>
      <c r="AU665" s="248" t="s">
        <v>82</v>
      </c>
      <c r="AY665" s="17" t="s">
        <v>163</v>
      </c>
      <c r="BE665" s="249">
        <f>IF(N665="základní",J665,0)</f>
        <v>0</v>
      </c>
      <c r="BF665" s="249">
        <f>IF(N665="snížená",J665,0)</f>
        <v>0</v>
      </c>
      <c r="BG665" s="249">
        <f>IF(N665="zákl. přenesená",J665,0)</f>
        <v>0</v>
      </c>
      <c r="BH665" s="249">
        <f>IF(N665="sníž. přenesená",J665,0)</f>
        <v>0</v>
      </c>
      <c r="BI665" s="249">
        <f>IF(N665="nulová",J665,0)</f>
        <v>0</v>
      </c>
      <c r="BJ665" s="17" t="s">
        <v>80</v>
      </c>
      <c r="BK665" s="249">
        <f>ROUND(I665*H665,2)</f>
        <v>0</v>
      </c>
      <c r="BL665" s="17" t="s">
        <v>88</v>
      </c>
      <c r="BM665" s="248" t="s">
        <v>1629</v>
      </c>
    </row>
    <row r="666" spans="1:63" s="12" customFormat="1" ht="22.8" customHeight="1">
      <c r="A666" s="12"/>
      <c r="B666" s="220"/>
      <c r="C666" s="221"/>
      <c r="D666" s="222" t="s">
        <v>72</v>
      </c>
      <c r="E666" s="234" t="s">
        <v>750</v>
      </c>
      <c r="F666" s="234" t="s">
        <v>1630</v>
      </c>
      <c r="G666" s="221"/>
      <c r="H666" s="221"/>
      <c r="I666" s="224"/>
      <c r="J666" s="235">
        <f>BK666</f>
        <v>0</v>
      </c>
      <c r="K666" s="221"/>
      <c r="L666" s="226"/>
      <c r="M666" s="227"/>
      <c r="N666" s="228"/>
      <c r="O666" s="228"/>
      <c r="P666" s="229">
        <f>SUM(P667:P675)</f>
        <v>0</v>
      </c>
      <c r="Q666" s="228"/>
      <c r="R666" s="229">
        <f>SUM(R667:R675)</f>
        <v>0</v>
      </c>
      <c r="S666" s="228"/>
      <c r="T666" s="230">
        <f>SUM(T667:T675)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31" t="s">
        <v>80</v>
      </c>
      <c r="AT666" s="232" t="s">
        <v>72</v>
      </c>
      <c r="AU666" s="232" t="s">
        <v>80</v>
      </c>
      <c r="AY666" s="231" t="s">
        <v>163</v>
      </c>
      <c r="BK666" s="233">
        <f>SUM(BK667:BK675)</f>
        <v>0</v>
      </c>
    </row>
    <row r="667" spans="1:65" s="2" customFormat="1" ht="21.75" customHeight="1">
      <c r="A667" s="38"/>
      <c r="B667" s="39"/>
      <c r="C667" s="236" t="s">
        <v>1631</v>
      </c>
      <c r="D667" s="236" t="s">
        <v>165</v>
      </c>
      <c r="E667" s="237" t="s">
        <v>1632</v>
      </c>
      <c r="F667" s="238" t="s">
        <v>1633</v>
      </c>
      <c r="G667" s="239" t="s">
        <v>563</v>
      </c>
      <c r="H667" s="240">
        <v>80</v>
      </c>
      <c r="I667" s="241"/>
      <c r="J667" s="242">
        <f>ROUND(I667*H667,2)</f>
        <v>0</v>
      </c>
      <c r="K667" s="243"/>
      <c r="L667" s="44"/>
      <c r="M667" s="244" t="s">
        <v>1</v>
      </c>
      <c r="N667" s="245" t="s">
        <v>38</v>
      </c>
      <c r="O667" s="91"/>
      <c r="P667" s="246">
        <f>O667*H667</f>
        <v>0</v>
      </c>
      <c r="Q667" s="246">
        <v>0</v>
      </c>
      <c r="R667" s="246">
        <f>Q667*H667</f>
        <v>0</v>
      </c>
      <c r="S667" s="246">
        <v>0</v>
      </c>
      <c r="T667" s="247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48" t="s">
        <v>88</v>
      </c>
      <c r="AT667" s="248" t="s">
        <v>165</v>
      </c>
      <c r="AU667" s="248" t="s">
        <v>82</v>
      </c>
      <c r="AY667" s="17" t="s">
        <v>163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80</v>
      </c>
      <c r="BK667" s="249">
        <f>ROUND(I667*H667,2)</f>
        <v>0</v>
      </c>
      <c r="BL667" s="17" t="s">
        <v>88</v>
      </c>
      <c r="BM667" s="248" t="s">
        <v>1634</v>
      </c>
    </row>
    <row r="668" spans="1:51" s="13" customFormat="1" ht="12">
      <c r="A668" s="13"/>
      <c r="B668" s="250"/>
      <c r="C668" s="251"/>
      <c r="D668" s="252" t="s">
        <v>170</v>
      </c>
      <c r="E668" s="253" t="s">
        <v>1</v>
      </c>
      <c r="F668" s="254" t="s">
        <v>1635</v>
      </c>
      <c r="G668" s="251"/>
      <c r="H668" s="255">
        <v>80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1" t="s">
        <v>170</v>
      </c>
      <c r="AU668" s="261" t="s">
        <v>82</v>
      </c>
      <c r="AV668" s="13" t="s">
        <v>82</v>
      </c>
      <c r="AW668" s="13" t="s">
        <v>30</v>
      </c>
      <c r="AX668" s="13" t="s">
        <v>73</v>
      </c>
      <c r="AY668" s="261" t="s">
        <v>163</v>
      </c>
    </row>
    <row r="669" spans="1:51" s="14" customFormat="1" ht="12">
      <c r="A669" s="14"/>
      <c r="B669" s="262"/>
      <c r="C669" s="263"/>
      <c r="D669" s="252" t="s">
        <v>170</v>
      </c>
      <c r="E669" s="264" t="s">
        <v>1</v>
      </c>
      <c r="F669" s="265" t="s">
        <v>172</v>
      </c>
      <c r="G669" s="263"/>
      <c r="H669" s="266">
        <v>80</v>
      </c>
      <c r="I669" s="267"/>
      <c r="J669" s="263"/>
      <c r="K669" s="263"/>
      <c r="L669" s="268"/>
      <c r="M669" s="269"/>
      <c r="N669" s="270"/>
      <c r="O669" s="270"/>
      <c r="P669" s="270"/>
      <c r="Q669" s="270"/>
      <c r="R669" s="270"/>
      <c r="S669" s="270"/>
      <c r="T669" s="271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2" t="s">
        <v>170</v>
      </c>
      <c r="AU669" s="272" t="s">
        <v>82</v>
      </c>
      <c r="AV669" s="14" t="s">
        <v>88</v>
      </c>
      <c r="AW669" s="14" t="s">
        <v>30</v>
      </c>
      <c r="AX669" s="14" t="s">
        <v>80</v>
      </c>
      <c r="AY669" s="272" t="s">
        <v>163</v>
      </c>
    </row>
    <row r="670" spans="1:65" s="2" customFormat="1" ht="21.75" customHeight="1">
      <c r="A670" s="38"/>
      <c r="B670" s="39"/>
      <c r="C670" s="236" t="s">
        <v>1636</v>
      </c>
      <c r="D670" s="236" t="s">
        <v>165</v>
      </c>
      <c r="E670" s="237" t="s">
        <v>1637</v>
      </c>
      <c r="F670" s="238" t="s">
        <v>1638</v>
      </c>
      <c r="G670" s="239" t="s">
        <v>563</v>
      </c>
      <c r="H670" s="240">
        <v>50</v>
      </c>
      <c r="I670" s="241"/>
      <c r="J670" s="242">
        <f>ROUND(I670*H670,2)</f>
        <v>0</v>
      </c>
      <c r="K670" s="243"/>
      <c r="L670" s="44"/>
      <c r="M670" s="244" t="s">
        <v>1</v>
      </c>
      <c r="N670" s="245" t="s">
        <v>38</v>
      </c>
      <c r="O670" s="91"/>
      <c r="P670" s="246">
        <f>O670*H670</f>
        <v>0</v>
      </c>
      <c r="Q670" s="246">
        <v>0</v>
      </c>
      <c r="R670" s="246">
        <f>Q670*H670</f>
        <v>0</v>
      </c>
      <c r="S670" s="246">
        <v>0</v>
      </c>
      <c r="T670" s="247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48" t="s">
        <v>88</v>
      </c>
      <c r="AT670" s="248" t="s">
        <v>165</v>
      </c>
      <c r="AU670" s="248" t="s">
        <v>82</v>
      </c>
      <c r="AY670" s="17" t="s">
        <v>163</v>
      </c>
      <c r="BE670" s="249">
        <f>IF(N670="základní",J670,0)</f>
        <v>0</v>
      </c>
      <c r="BF670" s="249">
        <f>IF(N670="snížená",J670,0)</f>
        <v>0</v>
      </c>
      <c r="BG670" s="249">
        <f>IF(N670="zákl. přenesená",J670,0)</f>
        <v>0</v>
      </c>
      <c r="BH670" s="249">
        <f>IF(N670="sníž. přenesená",J670,0)</f>
        <v>0</v>
      </c>
      <c r="BI670" s="249">
        <f>IF(N670="nulová",J670,0)</f>
        <v>0</v>
      </c>
      <c r="BJ670" s="17" t="s">
        <v>80</v>
      </c>
      <c r="BK670" s="249">
        <f>ROUND(I670*H670,2)</f>
        <v>0</v>
      </c>
      <c r="BL670" s="17" t="s">
        <v>88</v>
      </c>
      <c r="BM670" s="248" t="s">
        <v>1639</v>
      </c>
    </row>
    <row r="671" spans="1:51" s="13" customFormat="1" ht="12">
      <c r="A671" s="13"/>
      <c r="B671" s="250"/>
      <c r="C671" s="251"/>
      <c r="D671" s="252" t="s">
        <v>170</v>
      </c>
      <c r="E671" s="253" t="s">
        <v>1</v>
      </c>
      <c r="F671" s="254" t="s">
        <v>1640</v>
      </c>
      <c r="G671" s="251"/>
      <c r="H671" s="255">
        <v>50</v>
      </c>
      <c r="I671" s="256"/>
      <c r="J671" s="251"/>
      <c r="K671" s="251"/>
      <c r="L671" s="257"/>
      <c r="M671" s="258"/>
      <c r="N671" s="259"/>
      <c r="O671" s="259"/>
      <c r="P671" s="259"/>
      <c r="Q671" s="259"/>
      <c r="R671" s="259"/>
      <c r="S671" s="259"/>
      <c r="T671" s="26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1" t="s">
        <v>170</v>
      </c>
      <c r="AU671" s="261" t="s">
        <v>82</v>
      </c>
      <c r="AV671" s="13" t="s">
        <v>82</v>
      </c>
      <c r="AW671" s="13" t="s">
        <v>30</v>
      </c>
      <c r="AX671" s="13" t="s">
        <v>73</v>
      </c>
      <c r="AY671" s="261" t="s">
        <v>163</v>
      </c>
    </row>
    <row r="672" spans="1:51" s="14" customFormat="1" ht="12">
      <c r="A672" s="14"/>
      <c r="B672" s="262"/>
      <c r="C672" s="263"/>
      <c r="D672" s="252" t="s">
        <v>170</v>
      </c>
      <c r="E672" s="264" t="s">
        <v>1</v>
      </c>
      <c r="F672" s="265" t="s">
        <v>172</v>
      </c>
      <c r="G672" s="263"/>
      <c r="H672" s="266">
        <v>50</v>
      </c>
      <c r="I672" s="267"/>
      <c r="J672" s="263"/>
      <c r="K672" s="263"/>
      <c r="L672" s="268"/>
      <c r="M672" s="269"/>
      <c r="N672" s="270"/>
      <c r="O672" s="270"/>
      <c r="P672" s="270"/>
      <c r="Q672" s="270"/>
      <c r="R672" s="270"/>
      <c r="S672" s="270"/>
      <c r="T672" s="271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2" t="s">
        <v>170</v>
      </c>
      <c r="AU672" s="272" t="s">
        <v>82</v>
      </c>
      <c r="AV672" s="14" t="s">
        <v>88</v>
      </c>
      <c r="AW672" s="14" t="s">
        <v>30</v>
      </c>
      <c r="AX672" s="14" t="s">
        <v>80</v>
      </c>
      <c r="AY672" s="272" t="s">
        <v>163</v>
      </c>
    </row>
    <row r="673" spans="1:65" s="2" customFormat="1" ht="21.75" customHeight="1">
      <c r="A673" s="38"/>
      <c r="B673" s="39"/>
      <c r="C673" s="236" t="s">
        <v>1641</v>
      </c>
      <c r="D673" s="236" t="s">
        <v>165</v>
      </c>
      <c r="E673" s="237" t="s">
        <v>1642</v>
      </c>
      <c r="F673" s="238" t="s">
        <v>1643</v>
      </c>
      <c r="G673" s="239" t="s">
        <v>563</v>
      </c>
      <c r="H673" s="240">
        <v>1</v>
      </c>
      <c r="I673" s="241"/>
      <c r="J673" s="242">
        <f>ROUND(I673*H673,2)</f>
        <v>0</v>
      </c>
      <c r="K673" s="243"/>
      <c r="L673" s="44"/>
      <c r="M673" s="244" t="s">
        <v>1</v>
      </c>
      <c r="N673" s="245" t="s">
        <v>38</v>
      </c>
      <c r="O673" s="91"/>
      <c r="P673" s="246">
        <f>O673*H673</f>
        <v>0</v>
      </c>
      <c r="Q673" s="246">
        <v>0</v>
      </c>
      <c r="R673" s="246">
        <f>Q673*H673</f>
        <v>0</v>
      </c>
      <c r="S673" s="246">
        <v>0</v>
      </c>
      <c r="T673" s="247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48" t="s">
        <v>88</v>
      </c>
      <c r="AT673" s="248" t="s">
        <v>165</v>
      </c>
      <c r="AU673" s="248" t="s">
        <v>82</v>
      </c>
      <c r="AY673" s="17" t="s">
        <v>163</v>
      </c>
      <c r="BE673" s="249">
        <f>IF(N673="základní",J673,0)</f>
        <v>0</v>
      </c>
      <c r="BF673" s="249">
        <f>IF(N673="snížená",J673,0)</f>
        <v>0</v>
      </c>
      <c r="BG673" s="249">
        <f>IF(N673="zákl. přenesená",J673,0)</f>
        <v>0</v>
      </c>
      <c r="BH673" s="249">
        <f>IF(N673="sníž. přenesená",J673,0)</f>
        <v>0</v>
      </c>
      <c r="BI673" s="249">
        <f>IF(N673="nulová",J673,0)</f>
        <v>0</v>
      </c>
      <c r="BJ673" s="17" t="s">
        <v>80</v>
      </c>
      <c r="BK673" s="249">
        <f>ROUND(I673*H673,2)</f>
        <v>0</v>
      </c>
      <c r="BL673" s="17" t="s">
        <v>88</v>
      </c>
      <c r="BM673" s="248" t="s">
        <v>1644</v>
      </c>
    </row>
    <row r="674" spans="1:51" s="13" customFormat="1" ht="12">
      <c r="A674" s="13"/>
      <c r="B674" s="250"/>
      <c r="C674" s="251"/>
      <c r="D674" s="252" t="s">
        <v>170</v>
      </c>
      <c r="E674" s="253" t="s">
        <v>1</v>
      </c>
      <c r="F674" s="254" t="s">
        <v>80</v>
      </c>
      <c r="G674" s="251"/>
      <c r="H674" s="255">
        <v>1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1" t="s">
        <v>170</v>
      </c>
      <c r="AU674" s="261" t="s">
        <v>82</v>
      </c>
      <c r="AV674" s="13" t="s">
        <v>82</v>
      </c>
      <c r="AW674" s="13" t="s">
        <v>30</v>
      </c>
      <c r="AX674" s="13" t="s">
        <v>73</v>
      </c>
      <c r="AY674" s="261" t="s">
        <v>163</v>
      </c>
    </row>
    <row r="675" spans="1:51" s="14" customFormat="1" ht="12">
      <c r="A675" s="14"/>
      <c r="B675" s="262"/>
      <c r="C675" s="263"/>
      <c r="D675" s="252" t="s">
        <v>170</v>
      </c>
      <c r="E675" s="264" t="s">
        <v>1</v>
      </c>
      <c r="F675" s="265" t="s">
        <v>172</v>
      </c>
      <c r="G675" s="263"/>
      <c r="H675" s="266">
        <v>1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2" t="s">
        <v>170</v>
      </c>
      <c r="AU675" s="272" t="s">
        <v>82</v>
      </c>
      <c r="AV675" s="14" t="s">
        <v>88</v>
      </c>
      <c r="AW675" s="14" t="s">
        <v>30</v>
      </c>
      <c r="AX675" s="14" t="s">
        <v>80</v>
      </c>
      <c r="AY675" s="272" t="s">
        <v>163</v>
      </c>
    </row>
    <row r="676" spans="1:63" s="12" customFormat="1" ht="22.8" customHeight="1">
      <c r="A676" s="12"/>
      <c r="B676" s="220"/>
      <c r="C676" s="221"/>
      <c r="D676" s="222" t="s">
        <v>72</v>
      </c>
      <c r="E676" s="234" t="s">
        <v>655</v>
      </c>
      <c r="F676" s="234" t="s">
        <v>656</v>
      </c>
      <c r="G676" s="221"/>
      <c r="H676" s="221"/>
      <c r="I676" s="224"/>
      <c r="J676" s="235">
        <f>BK676</f>
        <v>0</v>
      </c>
      <c r="K676" s="221"/>
      <c r="L676" s="226"/>
      <c r="M676" s="227"/>
      <c r="N676" s="228"/>
      <c r="O676" s="228"/>
      <c r="P676" s="229">
        <f>SUM(P677:P680)</f>
        <v>0</v>
      </c>
      <c r="Q676" s="228"/>
      <c r="R676" s="229">
        <f>SUM(R677:R680)</f>
        <v>0</v>
      </c>
      <c r="S676" s="228"/>
      <c r="T676" s="230">
        <f>SUM(T677:T680)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31" t="s">
        <v>80</v>
      </c>
      <c r="AT676" s="232" t="s">
        <v>72</v>
      </c>
      <c r="AU676" s="232" t="s">
        <v>80</v>
      </c>
      <c r="AY676" s="231" t="s">
        <v>163</v>
      </c>
      <c r="BK676" s="233">
        <f>SUM(BK677:BK680)</f>
        <v>0</v>
      </c>
    </row>
    <row r="677" spans="1:65" s="2" customFormat="1" ht="66.75" customHeight="1">
      <c r="A677" s="38"/>
      <c r="B677" s="39"/>
      <c r="C677" s="236" t="s">
        <v>1645</v>
      </c>
      <c r="D677" s="236" t="s">
        <v>165</v>
      </c>
      <c r="E677" s="237" t="s">
        <v>658</v>
      </c>
      <c r="F677" s="238" t="s">
        <v>659</v>
      </c>
      <c r="G677" s="239" t="s">
        <v>591</v>
      </c>
      <c r="H677" s="240">
        <v>853.293</v>
      </c>
      <c r="I677" s="241"/>
      <c r="J677" s="242">
        <f>ROUND(I677*H677,2)</f>
        <v>0</v>
      </c>
      <c r="K677" s="243"/>
      <c r="L677" s="44"/>
      <c r="M677" s="244" t="s">
        <v>1</v>
      </c>
      <c r="N677" s="245" t="s">
        <v>38</v>
      </c>
      <c r="O677" s="91"/>
      <c r="P677" s="246">
        <f>O677*H677</f>
        <v>0</v>
      </c>
      <c r="Q677" s="246">
        <v>0</v>
      </c>
      <c r="R677" s="246">
        <f>Q677*H677</f>
        <v>0</v>
      </c>
      <c r="S677" s="246">
        <v>0</v>
      </c>
      <c r="T677" s="24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8" t="s">
        <v>88</v>
      </c>
      <c r="AT677" s="248" t="s">
        <v>165</v>
      </c>
      <c r="AU677" s="248" t="s">
        <v>82</v>
      </c>
      <c r="AY677" s="17" t="s">
        <v>163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17" t="s">
        <v>80</v>
      </c>
      <c r="BK677" s="249">
        <f>ROUND(I677*H677,2)</f>
        <v>0</v>
      </c>
      <c r="BL677" s="17" t="s">
        <v>88</v>
      </c>
      <c r="BM677" s="248" t="s">
        <v>1646</v>
      </c>
    </row>
    <row r="678" spans="1:65" s="2" customFormat="1" ht="44.25" customHeight="1">
      <c r="A678" s="38"/>
      <c r="B678" s="39"/>
      <c r="C678" s="236" t="s">
        <v>1647</v>
      </c>
      <c r="D678" s="236" t="s">
        <v>165</v>
      </c>
      <c r="E678" s="237" t="s">
        <v>1648</v>
      </c>
      <c r="F678" s="238" t="s">
        <v>1649</v>
      </c>
      <c r="G678" s="239" t="s">
        <v>591</v>
      </c>
      <c r="H678" s="240">
        <v>144.958</v>
      </c>
      <c r="I678" s="241"/>
      <c r="J678" s="242">
        <f>ROUND(I678*H678,2)</f>
        <v>0</v>
      </c>
      <c r="K678" s="243"/>
      <c r="L678" s="44"/>
      <c r="M678" s="244" t="s">
        <v>1</v>
      </c>
      <c r="N678" s="245" t="s">
        <v>38</v>
      </c>
      <c r="O678" s="91"/>
      <c r="P678" s="246">
        <f>O678*H678</f>
        <v>0</v>
      </c>
      <c r="Q678" s="246">
        <v>0</v>
      </c>
      <c r="R678" s="246">
        <f>Q678*H678</f>
        <v>0</v>
      </c>
      <c r="S678" s="246">
        <v>0</v>
      </c>
      <c r="T678" s="247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48" t="s">
        <v>88</v>
      </c>
      <c r="AT678" s="248" t="s">
        <v>165</v>
      </c>
      <c r="AU678" s="248" t="s">
        <v>82</v>
      </c>
      <c r="AY678" s="17" t="s">
        <v>163</v>
      </c>
      <c r="BE678" s="249">
        <f>IF(N678="základní",J678,0)</f>
        <v>0</v>
      </c>
      <c r="BF678" s="249">
        <f>IF(N678="snížená",J678,0)</f>
        <v>0</v>
      </c>
      <c r="BG678" s="249">
        <f>IF(N678="zákl. přenesená",J678,0)</f>
        <v>0</v>
      </c>
      <c r="BH678" s="249">
        <f>IF(N678="sníž. přenesená",J678,0)</f>
        <v>0</v>
      </c>
      <c r="BI678" s="249">
        <f>IF(N678="nulová",J678,0)</f>
        <v>0</v>
      </c>
      <c r="BJ678" s="17" t="s">
        <v>80</v>
      </c>
      <c r="BK678" s="249">
        <f>ROUND(I678*H678,2)</f>
        <v>0</v>
      </c>
      <c r="BL678" s="17" t="s">
        <v>88</v>
      </c>
      <c r="BM678" s="248" t="s">
        <v>1650</v>
      </c>
    </row>
    <row r="679" spans="1:51" s="13" customFormat="1" ht="12">
      <c r="A679" s="13"/>
      <c r="B679" s="250"/>
      <c r="C679" s="251"/>
      <c r="D679" s="252" t="s">
        <v>170</v>
      </c>
      <c r="E679" s="253" t="s">
        <v>1</v>
      </c>
      <c r="F679" s="254" t="s">
        <v>1651</v>
      </c>
      <c r="G679" s="251"/>
      <c r="H679" s="255">
        <v>144.958</v>
      </c>
      <c r="I679" s="256"/>
      <c r="J679" s="251"/>
      <c r="K679" s="251"/>
      <c r="L679" s="257"/>
      <c r="M679" s="258"/>
      <c r="N679" s="259"/>
      <c r="O679" s="259"/>
      <c r="P679" s="259"/>
      <c r="Q679" s="259"/>
      <c r="R679" s="259"/>
      <c r="S679" s="259"/>
      <c r="T679" s="26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1" t="s">
        <v>170</v>
      </c>
      <c r="AU679" s="261" t="s">
        <v>82</v>
      </c>
      <c r="AV679" s="13" t="s">
        <v>82</v>
      </c>
      <c r="AW679" s="13" t="s">
        <v>30</v>
      </c>
      <c r="AX679" s="13" t="s">
        <v>73</v>
      </c>
      <c r="AY679" s="261" t="s">
        <v>163</v>
      </c>
    </row>
    <row r="680" spans="1:51" s="14" customFormat="1" ht="12">
      <c r="A680" s="14"/>
      <c r="B680" s="262"/>
      <c r="C680" s="263"/>
      <c r="D680" s="252" t="s">
        <v>170</v>
      </c>
      <c r="E680" s="264" t="s">
        <v>1</v>
      </c>
      <c r="F680" s="265" t="s">
        <v>172</v>
      </c>
      <c r="G680" s="263"/>
      <c r="H680" s="266">
        <v>144.958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2" t="s">
        <v>170</v>
      </c>
      <c r="AU680" s="272" t="s">
        <v>82</v>
      </c>
      <c r="AV680" s="14" t="s">
        <v>88</v>
      </c>
      <c r="AW680" s="14" t="s">
        <v>30</v>
      </c>
      <c r="AX680" s="14" t="s">
        <v>80</v>
      </c>
      <c r="AY680" s="272" t="s">
        <v>163</v>
      </c>
    </row>
    <row r="681" spans="1:63" s="12" customFormat="1" ht="22.8" customHeight="1">
      <c r="A681" s="12"/>
      <c r="B681" s="220"/>
      <c r="C681" s="221"/>
      <c r="D681" s="222" t="s">
        <v>72</v>
      </c>
      <c r="E681" s="234" t="s">
        <v>1652</v>
      </c>
      <c r="F681" s="234" t="s">
        <v>1653</v>
      </c>
      <c r="G681" s="221"/>
      <c r="H681" s="221"/>
      <c r="I681" s="224"/>
      <c r="J681" s="235">
        <f>BK681</f>
        <v>0</v>
      </c>
      <c r="K681" s="221"/>
      <c r="L681" s="226"/>
      <c r="M681" s="227"/>
      <c r="N681" s="228"/>
      <c r="O681" s="228"/>
      <c r="P681" s="229">
        <f>SUM(P682:P685)</f>
        <v>0</v>
      </c>
      <c r="Q681" s="228"/>
      <c r="R681" s="229">
        <f>SUM(R682:R685)</f>
        <v>0</v>
      </c>
      <c r="S681" s="228"/>
      <c r="T681" s="230">
        <f>SUM(T682:T685)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31" t="s">
        <v>80</v>
      </c>
      <c r="AT681" s="232" t="s">
        <v>72</v>
      </c>
      <c r="AU681" s="232" t="s">
        <v>80</v>
      </c>
      <c r="AY681" s="231" t="s">
        <v>163</v>
      </c>
      <c r="BK681" s="233">
        <f>SUM(BK682:BK685)</f>
        <v>0</v>
      </c>
    </row>
    <row r="682" spans="1:65" s="2" customFormat="1" ht="21.75" customHeight="1">
      <c r="A682" s="38"/>
      <c r="B682" s="39"/>
      <c r="C682" s="236" t="s">
        <v>1654</v>
      </c>
      <c r="D682" s="236" t="s">
        <v>165</v>
      </c>
      <c r="E682" s="237" t="s">
        <v>1655</v>
      </c>
      <c r="F682" s="238" t="s">
        <v>1656</v>
      </c>
      <c r="G682" s="239" t="s">
        <v>563</v>
      </c>
      <c r="H682" s="240">
        <v>2</v>
      </c>
      <c r="I682" s="241"/>
      <c r="J682" s="242">
        <f>ROUND(I682*H682,2)</f>
        <v>0</v>
      </c>
      <c r="K682" s="243"/>
      <c r="L682" s="44"/>
      <c r="M682" s="244" t="s">
        <v>1</v>
      </c>
      <c r="N682" s="245" t="s">
        <v>38</v>
      </c>
      <c r="O682" s="91"/>
      <c r="P682" s="246">
        <f>O682*H682</f>
        <v>0</v>
      </c>
      <c r="Q682" s="246">
        <v>0</v>
      </c>
      <c r="R682" s="246">
        <f>Q682*H682</f>
        <v>0</v>
      </c>
      <c r="S682" s="246">
        <v>0</v>
      </c>
      <c r="T682" s="247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48" t="s">
        <v>88</v>
      </c>
      <c r="AT682" s="248" t="s">
        <v>165</v>
      </c>
      <c r="AU682" s="248" t="s">
        <v>82</v>
      </c>
      <c r="AY682" s="17" t="s">
        <v>163</v>
      </c>
      <c r="BE682" s="249">
        <f>IF(N682="základní",J682,0)</f>
        <v>0</v>
      </c>
      <c r="BF682" s="249">
        <f>IF(N682="snížená",J682,0)</f>
        <v>0</v>
      </c>
      <c r="BG682" s="249">
        <f>IF(N682="zákl. přenesená",J682,0)</f>
        <v>0</v>
      </c>
      <c r="BH682" s="249">
        <f>IF(N682="sníž. přenesená",J682,0)</f>
        <v>0</v>
      </c>
      <c r="BI682" s="249">
        <f>IF(N682="nulová",J682,0)</f>
        <v>0</v>
      </c>
      <c r="BJ682" s="17" t="s">
        <v>80</v>
      </c>
      <c r="BK682" s="249">
        <f>ROUND(I682*H682,2)</f>
        <v>0</v>
      </c>
      <c r="BL682" s="17" t="s">
        <v>88</v>
      </c>
      <c r="BM682" s="248" t="s">
        <v>1657</v>
      </c>
    </row>
    <row r="683" spans="1:65" s="2" customFormat="1" ht="21.75" customHeight="1">
      <c r="A683" s="38"/>
      <c r="B683" s="39"/>
      <c r="C683" s="236" t="s">
        <v>1658</v>
      </c>
      <c r="D683" s="236" t="s">
        <v>165</v>
      </c>
      <c r="E683" s="237" t="s">
        <v>1659</v>
      </c>
      <c r="F683" s="238" t="s">
        <v>1660</v>
      </c>
      <c r="G683" s="239" t="s">
        <v>563</v>
      </c>
      <c r="H683" s="240">
        <v>1</v>
      </c>
      <c r="I683" s="241"/>
      <c r="J683" s="242">
        <f>ROUND(I683*H683,2)</f>
        <v>0</v>
      </c>
      <c r="K683" s="243"/>
      <c r="L683" s="44"/>
      <c r="M683" s="244" t="s">
        <v>1</v>
      </c>
      <c r="N683" s="245" t="s">
        <v>38</v>
      </c>
      <c r="O683" s="91"/>
      <c r="P683" s="246">
        <f>O683*H683</f>
        <v>0</v>
      </c>
      <c r="Q683" s="246">
        <v>0</v>
      </c>
      <c r="R683" s="246">
        <f>Q683*H683</f>
        <v>0</v>
      </c>
      <c r="S683" s="246">
        <v>0</v>
      </c>
      <c r="T683" s="247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48" t="s">
        <v>88</v>
      </c>
      <c r="AT683" s="248" t="s">
        <v>165</v>
      </c>
      <c r="AU683" s="248" t="s">
        <v>82</v>
      </c>
      <c r="AY683" s="17" t="s">
        <v>163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17" t="s">
        <v>80</v>
      </c>
      <c r="BK683" s="249">
        <f>ROUND(I683*H683,2)</f>
        <v>0</v>
      </c>
      <c r="BL683" s="17" t="s">
        <v>88</v>
      </c>
      <c r="BM683" s="248" t="s">
        <v>1661</v>
      </c>
    </row>
    <row r="684" spans="1:65" s="2" customFormat="1" ht="21.75" customHeight="1">
      <c r="A684" s="38"/>
      <c r="B684" s="39"/>
      <c r="C684" s="236" t="s">
        <v>1662</v>
      </c>
      <c r="D684" s="236" t="s">
        <v>165</v>
      </c>
      <c r="E684" s="237" t="s">
        <v>1663</v>
      </c>
      <c r="F684" s="238" t="s">
        <v>1664</v>
      </c>
      <c r="G684" s="239" t="s">
        <v>563</v>
      </c>
      <c r="H684" s="240">
        <v>118</v>
      </c>
      <c r="I684" s="241"/>
      <c r="J684" s="242">
        <f>ROUND(I684*H684,2)</f>
        <v>0</v>
      </c>
      <c r="K684" s="243"/>
      <c r="L684" s="44"/>
      <c r="M684" s="244" t="s">
        <v>1</v>
      </c>
      <c r="N684" s="245" t="s">
        <v>38</v>
      </c>
      <c r="O684" s="91"/>
      <c r="P684" s="246">
        <f>O684*H684</f>
        <v>0</v>
      </c>
      <c r="Q684" s="246">
        <v>0</v>
      </c>
      <c r="R684" s="246">
        <f>Q684*H684</f>
        <v>0</v>
      </c>
      <c r="S684" s="246">
        <v>0</v>
      </c>
      <c r="T684" s="247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48" t="s">
        <v>88</v>
      </c>
      <c r="AT684" s="248" t="s">
        <v>165</v>
      </c>
      <c r="AU684" s="248" t="s">
        <v>82</v>
      </c>
      <c r="AY684" s="17" t="s">
        <v>163</v>
      </c>
      <c r="BE684" s="249">
        <f>IF(N684="základní",J684,0)</f>
        <v>0</v>
      </c>
      <c r="BF684" s="249">
        <f>IF(N684="snížená",J684,0)</f>
        <v>0</v>
      </c>
      <c r="BG684" s="249">
        <f>IF(N684="zákl. přenesená",J684,0)</f>
        <v>0</v>
      </c>
      <c r="BH684" s="249">
        <f>IF(N684="sníž. přenesená",J684,0)</f>
        <v>0</v>
      </c>
      <c r="BI684" s="249">
        <f>IF(N684="nulová",J684,0)</f>
        <v>0</v>
      </c>
      <c r="BJ684" s="17" t="s">
        <v>80</v>
      </c>
      <c r="BK684" s="249">
        <f>ROUND(I684*H684,2)</f>
        <v>0</v>
      </c>
      <c r="BL684" s="17" t="s">
        <v>88</v>
      </c>
      <c r="BM684" s="248" t="s">
        <v>1665</v>
      </c>
    </row>
    <row r="685" spans="1:65" s="2" customFormat="1" ht="21.75" customHeight="1">
      <c r="A685" s="38"/>
      <c r="B685" s="39"/>
      <c r="C685" s="236" t="s">
        <v>1666</v>
      </c>
      <c r="D685" s="236" t="s">
        <v>165</v>
      </c>
      <c r="E685" s="237" t="s">
        <v>1667</v>
      </c>
      <c r="F685" s="238" t="s">
        <v>1668</v>
      </c>
      <c r="G685" s="239" t="s">
        <v>563</v>
      </c>
      <c r="H685" s="240">
        <v>73</v>
      </c>
      <c r="I685" s="241"/>
      <c r="J685" s="242">
        <f>ROUND(I685*H685,2)</f>
        <v>0</v>
      </c>
      <c r="K685" s="243"/>
      <c r="L685" s="44"/>
      <c r="M685" s="244" t="s">
        <v>1</v>
      </c>
      <c r="N685" s="245" t="s">
        <v>38</v>
      </c>
      <c r="O685" s="91"/>
      <c r="P685" s="246">
        <f>O685*H685</f>
        <v>0</v>
      </c>
      <c r="Q685" s="246">
        <v>0</v>
      </c>
      <c r="R685" s="246">
        <f>Q685*H685</f>
        <v>0</v>
      </c>
      <c r="S685" s="246">
        <v>0</v>
      </c>
      <c r="T685" s="247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48" t="s">
        <v>88</v>
      </c>
      <c r="AT685" s="248" t="s">
        <v>165</v>
      </c>
      <c r="AU685" s="248" t="s">
        <v>82</v>
      </c>
      <c r="AY685" s="17" t="s">
        <v>163</v>
      </c>
      <c r="BE685" s="249">
        <f>IF(N685="základní",J685,0)</f>
        <v>0</v>
      </c>
      <c r="BF685" s="249">
        <f>IF(N685="snížená",J685,0)</f>
        <v>0</v>
      </c>
      <c r="BG685" s="249">
        <f>IF(N685="zákl. přenesená",J685,0)</f>
        <v>0</v>
      </c>
      <c r="BH685" s="249">
        <f>IF(N685="sníž. přenesená",J685,0)</f>
        <v>0</v>
      </c>
      <c r="BI685" s="249">
        <f>IF(N685="nulová",J685,0)</f>
        <v>0</v>
      </c>
      <c r="BJ685" s="17" t="s">
        <v>80</v>
      </c>
      <c r="BK685" s="249">
        <f>ROUND(I685*H685,2)</f>
        <v>0</v>
      </c>
      <c r="BL685" s="17" t="s">
        <v>88</v>
      </c>
      <c r="BM685" s="248" t="s">
        <v>1669</v>
      </c>
    </row>
    <row r="686" spans="1:63" s="12" customFormat="1" ht="22.8" customHeight="1">
      <c r="A686" s="12"/>
      <c r="B686" s="220"/>
      <c r="C686" s="221"/>
      <c r="D686" s="222" t="s">
        <v>72</v>
      </c>
      <c r="E686" s="234" t="s">
        <v>1670</v>
      </c>
      <c r="F686" s="234" t="s">
        <v>1671</v>
      </c>
      <c r="G686" s="221"/>
      <c r="H686" s="221"/>
      <c r="I686" s="224"/>
      <c r="J686" s="235">
        <f>BK686</f>
        <v>0</v>
      </c>
      <c r="K686" s="221"/>
      <c r="L686" s="226"/>
      <c r="M686" s="227"/>
      <c r="N686" s="228"/>
      <c r="O686" s="228"/>
      <c r="P686" s="229">
        <f>SUM(P687:P704)</f>
        <v>0</v>
      </c>
      <c r="Q686" s="228"/>
      <c r="R686" s="229">
        <f>SUM(R687:R704)</f>
        <v>0</v>
      </c>
      <c r="S686" s="228"/>
      <c r="T686" s="230">
        <f>SUM(T687:T704)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31" t="s">
        <v>80</v>
      </c>
      <c r="AT686" s="232" t="s">
        <v>72</v>
      </c>
      <c r="AU686" s="232" t="s">
        <v>80</v>
      </c>
      <c r="AY686" s="231" t="s">
        <v>163</v>
      </c>
      <c r="BK686" s="233">
        <f>SUM(BK687:BK704)</f>
        <v>0</v>
      </c>
    </row>
    <row r="687" spans="1:65" s="2" customFormat="1" ht="21.75" customHeight="1">
      <c r="A687" s="38"/>
      <c r="B687" s="39"/>
      <c r="C687" s="236" t="s">
        <v>1672</v>
      </c>
      <c r="D687" s="236" t="s">
        <v>165</v>
      </c>
      <c r="E687" s="237" t="s">
        <v>1673</v>
      </c>
      <c r="F687" s="238" t="s">
        <v>1674</v>
      </c>
      <c r="G687" s="239" t="s">
        <v>563</v>
      </c>
      <c r="H687" s="240">
        <v>73</v>
      </c>
      <c r="I687" s="241"/>
      <c r="J687" s="242">
        <f>ROUND(I687*H687,2)</f>
        <v>0</v>
      </c>
      <c r="K687" s="243"/>
      <c r="L687" s="44"/>
      <c r="M687" s="244" t="s">
        <v>1</v>
      </c>
      <c r="N687" s="245" t="s">
        <v>38</v>
      </c>
      <c r="O687" s="91"/>
      <c r="P687" s="246">
        <f>O687*H687</f>
        <v>0</v>
      </c>
      <c r="Q687" s="246">
        <v>0</v>
      </c>
      <c r="R687" s="246">
        <f>Q687*H687</f>
        <v>0</v>
      </c>
      <c r="S687" s="246">
        <v>0</v>
      </c>
      <c r="T687" s="247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48" t="s">
        <v>88</v>
      </c>
      <c r="AT687" s="248" t="s">
        <v>165</v>
      </c>
      <c r="AU687" s="248" t="s">
        <v>82</v>
      </c>
      <c r="AY687" s="17" t="s">
        <v>163</v>
      </c>
      <c r="BE687" s="249">
        <f>IF(N687="základní",J687,0)</f>
        <v>0</v>
      </c>
      <c r="BF687" s="249">
        <f>IF(N687="snížená",J687,0)</f>
        <v>0</v>
      </c>
      <c r="BG687" s="249">
        <f>IF(N687="zákl. přenesená",J687,0)</f>
        <v>0</v>
      </c>
      <c r="BH687" s="249">
        <f>IF(N687="sníž. přenesená",J687,0)</f>
        <v>0</v>
      </c>
      <c r="BI687" s="249">
        <f>IF(N687="nulová",J687,0)</f>
        <v>0</v>
      </c>
      <c r="BJ687" s="17" t="s">
        <v>80</v>
      </c>
      <c r="BK687" s="249">
        <f>ROUND(I687*H687,2)</f>
        <v>0</v>
      </c>
      <c r="BL687" s="17" t="s">
        <v>88</v>
      </c>
      <c r="BM687" s="248" t="s">
        <v>1675</v>
      </c>
    </row>
    <row r="688" spans="1:51" s="13" customFormat="1" ht="12">
      <c r="A688" s="13"/>
      <c r="B688" s="250"/>
      <c r="C688" s="251"/>
      <c r="D688" s="252" t="s">
        <v>170</v>
      </c>
      <c r="E688" s="253" t="s">
        <v>1</v>
      </c>
      <c r="F688" s="254" t="s">
        <v>1676</v>
      </c>
      <c r="G688" s="251"/>
      <c r="H688" s="255">
        <v>73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1" t="s">
        <v>170</v>
      </c>
      <c r="AU688" s="261" t="s">
        <v>82</v>
      </c>
      <c r="AV688" s="13" t="s">
        <v>82</v>
      </c>
      <c r="AW688" s="13" t="s">
        <v>30</v>
      </c>
      <c r="AX688" s="13" t="s">
        <v>73</v>
      </c>
      <c r="AY688" s="261" t="s">
        <v>163</v>
      </c>
    </row>
    <row r="689" spans="1:51" s="14" customFormat="1" ht="12">
      <c r="A689" s="14"/>
      <c r="B689" s="262"/>
      <c r="C689" s="263"/>
      <c r="D689" s="252" t="s">
        <v>170</v>
      </c>
      <c r="E689" s="264" t="s">
        <v>1</v>
      </c>
      <c r="F689" s="265" t="s">
        <v>172</v>
      </c>
      <c r="G689" s="263"/>
      <c r="H689" s="266">
        <v>73</v>
      </c>
      <c r="I689" s="267"/>
      <c r="J689" s="263"/>
      <c r="K689" s="263"/>
      <c r="L689" s="268"/>
      <c r="M689" s="269"/>
      <c r="N689" s="270"/>
      <c r="O689" s="270"/>
      <c r="P689" s="270"/>
      <c r="Q689" s="270"/>
      <c r="R689" s="270"/>
      <c r="S689" s="270"/>
      <c r="T689" s="27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2" t="s">
        <v>170</v>
      </c>
      <c r="AU689" s="272" t="s">
        <v>82</v>
      </c>
      <c r="AV689" s="14" t="s">
        <v>88</v>
      </c>
      <c r="AW689" s="14" t="s">
        <v>30</v>
      </c>
      <c r="AX689" s="14" t="s">
        <v>80</v>
      </c>
      <c r="AY689" s="272" t="s">
        <v>163</v>
      </c>
    </row>
    <row r="690" spans="1:65" s="2" customFormat="1" ht="21.75" customHeight="1">
      <c r="A690" s="38"/>
      <c r="B690" s="39"/>
      <c r="C690" s="236" t="s">
        <v>1677</v>
      </c>
      <c r="D690" s="236" t="s">
        <v>165</v>
      </c>
      <c r="E690" s="237" t="s">
        <v>1678</v>
      </c>
      <c r="F690" s="238" t="s">
        <v>1679</v>
      </c>
      <c r="G690" s="239" t="s">
        <v>563</v>
      </c>
      <c r="H690" s="240">
        <v>73</v>
      </c>
      <c r="I690" s="241"/>
      <c r="J690" s="242">
        <f>ROUND(I690*H690,2)</f>
        <v>0</v>
      </c>
      <c r="K690" s="243"/>
      <c r="L690" s="44"/>
      <c r="M690" s="244" t="s">
        <v>1</v>
      </c>
      <c r="N690" s="245" t="s">
        <v>38</v>
      </c>
      <c r="O690" s="91"/>
      <c r="P690" s="246">
        <f>O690*H690</f>
        <v>0</v>
      </c>
      <c r="Q690" s="246">
        <v>0</v>
      </c>
      <c r="R690" s="246">
        <f>Q690*H690</f>
        <v>0</v>
      </c>
      <c r="S690" s="246">
        <v>0</v>
      </c>
      <c r="T690" s="247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48" t="s">
        <v>88</v>
      </c>
      <c r="AT690" s="248" t="s">
        <v>165</v>
      </c>
      <c r="AU690" s="248" t="s">
        <v>82</v>
      </c>
      <c r="AY690" s="17" t="s">
        <v>163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17" t="s">
        <v>80</v>
      </c>
      <c r="BK690" s="249">
        <f>ROUND(I690*H690,2)</f>
        <v>0</v>
      </c>
      <c r="BL690" s="17" t="s">
        <v>88</v>
      </c>
      <c r="BM690" s="248" t="s">
        <v>1680</v>
      </c>
    </row>
    <row r="691" spans="1:51" s="13" customFormat="1" ht="12">
      <c r="A691" s="13"/>
      <c r="B691" s="250"/>
      <c r="C691" s="251"/>
      <c r="D691" s="252" t="s">
        <v>170</v>
      </c>
      <c r="E691" s="253" t="s">
        <v>1</v>
      </c>
      <c r="F691" s="254" t="s">
        <v>1676</v>
      </c>
      <c r="G691" s="251"/>
      <c r="H691" s="255">
        <v>73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1" t="s">
        <v>170</v>
      </c>
      <c r="AU691" s="261" t="s">
        <v>82</v>
      </c>
      <c r="AV691" s="13" t="s">
        <v>82</v>
      </c>
      <c r="AW691" s="13" t="s">
        <v>30</v>
      </c>
      <c r="AX691" s="13" t="s">
        <v>73</v>
      </c>
      <c r="AY691" s="261" t="s">
        <v>163</v>
      </c>
    </row>
    <row r="692" spans="1:51" s="14" customFormat="1" ht="12">
      <c r="A692" s="14"/>
      <c r="B692" s="262"/>
      <c r="C692" s="263"/>
      <c r="D692" s="252" t="s">
        <v>170</v>
      </c>
      <c r="E692" s="264" t="s">
        <v>1</v>
      </c>
      <c r="F692" s="265" t="s">
        <v>172</v>
      </c>
      <c r="G692" s="263"/>
      <c r="H692" s="266">
        <v>73</v>
      </c>
      <c r="I692" s="267"/>
      <c r="J692" s="263"/>
      <c r="K692" s="263"/>
      <c r="L692" s="268"/>
      <c r="M692" s="269"/>
      <c r="N692" s="270"/>
      <c r="O692" s="270"/>
      <c r="P692" s="270"/>
      <c r="Q692" s="270"/>
      <c r="R692" s="270"/>
      <c r="S692" s="270"/>
      <c r="T692" s="27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2" t="s">
        <v>170</v>
      </c>
      <c r="AU692" s="272" t="s">
        <v>82</v>
      </c>
      <c r="AV692" s="14" t="s">
        <v>88</v>
      </c>
      <c r="AW692" s="14" t="s">
        <v>30</v>
      </c>
      <c r="AX692" s="14" t="s">
        <v>80</v>
      </c>
      <c r="AY692" s="272" t="s">
        <v>163</v>
      </c>
    </row>
    <row r="693" spans="1:65" s="2" customFormat="1" ht="21.75" customHeight="1">
      <c r="A693" s="38"/>
      <c r="B693" s="39"/>
      <c r="C693" s="236" t="s">
        <v>1681</v>
      </c>
      <c r="D693" s="236" t="s">
        <v>165</v>
      </c>
      <c r="E693" s="237" t="s">
        <v>1682</v>
      </c>
      <c r="F693" s="238" t="s">
        <v>1683</v>
      </c>
      <c r="G693" s="239" t="s">
        <v>563</v>
      </c>
      <c r="H693" s="240">
        <v>2</v>
      </c>
      <c r="I693" s="241"/>
      <c r="J693" s="242">
        <f>ROUND(I693*H693,2)</f>
        <v>0</v>
      </c>
      <c r="K693" s="243"/>
      <c r="L693" s="44"/>
      <c r="M693" s="244" t="s">
        <v>1</v>
      </c>
      <c r="N693" s="245" t="s">
        <v>38</v>
      </c>
      <c r="O693" s="91"/>
      <c r="P693" s="246">
        <f>O693*H693</f>
        <v>0</v>
      </c>
      <c r="Q693" s="246">
        <v>0</v>
      </c>
      <c r="R693" s="246">
        <f>Q693*H693</f>
        <v>0</v>
      </c>
      <c r="S693" s="246">
        <v>0</v>
      </c>
      <c r="T693" s="247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48" t="s">
        <v>88</v>
      </c>
      <c r="AT693" s="248" t="s">
        <v>165</v>
      </c>
      <c r="AU693" s="248" t="s">
        <v>82</v>
      </c>
      <c r="AY693" s="17" t="s">
        <v>163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17" t="s">
        <v>80</v>
      </c>
      <c r="BK693" s="249">
        <f>ROUND(I693*H693,2)</f>
        <v>0</v>
      </c>
      <c r="BL693" s="17" t="s">
        <v>88</v>
      </c>
      <c r="BM693" s="248" t="s">
        <v>1684</v>
      </c>
    </row>
    <row r="694" spans="1:51" s="13" customFormat="1" ht="12">
      <c r="A694" s="13"/>
      <c r="B694" s="250"/>
      <c r="C694" s="251"/>
      <c r="D694" s="252" t="s">
        <v>170</v>
      </c>
      <c r="E694" s="253" t="s">
        <v>1</v>
      </c>
      <c r="F694" s="254" t="s">
        <v>82</v>
      </c>
      <c r="G694" s="251"/>
      <c r="H694" s="255">
        <v>2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1" t="s">
        <v>170</v>
      </c>
      <c r="AU694" s="261" t="s">
        <v>82</v>
      </c>
      <c r="AV694" s="13" t="s">
        <v>82</v>
      </c>
      <c r="AW694" s="13" t="s">
        <v>30</v>
      </c>
      <c r="AX694" s="13" t="s">
        <v>73</v>
      </c>
      <c r="AY694" s="261" t="s">
        <v>163</v>
      </c>
    </row>
    <row r="695" spans="1:51" s="14" customFormat="1" ht="12">
      <c r="A695" s="14"/>
      <c r="B695" s="262"/>
      <c r="C695" s="263"/>
      <c r="D695" s="252" t="s">
        <v>170</v>
      </c>
      <c r="E695" s="264" t="s">
        <v>1</v>
      </c>
      <c r="F695" s="265" t="s">
        <v>172</v>
      </c>
      <c r="G695" s="263"/>
      <c r="H695" s="266">
        <v>2</v>
      </c>
      <c r="I695" s="267"/>
      <c r="J695" s="263"/>
      <c r="K695" s="263"/>
      <c r="L695" s="268"/>
      <c r="M695" s="269"/>
      <c r="N695" s="270"/>
      <c r="O695" s="270"/>
      <c r="P695" s="270"/>
      <c r="Q695" s="270"/>
      <c r="R695" s="270"/>
      <c r="S695" s="270"/>
      <c r="T695" s="27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2" t="s">
        <v>170</v>
      </c>
      <c r="AU695" s="272" t="s">
        <v>82</v>
      </c>
      <c r="AV695" s="14" t="s">
        <v>88</v>
      </c>
      <c r="AW695" s="14" t="s">
        <v>30</v>
      </c>
      <c r="AX695" s="14" t="s">
        <v>80</v>
      </c>
      <c r="AY695" s="272" t="s">
        <v>163</v>
      </c>
    </row>
    <row r="696" spans="1:65" s="2" customFormat="1" ht="21.75" customHeight="1">
      <c r="A696" s="38"/>
      <c r="B696" s="39"/>
      <c r="C696" s="236" t="s">
        <v>1685</v>
      </c>
      <c r="D696" s="236" t="s">
        <v>165</v>
      </c>
      <c r="E696" s="237" t="s">
        <v>1686</v>
      </c>
      <c r="F696" s="238" t="s">
        <v>1687</v>
      </c>
      <c r="G696" s="239" t="s">
        <v>563</v>
      </c>
      <c r="H696" s="240">
        <v>2</v>
      </c>
      <c r="I696" s="241"/>
      <c r="J696" s="242">
        <f>ROUND(I696*H696,2)</f>
        <v>0</v>
      </c>
      <c r="K696" s="243"/>
      <c r="L696" s="44"/>
      <c r="M696" s="244" t="s">
        <v>1</v>
      </c>
      <c r="N696" s="245" t="s">
        <v>38</v>
      </c>
      <c r="O696" s="91"/>
      <c r="P696" s="246">
        <f>O696*H696</f>
        <v>0</v>
      </c>
      <c r="Q696" s="246">
        <v>0</v>
      </c>
      <c r="R696" s="246">
        <f>Q696*H696</f>
        <v>0</v>
      </c>
      <c r="S696" s="246">
        <v>0</v>
      </c>
      <c r="T696" s="247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8" t="s">
        <v>88</v>
      </c>
      <c r="AT696" s="248" t="s">
        <v>165</v>
      </c>
      <c r="AU696" s="248" t="s">
        <v>82</v>
      </c>
      <c r="AY696" s="17" t="s">
        <v>163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17" t="s">
        <v>80</v>
      </c>
      <c r="BK696" s="249">
        <f>ROUND(I696*H696,2)</f>
        <v>0</v>
      </c>
      <c r="BL696" s="17" t="s">
        <v>88</v>
      </c>
      <c r="BM696" s="248" t="s">
        <v>1688</v>
      </c>
    </row>
    <row r="697" spans="1:51" s="13" customFormat="1" ht="12">
      <c r="A697" s="13"/>
      <c r="B697" s="250"/>
      <c r="C697" s="251"/>
      <c r="D697" s="252" t="s">
        <v>170</v>
      </c>
      <c r="E697" s="253" t="s">
        <v>1</v>
      </c>
      <c r="F697" s="254" t="s">
        <v>82</v>
      </c>
      <c r="G697" s="251"/>
      <c r="H697" s="255">
        <v>2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1" t="s">
        <v>170</v>
      </c>
      <c r="AU697" s="261" t="s">
        <v>82</v>
      </c>
      <c r="AV697" s="13" t="s">
        <v>82</v>
      </c>
      <c r="AW697" s="13" t="s">
        <v>30</v>
      </c>
      <c r="AX697" s="13" t="s">
        <v>73</v>
      </c>
      <c r="AY697" s="261" t="s">
        <v>163</v>
      </c>
    </row>
    <row r="698" spans="1:51" s="14" customFormat="1" ht="12">
      <c r="A698" s="14"/>
      <c r="B698" s="262"/>
      <c r="C698" s="263"/>
      <c r="D698" s="252" t="s">
        <v>170</v>
      </c>
      <c r="E698" s="264" t="s">
        <v>1</v>
      </c>
      <c r="F698" s="265" t="s">
        <v>172</v>
      </c>
      <c r="G698" s="263"/>
      <c r="H698" s="266">
        <v>2</v>
      </c>
      <c r="I698" s="267"/>
      <c r="J698" s="263"/>
      <c r="K698" s="263"/>
      <c r="L698" s="268"/>
      <c r="M698" s="269"/>
      <c r="N698" s="270"/>
      <c r="O698" s="270"/>
      <c r="P698" s="270"/>
      <c r="Q698" s="270"/>
      <c r="R698" s="270"/>
      <c r="S698" s="270"/>
      <c r="T698" s="27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2" t="s">
        <v>170</v>
      </c>
      <c r="AU698" s="272" t="s">
        <v>82</v>
      </c>
      <c r="AV698" s="14" t="s">
        <v>88</v>
      </c>
      <c r="AW698" s="14" t="s">
        <v>30</v>
      </c>
      <c r="AX698" s="14" t="s">
        <v>80</v>
      </c>
      <c r="AY698" s="272" t="s">
        <v>163</v>
      </c>
    </row>
    <row r="699" spans="1:65" s="2" customFormat="1" ht="21.75" customHeight="1">
      <c r="A699" s="38"/>
      <c r="B699" s="39"/>
      <c r="C699" s="236" t="s">
        <v>1689</v>
      </c>
      <c r="D699" s="236" t="s">
        <v>165</v>
      </c>
      <c r="E699" s="237" t="s">
        <v>1690</v>
      </c>
      <c r="F699" s="238" t="s">
        <v>1691</v>
      </c>
      <c r="G699" s="239" t="s">
        <v>563</v>
      </c>
      <c r="H699" s="240">
        <v>2</v>
      </c>
      <c r="I699" s="241"/>
      <c r="J699" s="242">
        <f>ROUND(I699*H699,2)</f>
        <v>0</v>
      </c>
      <c r="K699" s="243"/>
      <c r="L699" s="44"/>
      <c r="M699" s="244" t="s">
        <v>1</v>
      </c>
      <c r="N699" s="245" t="s">
        <v>38</v>
      </c>
      <c r="O699" s="91"/>
      <c r="P699" s="246">
        <f>O699*H699</f>
        <v>0</v>
      </c>
      <c r="Q699" s="246">
        <v>0</v>
      </c>
      <c r="R699" s="246">
        <f>Q699*H699</f>
        <v>0</v>
      </c>
      <c r="S699" s="246">
        <v>0</v>
      </c>
      <c r="T699" s="247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48" t="s">
        <v>88</v>
      </c>
      <c r="AT699" s="248" t="s">
        <v>165</v>
      </c>
      <c r="AU699" s="248" t="s">
        <v>82</v>
      </c>
      <c r="AY699" s="17" t="s">
        <v>163</v>
      </c>
      <c r="BE699" s="249">
        <f>IF(N699="základní",J699,0)</f>
        <v>0</v>
      </c>
      <c r="BF699" s="249">
        <f>IF(N699="snížená",J699,0)</f>
        <v>0</v>
      </c>
      <c r="BG699" s="249">
        <f>IF(N699="zákl. přenesená",J699,0)</f>
        <v>0</v>
      </c>
      <c r="BH699" s="249">
        <f>IF(N699="sníž. přenesená",J699,0)</f>
        <v>0</v>
      </c>
      <c r="BI699" s="249">
        <f>IF(N699="nulová",J699,0)</f>
        <v>0</v>
      </c>
      <c r="BJ699" s="17" t="s">
        <v>80</v>
      </c>
      <c r="BK699" s="249">
        <f>ROUND(I699*H699,2)</f>
        <v>0</v>
      </c>
      <c r="BL699" s="17" t="s">
        <v>88</v>
      </c>
      <c r="BM699" s="248" t="s">
        <v>1692</v>
      </c>
    </row>
    <row r="700" spans="1:51" s="13" customFormat="1" ht="12">
      <c r="A700" s="13"/>
      <c r="B700" s="250"/>
      <c r="C700" s="251"/>
      <c r="D700" s="252" t="s">
        <v>170</v>
      </c>
      <c r="E700" s="253" t="s">
        <v>1</v>
      </c>
      <c r="F700" s="254" t="s">
        <v>1570</v>
      </c>
      <c r="G700" s="251"/>
      <c r="H700" s="255">
        <v>2</v>
      </c>
      <c r="I700" s="256"/>
      <c r="J700" s="251"/>
      <c r="K700" s="251"/>
      <c r="L700" s="257"/>
      <c r="M700" s="258"/>
      <c r="N700" s="259"/>
      <c r="O700" s="259"/>
      <c r="P700" s="259"/>
      <c r="Q700" s="259"/>
      <c r="R700" s="259"/>
      <c r="S700" s="259"/>
      <c r="T700" s="26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1" t="s">
        <v>170</v>
      </c>
      <c r="AU700" s="261" t="s">
        <v>82</v>
      </c>
      <c r="AV700" s="13" t="s">
        <v>82</v>
      </c>
      <c r="AW700" s="13" t="s">
        <v>30</v>
      </c>
      <c r="AX700" s="13" t="s">
        <v>73</v>
      </c>
      <c r="AY700" s="261" t="s">
        <v>163</v>
      </c>
    </row>
    <row r="701" spans="1:51" s="14" customFormat="1" ht="12">
      <c r="A701" s="14"/>
      <c r="B701" s="262"/>
      <c r="C701" s="263"/>
      <c r="D701" s="252" t="s">
        <v>170</v>
      </c>
      <c r="E701" s="264" t="s">
        <v>1</v>
      </c>
      <c r="F701" s="265" t="s">
        <v>172</v>
      </c>
      <c r="G701" s="263"/>
      <c r="H701" s="266">
        <v>2</v>
      </c>
      <c r="I701" s="267"/>
      <c r="J701" s="263"/>
      <c r="K701" s="263"/>
      <c r="L701" s="268"/>
      <c r="M701" s="269"/>
      <c r="N701" s="270"/>
      <c r="O701" s="270"/>
      <c r="P701" s="270"/>
      <c r="Q701" s="270"/>
      <c r="R701" s="270"/>
      <c r="S701" s="270"/>
      <c r="T701" s="27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2" t="s">
        <v>170</v>
      </c>
      <c r="AU701" s="272" t="s">
        <v>82</v>
      </c>
      <c r="AV701" s="14" t="s">
        <v>88</v>
      </c>
      <c r="AW701" s="14" t="s">
        <v>30</v>
      </c>
      <c r="AX701" s="14" t="s">
        <v>80</v>
      </c>
      <c r="AY701" s="272" t="s">
        <v>163</v>
      </c>
    </row>
    <row r="702" spans="1:65" s="2" customFormat="1" ht="21.75" customHeight="1">
      <c r="A702" s="38"/>
      <c r="B702" s="39"/>
      <c r="C702" s="236" t="s">
        <v>1693</v>
      </c>
      <c r="D702" s="236" t="s">
        <v>165</v>
      </c>
      <c r="E702" s="237" t="s">
        <v>1694</v>
      </c>
      <c r="F702" s="238" t="s">
        <v>1695</v>
      </c>
      <c r="G702" s="239" t="s">
        <v>563</v>
      </c>
      <c r="H702" s="240">
        <v>13</v>
      </c>
      <c r="I702" s="241"/>
      <c r="J702" s="242">
        <f>ROUND(I702*H702,2)</f>
        <v>0</v>
      </c>
      <c r="K702" s="243"/>
      <c r="L702" s="44"/>
      <c r="M702" s="244" t="s">
        <v>1</v>
      </c>
      <c r="N702" s="245" t="s">
        <v>38</v>
      </c>
      <c r="O702" s="91"/>
      <c r="P702" s="246">
        <f>O702*H702</f>
        <v>0</v>
      </c>
      <c r="Q702" s="246">
        <v>0</v>
      </c>
      <c r="R702" s="246">
        <f>Q702*H702</f>
        <v>0</v>
      </c>
      <c r="S702" s="246">
        <v>0</v>
      </c>
      <c r="T702" s="247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48" t="s">
        <v>88</v>
      </c>
      <c r="AT702" s="248" t="s">
        <v>165</v>
      </c>
      <c r="AU702" s="248" t="s">
        <v>82</v>
      </c>
      <c r="AY702" s="17" t="s">
        <v>163</v>
      </c>
      <c r="BE702" s="249">
        <f>IF(N702="základní",J702,0)</f>
        <v>0</v>
      </c>
      <c r="BF702" s="249">
        <f>IF(N702="snížená",J702,0)</f>
        <v>0</v>
      </c>
      <c r="BG702" s="249">
        <f>IF(N702="zákl. přenesená",J702,0)</f>
        <v>0</v>
      </c>
      <c r="BH702" s="249">
        <f>IF(N702="sníž. přenesená",J702,0)</f>
        <v>0</v>
      </c>
      <c r="BI702" s="249">
        <f>IF(N702="nulová",J702,0)</f>
        <v>0</v>
      </c>
      <c r="BJ702" s="17" t="s">
        <v>80</v>
      </c>
      <c r="BK702" s="249">
        <f>ROUND(I702*H702,2)</f>
        <v>0</v>
      </c>
      <c r="BL702" s="17" t="s">
        <v>88</v>
      </c>
      <c r="BM702" s="248" t="s">
        <v>1696</v>
      </c>
    </row>
    <row r="703" spans="1:51" s="13" customFormat="1" ht="12">
      <c r="A703" s="13"/>
      <c r="B703" s="250"/>
      <c r="C703" s="251"/>
      <c r="D703" s="252" t="s">
        <v>170</v>
      </c>
      <c r="E703" s="253" t="s">
        <v>1</v>
      </c>
      <c r="F703" s="254" t="s">
        <v>112</v>
      </c>
      <c r="G703" s="251"/>
      <c r="H703" s="255">
        <v>13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1" t="s">
        <v>170</v>
      </c>
      <c r="AU703" s="261" t="s">
        <v>82</v>
      </c>
      <c r="AV703" s="13" t="s">
        <v>82</v>
      </c>
      <c r="AW703" s="13" t="s">
        <v>30</v>
      </c>
      <c r="AX703" s="13" t="s">
        <v>73</v>
      </c>
      <c r="AY703" s="261" t="s">
        <v>163</v>
      </c>
    </row>
    <row r="704" spans="1:51" s="14" customFormat="1" ht="12">
      <c r="A704" s="14"/>
      <c r="B704" s="262"/>
      <c r="C704" s="263"/>
      <c r="D704" s="252" t="s">
        <v>170</v>
      </c>
      <c r="E704" s="264" t="s">
        <v>1</v>
      </c>
      <c r="F704" s="265" t="s">
        <v>172</v>
      </c>
      <c r="G704" s="263"/>
      <c r="H704" s="266">
        <v>13</v>
      </c>
      <c r="I704" s="267"/>
      <c r="J704" s="263"/>
      <c r="K704" s="263"/>
      <c r="L704" s="268"/>
      <c r="M704" s="269"/>
      <c r="N704" s="270"/>
      <c r="O704" s="270"/>
      <c r="P704" s="270"/>
      <c r="Q704" s="270"/>
      <c r="R704" s="270"/>
      <c r="S704" s="270"/>
      <c r="T704" s="27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2" t="s">
        <v>170</v>
      </c>
      <c r="AU704" s="272" t="s">
        <v>82</v>
      </c>
      <c r="AV704" s="14" t="s">
        <v>88</v>
      </c>
      <c r="AW704" s="14" t="s">
        <v>30</v>
      </c>
      <c r="AX704" s="14" t="s">
        <v>80</v>
      </c>
      <c r="AY704" s="272" t="s">
        <v>163</v>
      </c>
    </row>
    <row r="705" spans="1:63" s="12" customFormat="1" ht="22.8" customHeight="1">
      <c r="A705" s="12"/>
      <c r="B705" s="220"/>
      <c r="C705" s="221"/>
      <c r="D705" s="222" t="s">
        <v>72</v>
      </c>
      <c r="E705" s="234" t="s">
        <v>1697</v>
      </c>
      <c r="F705" s="234" t="s">
        <v>1698</v>
      </c>
      <c r="G705" s="221"/>
      <c r="H705" s="221"/>
      <c r="I705" s="224"/>
      <c r="J705" s="235">
        <f>BK705</f>
        <v>0</v>
      </c>
      <c r="K705" s="221"/>
      <c r="L705" s="226"/>
      <c r="M705" s="227"/>
      <c r="N705" s="228"/>
      <c r="O705" s="228"/>
      <c r="P705" s="229">
        <f>SUM(P706:P714)</f>
        <v>0</v>
      </c>
      <c r="Q705" s="228"/>
      <c r="R705" s="229">
        <f>SUM(R706:R714)</f>
        <v>0</v>
      </c>
      <c r="S705" s="228"/>
      <c r="T705" s="230">
        <f>SUM(T706:T714)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31" t="s">
        <v>80</v>
      </c>
      <c r="AT705" s="232" t="s">
        <v>72</v>
      </c>
      <c r="AU705" s="232" t="s">
        <v>80</v>
      </c>
      <c r="AY705" s="231" t="s">
        <v>163</v>
      </c>
      <c r="BK705" s="233">
        <f>SUM(BK706:BK714)</f>
        <v>0</v>
      </c>
    </row>
    <row r="706" spans="1:65" s="2" customFormat="1" ht="21.75" customHeight="1">
      <c r="A706" s="38"/>
      <c r="B706" s="39"/>
      <c r="C706" s="236" t="s">
        <v>1699</v>
      </c>
      <c r="D706" s="236" t="s">
        <v>165</v>
      </c>
      <c r="E706" s="237" t="s">
        <v>1700</v>
      </c>
      <c r="F706" s="238" t="s">
        <v>1701</v>
      </c>
      <c r="G706" s="239" t="s">
        <v>563</v>
      </c>
      <c r="H706" s="240">
        <v>30</v>
      </c>
      <c r="I706" s="241"/>
      <c r="J706" s="242">
        <f>ROUND(I706*H706,2)</f>
        <v>0</v>
      </c>
      <c r="K706" s="243"/>
      <c r="L706" s="44"/>
      <c r="M706" s="244" t="s">
        <v>1</v>
      </c>
      <c r="N706" s="245" t="s">
        <v>38</v>
      </c>
      <c r="O706" s="91"/>
      <c r="P706" s="246">
        <f>O706*H706</f>
        <v>0</v>
      </c>
      <c r="Q706" s="246">
        <v>0</v>
      </c>
      <c r="R706" s="246">
        <f>Q706*H706</f>
        <v>0</v>
      </c>
      <c r="S706" s="246">
        <v>0</v>
      </c>
      <c r="T706" s="247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48" t="s">
        <v>88</v>
      </c>
      <c r="AT706" s="248" t="s">
        <v>165</v>
      </c>
      <c r="AU706" s="248" t="s">
        <v>82</v>
      </c>
      <c r="AY706" s="17" t="s">
        <v>163</v>
      </c>
      <c r="BE706" s="249">
        <f>IF(N706="základní",J706,0)</f>
        <v>0</v>
      </c>
      <c r="BF706" s="249">
        <f>IF(N706="snížená",J706,0)</f>
        <v>0</v>
      </c>
      <c r="BG706" s="249">
        <f>IF(N706="zákl. přenesená",J706,0)</f>
        <v>0</v>
      </c>
      <c r="BH706" s="249">
        <f>IF(N706="sníž. přenesená",J706,0)</f>
        <v>0</v>
      </c>
      <c r="BI706" s="249">
        <f>IF(N706="nulová",J706,0)</f>
        <v>0</v>
      </c>
      <c r="BJ706" s="17" t="s">
        <v>80</v>
      </c>
      <c r="BK706" s="249">
        <f>ROUND(I706*H706,2)</f>
        <v>0</v>
      </c>
      <c r="BL706" s="17" t="s">
        <v>88</v>
      </c>
      <c r="BM706" s="248" t="s">
        <v>1702</v>
      </c>
    </row>
    <row r="707" spans="1:51" s="13" customFormat="1" ht="12">
      <c r="A707" s="13"/>
      <c r="B707" s="250"/>
      <c r="C707" s="251"/>
      <c r="D707" s="252" t="s">
        <v>170</v>
      </c>
      <c r="E707" s="253" t="s">
        <v>1</v>
      </c>
      <c r="F707" s="254" t="s">
        <v>1703</v>
      </c>
      <c r="G707" s="251"/>
      <c r="H707" s="255">
        <v>30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1" t="s">
        <v>170</v>
      </c>
      <c r="AU707" s="261" t="s">
        <v>82</v>
      </c>
      <c r="AV707" s="13" t="s">
        <v>82</v>
      </c>
      <c r="AW707" s="13" t="s">
        <v>30</v>
      </c>
      <c r="AX707" s="13" t="s">
        <v>73</v>
      </c>
      <c r="AY707" s="261" t="s">
        <v>163</v>
      </c>
    </row>
    <row r="708" spans="1:51" s="14" customFormat="1" ht="12">
      <c r="A708" s="14"/>
      <c r="B708" s="262"/>
      <c r="C708" s="263"/>
      <c r="D708" s="252" t="s">
        <v>170</v>
      </c>
      <c r="E708" s="264" t="s">
        <v>1</v>
      </c>
      <c r="F708" s="265" t="s">
        <v>172</v>
      </c>
      <c r="G708" s="263"/>
      <c r="H708" s="266">
        <v>30</v>
      </c>
      <c r="I708" s="267"/>
      <c r="J708" s="263"/>
      <c r="K708" s="263"/>
      <c r="L708" s="268"/>
      <c r="M708" s="269"/>
      <c r="N708" s="270"/>
      <c r="O708" s="270"/>
      <c r="P708" s="270"/>
      <c r="Q708" s="270"/>
      <c r="R708" s="270"/>
      <c r="S708" s="270"/>
      <c r="T708" s="271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2" t="s">
        <v>170</v>
      </c>
      <c r="AU708" s="272" t="s">
        <v>82</v>
      </c>
      <c r="AV708" s="14" t="s">
        <v>88</v>
      </c>
      <c r="AW708" s="14" t="s">
        <v>30</v>
      </c>
      <c r="AX708" s="14" t="s">
        <v>80</v>
      </c>
      <c r="AY708" s="272" t="s">
        <v>163</v>
      </c>
    </row>
    <row r="709" spans="1:65" s="2" customFormat="1" ht="21.75" customHeight="1">
      <c r="A709" s="38"/>
      <c r="B709" s="39"/>
      <c r="C709" s="236" t="s">
        <v>1704</v>
      </c>
      <c r="D709" s="236" t="s">
        <v>165</v>
      </c>
      <c r="E709" s="237" t="s">
        <v>1705</v>
      </c>
      <c r="F709" s="238" t="s">
        <v>1706</v>
      </c>
      <c r="G709" s="239" t="s">
        <v>563</v>
      </c>
      <c r="H709" s="240">
        <v>28</v>
      </c>
      <c r="I709" s="241"/>
      <c r="J709" s="242">
        <f>ROUND(I709*H709,2)</f>
        <v>0</v>
      </c>
      <c r="K709" s="243"/>
      <c r="L709" s="44"/>
      <c r="M709" s="244" t="s">
        <v>1</v>
      </c>
      <c r="N709" s="245" t="s">
        <v>38</v>
      </c>
      <c r="O709" s="91"/>
      <c r="P709" s="246">
        <f>O709*H709</f>
        <v>0</v>
      </c>
      <c r="Q709" s="246">
        <v>0</v>
      </c>
      <c r="R709" s="246">
        <f>Q709*H709</f>
        <v>0</v>
      </c>
      <c r="S709" s="246">
        <v>0</v>
      </c>
      <c r="T709" s="247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48" t="s">
        <v>88</v>
      </c>
      <c r="AT709" s="248" t="s">
        <v>165</v>
      </c>
      <c r="AU709" s="248" t="s">
        <v>82</v>
      </c>
      <c r="AY709" s="17" t="s">
        <v>163</v>
      </c>
      <c r="BE709" s="249">
        <f>IF(N709="základní",J709,0)</f>
        <v>0</v>
      </c>
      <c r="BF709" s="249">
        <f>IF(N709="snížená",J709,0)</f>
        <v>0</v>
      </c>
      <c r="BG709" s="249">
        <f>IF(N709="zákl. přenesená",J709,0)</f>
        <v>0</v>
      </c>
      <c r="BH709" s="249">
        <f>IF(N709="sníž. přenesená",J709,0)</f>
        <v>0</v>
      </c>
      <c r="BI709" s="249">
        <f>IF(N709="nulová",J709,0)</f>
        <v>0</v>
      </c>
      <c r="BJ709" s="17" t="s">
        <v>80</v>
      </c>
      <c r="BK709" s="249">
        <f>ROUND(I709*H709,2)</f>
        <v>0</v>
      </c>
      <c r="BL709" s="17" t="s">
        <v>88</v>
      </c>
      <c r="BM709" s="248" t="s">
        <v>1707</v>
      </c>
    </row>
    <row r="710" spans="1:51" s="13" customFormat="1" ht="12">
      <c r="A710" s="13"/>
      <c r="B710" s="250"/>
      <c r="C710" s="251"/>
      <c r="D710" s="252" t="s">
        <v>170</v>
      </c>
      <c r="E710" s="253" t="s">
        <v>1</v>
      </c>
      <c r="F710" s="254" t="s">
        <v>1708</v>
      </c>
      <c r="G710" s="251"/>
      <c r="H710" s="255">
        <v>28</v>
      </c>
      <c r="I710" s="256"/>
      <c r="J710" s="251"/>
      <c r="K710" s="251"/>
      <c r="L710" s="257"/>
      <c r="M710" s="258"/>
      <c r="N710" s="259"/>
      <c r="O710" s="259"/>
      <c r="P710" s="259"/>
      <c r="Q710" s="259"/>
      <c r="R710" s="259"/>
      <c r="S710" s="259"/>
      <c r="T710" s="26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1" t="s">
        <v>170</v>
      </c>
      <c r="AU710" s="261" t="s">
        <v>82</v>
      </c>
      <c r="AV710" s="13" t="s">
        <v>82</v>
      </c>
      <c r="AW710" s="13" t="s">
        <v>30</v>
      </c>
      <c r="AX710" s="13" t="s">
        <v>73</v>
      </c>
      <c r="AY710" s="261" t="s">
        <v>163</v>
      </c>
    </row>
    <row r="711" spans="1:51" s="14" customFormat="1" ht="12">
      <c r="A711" s="14"/>
      <c r="B711" s="262"/>
      <c r="C711" s="263"/>
      <c r="D711" s="252" t="s">
        <v>170</v>
      </c>
      <c r="E711" s="264" t="s">
        <v>1</v>
      </c>
      <c r="F711" s="265" t="s">
        <v>172</v>
      </c>
      <c r="G711" s="263"/>
      <c r="H711" s="266">
        <v>28</v>
      </c>
      <c r="I711" s="267"/>
      <c r="J711" s="263"/>
      <c r="K711" s="263"/>
      <c r="L711" s="268"/>
      <c r="M711" s="269"/>
      <c r="N711" s="270"/>
      <c r="O711" s="270"/>
      <c r="P711" s="270"/>
      <c r="Q711" s="270"/>
      <c r="R711" s="270"/>
      <c r="S711" s="270"/>
      <c r="T711" s="27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2" t="s">
        <v>170</v>
      </c>
      <c r="AU711" s="272" t="s">
        <v>82</v>
      </c>
      <c r="AV711" s="14" t="s">
        <v>88</v>
      </c>
      <c r="AW711" s="14" t="s">
        <v>30</v>
      </c>
      <c r="AX711" s="14" t="s">
        <v>80</v>
      </c>
      <c r="AY711" s="272" t="s">
        <v>163</v>
      </c>
    </row>
    <row r="712" spans="1:65" s="2" customFormat="1" ht="21.75" customHeight="1">
      <c r="A712" s="38"/>
      <c r="B712" s="39"/>
      <c r="C712" s="236" t="s">
        <v>1709</v>
      </c>
      <c r="D712" s="236" t="s">
        <v>165</v>
      </c>
      <c r="E712" s="237" t="s">
        <v>1710</v>
      </c>
      <c r="F712" s="238" t="s">
        <v>1711</v>
      </c>
      <c r="G712" s="239" t="s">
        <v>563</v>
      </c>
      <c r="H712" s="240">
        <v>10</v>
      </c>
      <c r="I712" s="241"/>
      <c r="J712" s="242">
        <f>ROUND(I712*H712,2)</f>
        <v>0</v>
      </c>
      <c r="K712" s="243"/>
      <c r="L712" s="44"/>
      <c r="M712" s="244" t="s">
        <v>1</v>
      </c>
      <c r="N712" s="245" t="s">
        <v>38</v>
      </c>
      <c r="O712" s="91"/>
      <c r="P712" s="246">
        <f>O712*H712</f>
        <v>0</v>
      </c>
      <c r="Q712" s="246">
        <v>0</v>
      </c>
      <c r="R712" s="246">
        <f>Q712*H712</f>
        <v>0</v>
      </c>
      <c r="S712" s="246">
        <v>0</v>
      </c>
      <c r="T712" s="247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48" t="s">
        <v>88</v>
      </c>
      <c r="AT712" s="248" t="s">
        <v>165</v>
      </c>
      <c r="AU712" s="248" t="s">
        <v>82</v>
      </c>
      <c r="AY712" s="17" t="s">
        <v>163</v>
      </c>
      <c r="BE712" s="249">
        <f>IF(N712="základní",J712,0)</f>
        <v>0</v>
      </c>
      <c r="BF712" s="249">
        <f>IF(N712="snížená",J712,0)</f>
        <v>0</v>
      </c>
      <c r="BG712" s="249">
        <f>IF(N712="zákl. přenesená",J712,0)</f>
        <v>0</v>
      </c>
      <c r="BH712" s="249">
        <f>IF(N712="sníž. přenesená",J712,0)</f>
        <v>0</v>
      </c>
      <c r="BI712" s="249">
        <f>IF(N712="nulová",J712,0)</f>
        <v>0</v>
      </c>
      <c r="BJ712" s="17" t="s">
        <v>80</v>
      </c>
      <c r="BK712" s="249">
        <f>ROUND(I712*H712,2)</f>
        <v>0</v>
      </c>
      <c r="BL712" s="17" t="s">
        <v>88</v>
      </c>
      <c r="BM712" s="248" t="s">
        <v>1712</v>
      </c>
    </row>
    <row r="713" spans="1:51" s="13" customFormat="1" ht="12">
      <c r="A713" s="13"/>
      <c r="B713" s="250"/>
      <c r="C713" s="251"/>
      <c r="D713" s="252" t="s">
        <v>170</v>
      </c>
      <c r="E713" s="253" t="s">
        <v>1</v>
      </c>
      <c r="F713" s="254" t="s">
        <v>1713</v>
      </c>
      <c r="G713" s="251"/>
      <c r="H713" s="255">
        <v>10</v>
      </c>
      <c r="I713" s="256"/>
      <c r="J713" s="251"/>
      <c r="K713" s="251"/>
      <c r="L713" s="257"/>
      <c r="M713" s="258"/>
      <c r="N713" s="259"/>
      <c r="O713" s="259"/>
      <c r="P713" s="259"/>
      <c r="Q713" s="259"/>
      <c r="R713" s="259"/>
      <c r="S713" s="259"/>
      <c r="T713" s="26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1" t="s">
        <v>170</v>
      </c>
      <c r="AU713" s="261" t="s">
        <v>82</v>
      </c>
      <c r="AV713" s="13" t="s">
        <v>82</v>
      </c>
      <c r="AW713" s="13" t="s">
        <v>30</v>
      </c>
      <c r="AX713" s="13" t="s">
        <v>73</v>
      </c>
      <c r="AY713" s="261" t="s">
        <v>163</v>
      </c>
    </row>
    <row r="714" spans="1:51" s="14" customFormat="1" ht="12">
      <c r="A714" s="14"/>
      <c r="B714" s="262"/>
      <c r="C714" s="263"/>
      <c r="D714" s="252" t="s">
        <v>170</v>
      </c>
      <c r="E714" s="264" t="s">
        <v>1</v>
      </c>
      <c r="F714" s="265" t="s">
        <v>172</v>
      </c>
      <c r="G714" s="263"/>
      <c r="H714" s="266">
        <v>10</v>
      </c>
      <c r="I714" s="267"/>
      <c r="J714" s="263"/>
      <c r="K714" s="263"/>
      <c r="L714" s="268"/>
      <c r="M714" s="269"/>
      <c r="N714" s="270"/>
      <c r="O714" s="270"/>
      <c r="P714" s="270"/>
      <c r="Q714" s="270"/>
      <c r="R714" s="270"/>
      <c r="S714" s="270"/>
      <c r="T714" s="271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2" t="s">
        <v>170</v>
      </c>
      <c r="AU714" s="272" t="s">
        <v>82</v>
      </c>
      <c r="AV714" s="14" t="s">
        <v>88</v>
      </c>
      <c r="AW714" s="14" t="s">
        <v>30</v>
      </c>
      <c r="AX714" s="14" t="s">
        <v>80</v>
      </c>
      <c r="AY714" s="272" t="s">
        <v>163</v>
      </c>
    </row>
    <row r="715" spans="1:63" s="12" customFormat="1" ht="22.8" customHeight="1">
      <c r="A715" s="12"/>
      <c r="B715" s="220"/>
      <c r="C715" s="221"/>
      <c r="D715" s="222" t="s">
        <v>72</v>
      </c>
      <c r="E715" s="234" t="s">
        <v>1714</v>
      </c>
      <c r="F715" s="234" t="s">
        <v>1715</v>
      </c>
      <c r="G715" s="221"/>
      <c r="H715" s="221"/>
      <c r="I715" s="224"/>
      <c r="J715" s="235">
        <f>BK715</f>
        <v>0</v>
      </c>
      <c r="K715" s="221"/>
      <c r="L715" s="226"/>
      <c r="M715" s="227"/>
      <c r="N715" s="228"/>
      <c r="O715" s="228"/>
      <c r="P715" s="229">
        <f>SUM(P716:P719)</f>
        <v>0</v>
      </c>
      <c r="Q715" s="228"/>
      <c r="R715" s="229">
        <f>SUM(R716:R719)</f>
        <v>0</v>
      </c>
      <c r="S715" s="228"/>
      <c r="T715" s="230">
        <f>SUM(T716:T719)</f>
        <v>0</v>
      </c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R715" s="231" t="s">
        <v>80</v>
      </c>
      <c r="AT715" s="232" t="s">
        <v>72</v>
      </c>
      <c r="AU715" s="232" t="s">
        <v>80</v>
      </c>
      <c r="AY715" s="231" t="s">
        <v>163</v>
      </c>
      <c r="BK715" s="233">
        <f>SUM(BK716:BK719)</f>
        <v>0</v>
      </c>
    </row>
    <row r="716" spans="1:65" s="2" customFormat="1" ht="21.75" customHeight="1">
      <c r="A716" s="38"/>
      <c r="B716" s="39"/>
      <c r="C716" s="236" t="s">
        <v>1716</v>
      </c>
      <c r="D716" s="236" t="s">
        <v>165</v>
      </c>
      <c r="E716" s="237" t="s">
        <v>1717</v>
      </c>
      <c r="F716" s="238" t="s">
        <v>1718</v>
      </c>
      <c r="G716" s="239" t="s">
        <v>563</v>
      </c>
      <c r="H716" s="240">
        <v>1</v>
      </c>
      <c r="I716" s="241"/>
      <c r="J716" s="242">
        <f>ROUND(I716*H716,2)</f>
        <v>0</v>
      </c>
      <c r="K716" s="243"/>
      <c r="L716" s="44"/>
      <c r="M716" s="244" t="s">
        <v>1</v>
      </c>
      <c r="N716" s="245" t="s">
        <v>38</v>
      </c>
      <c r="O716" s="91"/>
      <c r="P716" s="246">
        <f>O716*H716</f>
        <v>0</v>
      </c>
      <c r="Q716" s="246">
        <v>0</v>
      </c>
      <c r="R716" s="246">
        <f>Q716*H716</f>
        <v>0</v>
      </c>
      <c r="S716" s="246">
        <v>0</v>
      </c>
      <c r="T716" s="247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48" t="s">
        <v>88</v>
      </c>
      <c r="AT716" s="248" t="s">
        <v>165</v>
      </c>
      <c r="AU716" s="248" t="s">
        <v>82</v>
      </c>
      <c r="AY716" s="17" t="s">
        <v>163</v>
      </c>
      <c r="BE716" s="249">
        <f>IF(N716="základní",J716,0)</f>
        <v>0</v>
      </c>
      <c r="BF716" s="249">
        <f>IF(N716="snížená",J716,0)</f>
        <v>0</v>
      </c>
      <c r="BG716" s="249">
        <f>IF(N716="zákl. přenesená",J716,0)</f>
        <v>0</v>
      </c>
      <c r="BH716" s="249">
        <f>IF(N716="sníž. přenesená",J716,0)</f>
        <v>0</v>
      </c>
      <c r="BI716" s="249">
        <f>IF(N716="nulová",J716,0)</f>
        <v>0</v>
      </c>
      <c r="BJ716" s="17" t="s">
        <v>80</v>
      </c>
      <c r="BK716" s="249">
        <f>ROUND(I716*H716,2)</f>
        <v>0</v>
      </c>
      <c r="BL716" s="17" t="s">
        <v>88</v>
      </c>
      <c r="BM716" s="248" t="s">
        <v>1719</v>
      </c>
    </row>
    <row r="717" spans="1:65" s="2" customFormat="1" ht="21.75" customHeight="1">
      <c r="A717" s="38"/>
      <c r="B717" s="39"/>
      <c r="C717" s="236" t="s">
        <v>1720</v>
      </c>
      <c r="D717" s="236" t="s">
        <v>165</v>
      </c>
      <c r="E717" s="237" t="s">
        <v>1721</v>
      </c>
      <c r="F717" s="238" t="s">
        <v>1722</v>
      </c>
      <c r="G717" s="239" t="s">
        <v>563</v>
      </c>
      <c r="H717" s="240">
        <v>1</v>
      </c>
      <c r="I717" s="241"/>
      <c r="J717" s="242">
        <f>ROUND(I717*H717,2)</f>
        <v>0</v>
      </c>
      <c r="K717" s="243"/>
      <c r="L717" s="44"/>
      <c r="M717" s="244" t="s">
        <v>1</v>
      </c>
      <c r="N717" s="245" t="s">
        <v>38</v>
      </c>
      <c r="O717" s="91"/>
      <c r="P717" s="246">
        <f>O717*H717</f>
        <v>0</v>
      </c>
      <c r="Q717" s="246">
        <v>0</v>
      </c>
      <c r="R717" s="246">
        <f>Q717*H717</f>
        <v>0</v>
      </c>
      <c r="S717" s="246">
        <v>0</v>
      </c>
      <c r="T717" s="247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48" t="s">
        <v>88</v>
      </c>
      <c r="AT717" s="248" t="s">
        <v>165</v>
      </c>
      <c r="AU717" s="248" t="s">
        <v>82</v>
      </c>
      <c r="AY717" s="17" t="s">
        <v>163</v>
      </c>
      <c r="BE717" s="249">
        <f>IF(N717="základní",J717,0)</f>
        <v>0</v>
      </c>
      <c r="BF717" s="249">
        <f>IF(N717="snížená",J717,0)</f>
        <v>0</v>
      </c>
      <c r="BG717" s="249">
        <f>IF(N717="zákl. přenesená",J717,0)</f>
        <v>0</v>
      </c>
      <c r="BH717" s="249">
        <f>IF(N717="sníž. přenesená",J717,0)</f>
        <v>0</v>
      </c>
      <c r="BI717" s="249">
        <f>IF(N717="nulová",J717,0)</f>
        <v>0</v>
      </c>
      <c r="BJ717" s="17" t="s">
        <v>80</v>
      </c>
      <c r="BK717" s="249">
        <f>ROUND(I717*H717,2)</f>
        <v>0</v>
      </c>
      <c r="BL717" s="17" t="s">
        <v>88</v>
      </c>
      <c r="BM717" s="248" t="s">
        <v>1723</v>
      </c>
    </row>
    <row r="718" spans="1:51" s="13" customFormat="1" ht="12">
      <c r="A718" s="13"/>
      <c r="B718" s="250"/>
      <c r="C718" s="251"/>
      <c r="D718" s="252" t="s">
        <v>170</v>
      </c>
      <c r="E718" s="253" t="s">
        <v>1</v>
      </c>
      <c r="F718" s="254" t="s">
        <v>80</v>
      </c>
      <c r="G718" s="251"/>
      <c r="H718" s="255">
        <v>1</v>
      </c>
      <c r="I718" s="256"/>
      <c r="J718" s="251"/>
      <c r="K718" s="251"/>
      <c r="L718" s="257"/>
      <c r="M718" s="258"/>
      <c r="N718" s="259"/>
      <c r="O718" s="259"/>
      <c r="P718" s="259"/>
      <c r="Q718" s="259"/>
      <c r="R718" s="259"/>
      <c r="S718" s="259"/>
      <c r="T718" s="26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1" t="s">
        <v>170</v>
      </c>
      <c r="AU718" s="261" t="s">
        <v>82</v>
      </c>
      <c r="AV718" s="13" t="s">
        <v>82</v>
      </c>
      <c r="AW718" s="13" t="s">
        <v>30</v>
      </c>
      <c r="AX718" s="13" t="s">
        <v>73</v>
      </c>
      <c r="AY718" s="261" t="s">
        <v>163</v>
      </c>
    </row>
    <row r="719" spans="1:51" s="14" customFormat="1" ht="12">
      <c r="A719" s="14"/>
      <c r="B719" s="262"/>
      <c r="C719" s="263"/>
      <c r="D719" s="252" t="s">
        <v>170</v>
      </c>
      <c r="E719" s="264" t="s">
        <v>1</v>
      </c>
      <c r="F719" s="265" t="s">
        <v>172</v>
      </c>
      <c r="G719" s="263"/>
      <c r="H719" s="266">
        <v>1</v>
      </c>
      <c r="I719" s="267"/>
      <c r="J719" s="263"/>
      <c r="K719" s="263"/>
      <c r="L719" s="268"/>
      <c r="M719" s="269"/>
      <c r="N719" s="270"/>
      <c r="O719" s="270"/>
      <c r="P719" s="270"/>
      <c r="Q719" s="270"/>
      <c r="R719" s="270"/>
      <c r="S719" s="270"/>
      <c r="T719" s="271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2" t="s">
        <v>170</v>
      </c>
      <c r="AU719" s="272" t="s">
        <v>82</v>
      </c>
      <c r="AV719" s="14" t="s">
        <v>88</v>
      </c>
      <c r="AW719" s="14" t="s">
        <v>30</v>
      </c>
      <c r="AX719" s="14" t="s">
        <v>80</v>
      </c>
      <c r="AY719" s="272" t="s">
        <v>163</v>
      </c>
    </row>
    <row r="720" spans="1:63" s="12" customFormat="1" ht="25.9" customHeight="1">
      <c r="A720" s="12"/>
      <c r="B720" s="220"/>
      <c r="C720" s="221"/>
      <c r="D720" s="222" t="s">
        <v>72</v>
      </c>
      <c r="E720" s="223" t="s">
        <v>661</v>
      </c>
      <c r="F720" s="223" t="s">
        <v>662</v>
      </c>
      <c r="G720" s="221"/>
      <c r="H720" s="221"/>
      <c r="I720" s="224"/>
      <c r="J720" s="225">
        <f>BK720</f>
        <v>0</v>
      </c>
      <c r="K720" s="221"/>
      <c r="L720" s="226"/>
      <c r="M720" s="227"/>
      <c r="N720" s="228"/>
      <c r="O720" s="228"/>
      <c r="P720" s="229">
        <f>P721+P759+P777+P815+P844+P885+P896+P918+P961+P973+P1029+P1060+P1123+P1166</f>
        <v>0</v>
      </c>
      <c r="Q720" s="228"/>
      <c r="R720" s="229">
        <f>R721+R759+R777+R815+R844+R885+R896+R918+R961+R973+R1029+R1060+R1123+R1166</f>
        <v>0</v>
      </c>
      <c r="S720" s="228"/>
      <c r="T720" s="230">
        <f>T721+T759+T777+T815+T844+T885+T896+T918+T961+T973+T1029+T1060+T1123+T1166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31" t="s">
        <v>82</v>
      </c>
      <c r="AT720" s="232" t="s">
        <v>72</v>
      </c>
      <c r="AU720" s="232" t="s">
        <v>73</v>
      </c>
      <c r="AY720" s="231" t="s">
        <v>163</v>
      </c>
      <c r="BK720" s="233">
        <f>BK721+BK759+BK777+BK815+BK844+BK885+BK896+BK918+BK961+BK973+BK1029+BK1060+BK1123+BK1166</f>
        <v>0</v>
      </c>
    </row>
    <row r="721" spans="1:63" s="12" customFormat="1" ht="22.8" customHeight="1">
      <c r="A721" s="12"/>
      <c r="B721" s="220"/>
      <c r="C721" s="221"/>
      <c r="D721" s="222" t="s">
        <v>72</v>
      </c>
      <c r="E721" s="234" t="s">
        <v>663</v>
      </c>
      <c r="F721" s="234" t="s">
        <v>664</v>
      </c>
      <c r="G721" s="221"/>
      <c r="H721" s="221"/>
      <c r="I721" s="224"/>
      <c r="J721" s="235">
        <f>BK721</f>
        <v>0</v>
      </c>
      <c r="K721" s="221"/>
      <c r="L721" s="226"/>
      <c r="M721" s="227"/>
      <c r="N721" s="228"/>
      <c r="O721" s="228"/>
      <c r="P721" s="229">
        <f>SUM(P722:P758)</f>
        <v>0</v>
      </c>
      <c r="Q721" s="228"/>
      <c r="R721" s="229">
        <f>SUM(R722:R758)</f>
        <v>0</v>
      </c>
      <c r="S721" s="228"/>
      <c r="T721" s="230">
        <f>SUM(T722:T758)</f>
        <v>0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31" t="s">
        <v>82</v>
      </c>
      <c r="AT721" s="232" t="s">
        <v>72</v>
      </c>
      <c r="AU721" s="232" t="s">
        <v>80</v>
      </c>
      <c r="AY721" s="231" t="s">
        <v>163</v>
      </c>
      <c r="BK721" s="233">
        <f>SUM(BK722:BK758)</f>
        <v>0</v>
      </c>
    </row>
    <row r="722" spans="1:65" s="2" customFormat="1" ht="33" customHeight="1">
      <c r="A722" s="38"/>
      <c r="B722" s="39"/>
      <c r="C722" s="236" t="s">
        <v>1724</v>
      </c>
      <c r="D722" s="236" t="s">
        <v>165</v>
      </c>
      <c r="E722" s="237" t="s">
        <v>1725</v>
      </c>
      <c r="F722" s="238" t="s">
        <v>1726</v>
      </c>
      <c r="G722" s="239" t="s">
        <v>168</v>
      </c>
      <c r="H722" s="240">
        <v>5.01</v>
      </c>
      <c r="I722" s="241"/>
      <c r="J722" s="242">
        <f>ROUND(I722*H722,2)</f>
        <v>0</v>
      </c>
      <c r="K722" s="243"/>
      <c r="L722" s="44"/>
      <c r="M722" s="244" t="s">
        <v>1</v>
      </c>
      <c r="N722" s="245" t="s">
        <v>38</v>
      </c>
      <c r="O722" s="91"/>
      <c r="P722" s="246">
        <f>O722*H722</f>
        <v>0</v>
      </c>
      <c r="Q722" s="246">
        <v>0</v>
      </c>
      <c r="R722" s="246">
        <f>Q722*H722</f>
        <v>0</v>
      </c>
      <c r="S722" s="246">
        <v>0</v>
      </c>
      <c r="T722" s="247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48" t="s">
        <v>254</v>
      </c>
      <c r="AT722" s="248" t="s">
        <v>165</v>
      </c>
      <c r="AU722" s="248" t="s">
        <v>82</v>
      </c>
      <c r="AY722" s="17" t="s">
        <v>163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7" t="s">
        <v>80</v>
      </c>
      <c r="BK722" s="249">
        <f>ROUND(I722*H722,2)</f>
        <v>0</v>
      </c>
      <c r="BL722" s="17" t="s">
        <v>254</v>
      </c>
      <c r="BM722" s="248" t="s">
        <v>1727</v>
      </c>
    </row>
    <row r="723" spans="1:51" s="13" customFormat="1" ht="12">
      <c r="A723" s="13"/>
      <c r="B723" s="250"/>
      <c r="C723" s="251"/>
      <c r="D723" s="252" t="s">
        <v>170</v>
      </c>
      <c r="E723" s="253" t="s">
        <v>1</v>
      </c>
      <c r="F723" s="254" t="s">
        <v>1728</v>
      </c>
      <c r="G723" s="251"/>
      <c r="H723" s="255">
        <v>5.01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1" t="s">
        <v>170</v>
      </c>
      <c r="AU723" s="261" t="s">
        <v>82</v>
      </c>
      <c r="AV723" s="13" t="s">
        <v>82</v>
      </c>
      <c r="AW723" s="13" t="s">
        <v>30</v>
      </c>
      <c r="AX723" s="13" t="s">
        <v>73</v>
      </c>
      <c r="AY723" s="261" t="s">
        <v>163</v>
      </c>
    </row>
    <row r="724" spans="1:51" s="14" customFormat="1" ht="12">
      <c r="A724" s="14"/>
      <c r="B724" s="262"/>
      <c r="C724" s="263"/>
      <c r="D724" s="252" t="s">
        <v>170</v>
      </c>
      <c r="E724" s="264" t="s">
        <v>1</v>
      </c>
      <c r="F724" s="265" t="s">
        <v>172</v>
      </c>
      <c r="G724" s="263"/>
      <c r="H724" s="266">
        <v>5.01</v>
      </c>
      <c r="I724" s="267"/>
      <c r="J724" s="263"/>
      <c r="K724" s="263"/>
      <c r="L724" s="268"/>
      <c r="M724" s="269"/>
      <c r="N724" s="270"/>
      <c r="O724" s="270"/>
      <c r="P724" s="270"/>
      <c r="Q724" s="270"/>
      <c r="R724" s="270"/>
      <c r="S724" s="270"/>
      <c r="T724" s="27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2" t="s">
        <v>170</v>
      </c>
      <c r="AU724" s="272" t="s">
        <v>82</v>
      </c>
      <c r="AV724" s="14" t="s">
        <v>88</v>
      </c>
      <c r="AW724" s="14" t="s">
        <v>30</v>
      </c>
      <c r="AX724" s="14" t="s">
        <v>80</v>
      </c>
      <c r="AY724" s="272" t="s">
        <v>163</v>
      </c>
    </row>
    <row r="725" spans="1:65" s="2" customFormat="1" ht="16.5" customHeight="1">
      <c r="A725" s="38"/>
      <c r="B725" s="39"/>
      <c r="C725" s="273" t="s">
        <v>1729</v>
      </c>
      <c r="D725" s="273" t="s">
        <v>551</v>
      </c>
      <c r="E725" s="274" t="s">
        <v>1730</v>
      </c>
      <c r="F725" s="275" t="s">
        <v>1731</v>
      </c>
      <c r="G725" s="276" t="s">
        <v>922</v>
      </c>
      <c r="H725" s="277">
        <v>7.515</v>
      </c>
      <c r="I725" s="278"/>
      <c r="J725" s="279">
        <f>ROUND(I725*H725,2)</f>
        <v>0</v>
      </c>
      <c r="K725" s="280"/>
      <c r="L725" s="281"/>
      <c r="M725" s="282" t="s">
        <v>1</v>
      </c>
      <c r="N725" s="283" t="s">
        <v>38</v>
      </c>
      <c r="O725" s="91"/>
      <c r="P725" s="246">
        <f>O725*H725</f>
        <v>0</v>
      </c>
      <c r="Q725" s="246">
        <v>0</v>
      </c>
      <c r="R725" s="246">
        <f>Q725*H725</f>
        <v>0</v>
      </c>
      <c r="S725" s="246">
        <v>0</v>
      </c>
      <c r="T725" s="247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48" t="s">
        <v>378</v>
      </c>
      <c r="AT725" s="248" t="s">
        <v>551</v>
      </c>
      <c r="AU725" s="248" t="s">
        <v>82</v>
      </c>
      <c r="AY725" s="17" t="s">
        <v>163</v>
      </c>
      <c r="BE725" s="249">
        <f>IF(N725="základní",J725,0)</f>
        <v>0</v>
      </c>
      <c r="BF725" s="249">
        <f>IF(N725="snížená",J725,0)</f>
        <v>0</v>
      </c>
      <c r="BG725" s="249">
        <f>IF(N725="zákl. přenesená",J725,0)</f>
        <v>0</v>
      </c>
      <c r="BH725" s="249">
        <f>IF(N725="sníž. přenesená",J725,0)</f>
        <v>0</v>
      </c>
      <c r="BI725" s="249">
        <f>IF(N725="nulová",J725,0)</f>
        <v>0</v>
      </c>
      <c r="BJ725" s="17" t="s">
        <v>80</v>
      </c>
      <c r="BK725" s="249">
        <f>ROUND(I725*H725,2)</f>
        <v>0</v>
      </c>
      <c r="BL725" s="17" t="s">
        <v>254</v>
      </c>
      <c r="BM725" s="248" t="s">
        <v>1732</v>
      </c>
    </row>
    <row r="726" spans="1:51" s="13" customFormat="1" ht="12">
      <c r="A726" s="13"/>
      <c r="B726" s="250"/>
      <c r="C726" s="251"/>
      <c r="D726" s="252" t="s">
        <v>170</v>
      </c>
      <c r="E726" s="253" t="s">
        <v>1</v>
      </c>
      <c r="F726" s="254" t="s">
        <v>1733</v>
      </c>
      <c r="G726" s="251"/>
      <c r="H726" s="255">
        <v>7.515</v>
      </c>
      <c r="I726" s="256"/>
      <c r="J726" s="251"/>
      <c r="K726" s="251"/>
      <c r="L726" s="257"/>
      <c r="M726" s="258"/>
      <c r="N726" s="259"/>
      <c r="O726" s="259"/>
      <c r="P726" s="259"/>
      <c r="Q726" s="259"/>
      <c r="R726" s="259"/>
      <c r="S726" s="259"/>
      <c r="T726" s="26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1" t="s">
        <v>170</v>
      </c>
      <c r="AU726" s="261" t="s">
        <v>82</v>
      </c>
      <c r="AV726" s="13" t="s">
        <v>82</v>
      </c>
      <c r="AW726" s="13" t="s">
        <v>30</v>
      </c>
      <c r="AX726" s="13" t="s">
        <v>73</v>
      </c>
      <c r="AY726" s="261" t="s">
        <v>163</v>
      </c>
    </row>
    <row r="727" spans="1:51" s="14" customFormat="1" ht="12">
      <c r="A727" s="14"/>
      <c r="B727" s="262"/>
      <c r="C727" s="263"/>
      <c r="D727" s="252" t="s">
        <v>170</v>
      </c>
      <c r="E727" s="264" t="s">
        <v>1</v>
      </c>
      <c r="F727" s="265" t="s">
        <v>172</v>
      </c>
      <c r="G727" s="263"/>
      <c r="H727" s="266">
        <v>7.515</v>
      </c>
      <c r="I727" s="267"/>
      <c r="J727" s="263"/>
      <c r="K727" s="263"/>
      <c r="L727" s="268"/>
      <c r="M727" s="269"/>
      <c r="N727" s="270"/>
      <c r="O727" s="270"/>
      <c r="P727" s="270"/>
      <c r="Q727" s="270"/>
      <c r="R727" s="270"/>
      <c r="S727" s="270"/>
      <c r="T727" s="271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2" t="s">
        <v>170</v>
      </c>
      <c r="AU727" s="272" t="s">
        <v>82</v>
      </c>
      <c r="AV727" s="14" t="s">
        <v>88</v>
      </c>
      <c r="AW727" s="14" t="s">
        <v>30</v>
      </c>
      <c r="AX727" s="14" t="s">
        <v>80</v>
      </c>
      <c r="AY727" s="272" t="s">
        <v>163</v>
      </c>
    </row>
    <row r="728" spans="1:65" s="2" customFormat="1" ht="21.75" customHeight="1">
      <c r="A728" s="38"/>
      <c r="B728" s="39"/>
      <c r="C728" s="236" t="s">
        <v>1734</v>
      </c>
      <c r="D728" s="236" t="s">
        <v>165</v>
      </c>
      <c r="E728" s="237" t="s">
        <v>1735</v>
      </c>
      <c r="F728" s="238" t="s">
        <v>1736</v>
      </c>
      <c r="G728" s="239" t="s">
        <v>168</v>
      </c>
      <c r="H728" s="240">
        <v>398.274</v>
      </c>
      <c r="I728" s="241"/>
      <c r="J728" s="242">
        <f>ROUND(I728*H728,2)</f>
        <v>0</v>
      </c>
      <c r="K728" s="243"/>
      <c r="L728" s="44"/>
      <c r="M728" s="244" t="s">
        <v>1</v>
      </c>
      <c r="N728" s="245" t="s">
        <v>38</v>
      </c>
      <c r="O728" s="91"/>
      <c r="P728" s="246">
        <f>O728*H728</f>
        <v>0</v>
      </c>
      <c r="Q728" s="246">
        <v>0</v>
      </c>
      <c r="R728" s="246">
        <f>Q728*H728</f>
        <v>0</v>
      </c>
      <c r="S728" s="246">
        <v>0</v>
      </c>
      <c r="T728" s="247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48" t="s">
        <v>254</v>
      </c>
      <c r="AT728" s="248" t="s">
        <v>165</v>
      </c>
      <c r="AU728" s="248" t="s">
        <v>82</v>
      </c>
      <c r="AY728" s="17" t="s">
        <v>163</v>
      </c>
      <c r="BE728" s="249">
        <f>IF(N728="základní",J728,0)</f>
        <v>0</v>
      </c>
      <c r="BF728" s="249">
        <f>IF(N728="snížená",J728,0)</f>
        <v>0</v>
      </c>
      <c r="BG728" s="249">
        <f>IF(N728="zákl. přenesená",J728,0)</f>
        <v>0</v>
      </c>
      <c r="BH728" s="249">
        <f>IF(N728="sníž. přenesená",J728,0)</f>
        <v>0</v>
      </c>
      <c r="BI728" s="249">
        <f>IF(N728="nulová",J728,0)</f>
        <v>0</v>
      </c>
      <c r="BJ728" s="17" t="s">
        <v>80</v>
      </c>
      <c r="BK728" s="249">
        <f>ROUND(I728*H728,2)</f>
        <v>0</v>
      </c>
      <c r="BL728" s="17" t="s">
        <v>254</v>
      </c>
      <c r="BM728" s="248" t="s">
        <v>1737</v>
      </c>
    </row>
    <row r="729" spans="1:65" s="2" customFormat="1" ht="16.5" customHeight="1">
      <c r="A729" s="38"/>
      <c r="B729" s="39"/>
      <c r="C729" s="273" t="s">
        <v>1738</v>
      </c>
      <c r="D729" s="273" t="s">
        <v>551</v>
      </c>
      <c r="E729" s="274" t="s">
        <v>1739</v>
      </c>
      <c r="F729" s="275" t="s">
        <v>1740</v>
      </c>
      <c r="G729" s="276" t="s">
        <v>168</v>
      </c>
      <c r="H729" s="277">
        <v>597.411</v>
      </c>
      <c r="I729" s="278"/>
      <c r="J729" s="279">
        <f>ROUND(I729*H729,2)</f>
        <v>0</v>
      </c>
      <c r="K729" s="280"/>
      <c r="L729" s="281"/>
      <c r="M729" s="282" t="s">
        <v>1</v>
      </c>
      <c r="N729" s="283" t="s">
        <v>38</v>
      </c>
      <c r="O729" s="91"/>
      <c r="P729" s="246">
        <f>O729*H729</f>
        <v>0</v>
      </c>
      <c r="Q729" s="246">
        <v>0</v>
      </c>
      <c r="R729" s="246">
        <f>Q729*H729</f>
        <v>0</v>
      </c>
      <c r="S729" s="246">
        <v>0</v>
      </c>
      <c r="T729" s="247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48" t="s">
        <v>378</v>
      </c>
      <c r="AT729" s="248" t="s">
        <v>551</v>
      </c>
      <c r="AU729" s="248" t="s">
        <v>82</v>
      </c>
      <c r="AY729" s="17" t="s">
        <v>163</v>
      </c>
      <c r="BE729" s="249">
        <f>IF(N729="základní",J729,0)</f>
        <v>0</v>
      </c>
      <c r="BF729" s="249">
        <f>IF(N729="snížená",J729,0)</f>
        <v>0</v>
      </c>
      <c r="BG729" s="249">
        <f>IF(N729="zákl. přenesená",J729,0)</f>
        <v>0</v>
      </c>
      <c r="BH729" s="249">
        <f>IF(N729="sníž. přenesená",J729,0)</f>
        <v>0</v>
      </c>
      <c r="BI729" s="249">
        <f>IF(N729="nulová",J729,0)</f>
        <v>0</v>
      </c>
      <c r="BJ729" s="17" t="s">
        <v>80</v>
      </c>
      <c r="BK729" s="249">
        <f>ROUND(I729*H729,2)</f>
        <v>0</v>
      </c>
      <c r="BL729" s="17" t="s">
        <v>254</v>
      </c>
      <c r="BM729" s="248" t="s">
        <v>1741</v>
      </c>
    </row>
    <row r="730" spans="1:51" s="13" customFormat="1" ht="12">
      <c r="A730" s="13"/>
      <c r="B730" s="250"/>
      <c r="C730" s="251"/>
      <c r="D730" s="252" t="s">
        <v>170</v>
      </c>
      <c r="E730" s="253" t="s">
        <v>1</v>
      </c>
      <c r="F730" s="254" t="s">
        <v>1742</v>
      </c>
      <c r="G730" s="251"/>
      <c r="H730" s="255">
        <v>597.411</v>
      </c>
      <c r="I730" s="256"/>
      <c r="J730" s="251"/>
      <c r="K730" s="251"/>
      <c r="L730" s="257"/>
      <c r="M730" s="258"/>
      <c r="N730" s="259"/>
      <c r="O730" s="259"/>
      <c r="P730" s="259"/>
      <c r="Q730" s="259"/>
      <c r="R730" s="259"/>
      <c r="S730" s="259"/>
      <c r="T730" s="26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1" t="s">
        <v>170</v>
      </c>
      <c r="AU730" s="261" t="s">
        <v>82</v>
      </c>
      <c r="AV730" s="13" t="s">
        <v>82</v>
      </c>
      <c r="AW730" s="13" t="s">
        <v>30</v>
      </c>
      <c r="AX730" s="13" t="s">
        <v>73</v>
      </c>
      <c r="AY730" s="261" t="s">
        <v>163</v>
      </c>
    </row>
    <row r="731" spans="1:51" s="14" customFormat="1" ht="12">
      <c r="A731" s="14"/>
      <c r="B731" s="262"/>
      <c r="C731" s="263"/>
      <c r="D731" s="252" t="s">
        <v>170</v>
      </c>
      <c r="E731" s="264" t="s">
        <v>1</v>
      </c>
      <c r="F731" s="265" t="s">
        <v>172</v>
      </c>
      <c r="G731" s="263"/>
      <c r="H731" s="266">
        <v>597.411</v>
      </c>
      <c r="I731" s="267"/>
      <c r="J731" s="263"/>
      <c r="K731" s="263"/>
      <c r="L731" s="268"/>
      <c r="M731" s="269"/>
      <c r="N731" s="270"/>
      <c r="O731" s="270"/>
      <c r="P731" s="270"/>
      <c r="Q731" s="270"/>
      <c r="R731" s="270"/>
      <c r="S731" s="270"/>
      <c r="T731" s="27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2" t="s">
        <v>170</v>
      </c>
      <c r="AU731" s="272" t="s">
        <v>82</v>
      </c>
      <c r="AV731" s="14" t="s">
        <v>88</v>
      </c>
      <c r="AW731" s="14" t="s">
        <v>30</v>
      </c>
      <c r="AX731" s="14" t="s">
        <v>80</v>
      </c>
      <c r="AY731" s="272" t="s">
        <v>163</v>
      </c>
    </row>
    <row r="732" spans="1:65" s="2" customFormat="1" ht="33" customHeight="1">
      <c r="A732" s="38"/>
      <c r="B732" s="39"/>
      <c r="C732" s="236" t="s">
        <v>1743</v>
      </c>
      <c r="D732" s="236" t="s">
        <v>165</v>
      </c>
      <c r="E732" s="237" t="s">
        <v>1744</v>
      </c>
      <c r="F732" s="238" t="s">
        <v>1745</v>
      </c>
      <c r="G732" s="239" t="s">
        <v>168</v>
      </c>
      <c r="H732" s="240">
        <v>150.783</v>
      </c>
      <c r="I732" s="241"/>
      <c r="J732" s="242">
        <f>ROUND(I732*H732,2)</f>
        <v>0</v>
      </c>
      <c r="K732" s="243"/>
      <c r="L732" s="44"/>
      <c r="M732" s="244" t="s">
        <v>1</v>
      </c>
      <c r="N732" s="245" t="s">
        <v>38</v>
      </c>
      <c r="O732" s="91"/>
      <c r="P732" s="246">
        <f>O732*H732</f>
        <v>0</v>
      </c>
      <c r="Q732" s="246">
        <v>0</v>
      </c>
      <c r="R732" s="246">
        <f>Q732*H732</f>
        <v>0</v>
      </c>
      <c r="S732" s="246">
        <v>0</v>
      </c>
      <c r="T732" s="247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8" t="s">
        <v>254</v>
      </c>
      <c r="AT732" s="248" t="s">
        <v>165</v>
      </c>
      <c r="AU732" s="248" t="s">
        <v>82</v>
      </c>
      <c r="AY732" s="17" t="s">
        <v>163</v>
      </c>
      <c r="BE732" s="249">
        <f>IF(N732="základní",J732,0)</f>
        <v>0</v>
      </c>
      <c r="BF732" s="249">
        <f>IF(N732="snížená",J732,0)</f>
        <v>0</v>
      </c>
      <c r="BG732" s="249">
        <f>IF(N732="zákl. přenesená",J732,0)</f>
        <v>0</v>
      </c>
      <c r="BH732" s="249">
        <f>IF(N732="sníž. přenesená",J732,0)</f>
        <v>0</v>
      </c>
      <c r="BI732" s="249">
        <f>IF(N732="nulová",J732,0)</f>
        <v>0</v>
      </c>
      <c r="BJ732" s="17" t="s">
        <v>80</v>
      </c>
      <c r="BK732" s="249">
        <f>ROUND(I732*H732,2)</f>
        <v>0</v>
      </c>
      <c r="BL732" s="17" t="s">
        <v>254</v>
      </c>
      <c r="BM732" s="248" t="s">
        <v>1746</v>
      </c>
    </row>
    <row r="733" spans="1:51" s="13" customFormat="1" ht="12">
      <c r="A733" s="13"/>
      <c r="B733" s="250"/>
      <c r="C733" s="251"/>
      <c r="D733" s="252" t="s">
        <v>170</v>
      </c>
      <c r="E733" s="253" t="s">
        <v>1</v>
      </c>
      <c r="F733" s="254" t="s">
        <v>1178</v>
      </c>
      <c r="G733" s="251"/>
      <c r="H733" s="255">
        <v>8.175</v>
      </c>
      <c r="I733" s="256"/>
      <c r="J733" s="251"/>
      <c r="K733" s="251"/>
      <c r="L733" s="257"/>
      <c r="M733" s="258"/>
      <c r="N733" s="259"/>
      <c r="O733" s="259"/>
      <c r="P733" s="259"/>
      <c r="Q733" s="259"/>
      <c r="R733" s="259"/>
      <c r="S733" s="259"/>
      <c r="T733" s="26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1" t="s">
        <v>170</v>
      </c>
      <c r="AU733" s="261" t="s">
        <v>82</v>
      </c>
      <c r="AV733" s="13" t="s">
        <v>82</v>
      </c>
      <c r="AW733" s="13" t="s">
        <v>30</v>
      </c>
      <c r="AX733" s="13" t="s">
        <v>73</v>
      </c>
      <c r="AY733" s="261" t="s">
        <v>163</v>
      </c>
    </row>
    <row r="734" spans="1:51" s="13" customFormat="1" ht="12">
      <c r="A734" s="13"/>
      <c r="B734" s="250"/>
      <c r="C734" s="251"/>
      <c r="D734" s="252" t="s">
        <v>170</v>
      </c>
      <c r="E734" s="253" t="s">
        <v>1</v>
      </c>
      <c r="F734" s="254" t="s">
        <v>1179</v>
      </c>
      <c r="G734" s="251"/>
      <c r="H734" s="255">
        <v>142.608</v>
      </c>
      <c r="I734" s="256"/>
      <c r="J734" s="251"/>
      <c r="K734" s="251"/>
      <c r="L734" s="257"/>
      <c r="M734" s="258"/>
      <c r="N734" s="259"/>
      <c r="O734" s="259"/>
      <c r="P734" s="259"/>
      <c r="Q734" s="259"/>
      <c r="R734" s="259"/>
      <c r="S734" s="259"/>
      <c r="T734" s="26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1" t="s">
        <v>170</v>
      </c>
      <c r="AU734" s="261" t="s">
        <v>82</v>
      </c>
      <c r="AV734" s="13" t="s">
        <v>82</v>
      </c>
      <c r="AW734" s="13" t="s">
        <v>30</v>
      </c>
      <c r="AX734" s="13" t="s">
        <v>73</v>
      </c>
      <c r="AY734" s="261" t="s">
        <v>163</v>
      </c>
    </row>
    <row r="735" spans="1:51" s="14" customFormat="1" ht="12">
      <c r="A735" s="14"/>
      <c r="B735" s="262"/>
      <c r="C735" s="263"/>
      <c r="D735" s="252" t="s">
        <v>170</v>
      </c>
      <c r="E735" s="264" t="s">
        <v>1</v>
      </c>
      <c r="F735" s="265" t="s">
        <v>172</v>
      </c>
      <c r="G735" s="263"/>
      <c r="H735" s="266">
        <v>150.78300000000002</v>
      </c>
      <c r="I735" s="267"/>
      <c r="J735" s="263"/>
      <c r="K735" s="263"/>
      <c r="L735" s="268"/>
      <c r="M735" s="269"/>
      <c r="N735" s="270"/>
      <c r="O735" s="270"/>
      <c r="P735" s="270"/>
      <c r="Q735" s="270"/>
      <c r="R735" s="270"/>
      <c r="S735" s="270"/>
      <c r="T735" s="27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2" t="s">
        <v>170</v>
      </c>
      <c r="AU735" s="272" t="s">
        <v>82</v>
      </c>
      <c r="AV735" s="14" t="s">
        <v>88</v>
      </c>
      <c r="AW735" s="14" t="s">
        <v>30</v>
      </c>
      <c r="AX735" s="14" t="s">
        <v>80</v>
      </c>
      <c r="AY735" s="272" t="s">
        <v>163</v>
      </c>
    </row>
    <row r="736" spans="1:65" s="2" customFormat="1" ht="16.5" customHeight="1">
      <c r="A736" s="38"/>
      <c r="B736" s="39"/>
      <c r="C736" s="273" t="s">
        <v>1747</v>
      </c>
      <c r="D736" s="273" t="s">
        <v>551</v>
      </c>
      <c r="E736" s="274" t="s">
        <v>1739</v>
      </c>
      <c r="F736" s="275" t="s">
        <v>1740</v>
      </c>
      <c r="G736" s="276" t="s">
        <v>168</v>
      </c>
      <c r="H736" s="277">
        <v>165.861</v>
      </c>
      <c r="I736" s="278"/>
      <c r="J736" s="279">
        <f>ROUND(I736*H736,2)</f>
        <v>0</v>
      </c>
      <c r="K736" s="280"/>
      <c r="L736" s="281"/>
      <c r="M736" s="282" t="s">
        <v>1</v>
      </c>
      <c r="N736" s="283" t="s">
        <v>38</v>
      </c>
      <c r="O736" s="91"/>
      <c r="P736" s="246">
        <f>O736*H736</f>
        <v>0</v>
      </c>
      <c r="Q736" s="246">
        <v>0</v>
      </c>
      <c r="R736" s="246">
        <f>Q736*H736</f>
        <v>0</v>
      </c>
      <c r="S736" s="246">
        <v>0</v>
      </c>
      <c r="T736" s="247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8" t="s">
        <v>378</v>
      </c>
      <c r="AT736" s="248" t="s">
        <v>551</v>
      </c>
      <c r="AU736" s="248" t="s">
        <v>82</v>
      </c>
      <c r="AY736" s="17" t="s">
        <v>163</v>
      </c>
      <c r="BE736" s="249">
        <f>IF(N736="základní",J736,0)</f>
        <v>0</v>
      </c>
      <c r="BF736" s="249">
        <f>IF(N736="snížená",J736,0)</f>
        <v>0</v>
      </c>
      <c r="BG736" s="249">
        <f>IF(N736="zákl. přenesená",J736,0)</f>
        <v>0</v>
      </c>
      <c r="BH736" s="249">
        <f>IF(N736="sníž. přenesená",J736,0)</f>
        <v>0</v>
      </c>
      <c r="BI736" s="249">
        <f>IF(N736="nulová",J736,0)</f>
        <v>0</v>
      </c>
      <c r="BJ736" s="17" t="s">
        <v>80</v>
      </c>
      <c r="BK736" s="249">
        <f>ROUND(I736*H736,2)</f>
        <v>0</v>
      </c>
      <c r="BL736" s="17" t="s">
        <v>254</v>
      </c>
      <c r="BM736" s="248" t="s">
        <v>1748</v>
      </c>
    </row>
    <row r="737" spans="1:65" s="2" customFormat="1" ht="44.25" customHeight="1">
      <c r="A737" s="38"/>
      <c r="B737" s="39"/>
      <c r="C737" s="236" t="s">
        <v>1749</v>
      </c>
      <c r="D737" s="236" t="s">
        <v>165</v>
      </c>
      <c r="E737" s="237" t="s">
        <v>1750</v>
      </c>
      <c r="F737" s="238" t="s">
        <v>1751</v>
      </c>
      <c r="G737" s="239" t="s">
        <v>168</v>
      </c>
      <c r="H737" s="240">
        <v>179.98</v>
      </c>
      <c r="I737" s="241"/>
      <c r="J737" s="242">
        <f>ROUND(I737*H737,2)</f>
        <v>0</v>
      </c>
      <c r="K737" s="243"/>
      <c r="L737" s="44"/>
      <c r="M737" s="244" t="s">
        <v>1</v>
      </c>
      <c r="N737" s="245" t="s">
        <v>38</v>
      </c>
      <c r="O737" s="91"/>
      <c r="P737" s="246">
        <f>O737*H737</f>
        <v>0</v>
      </c>
      <c r="Q737" s="246">
        <v>0</v>
      </c>
      <c r="R737" s="246">
        <f>Q737*H737</f>
        <v>0</v>
      </c>
      <c r="S737" s="246">
        <v>0</v>
      </c>
      <c r="T737" s="247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48" t="s">
        <v>254</v>
      </c>
      <c r="AT737" s="248" t="s">
        <v>165</v>
      </c>
      <c r="AU737" s="248" t="s">
        <v>82</v>
      </c>
      <c r="AY737" s="17" t="s">
        <v>163</v>
      </c>
      <c r="BE737" s="249">
        <f>IF(N737="základní",J737,0)</f>
        <v>0</v>
      </c>
      <c r="BF737" s="249">
        <f>IF(N737="snížená",J737,0)</f>
        <v>0</v>
      </c>
      <c r="BG737" s="249">
        <f>IF(N737="zákl. přenesená",J737,0)</f>
        <v>0</v>
      </c>
      <c r="BH737" s="249">
        <f>IF(N737="sníž. přenesená",J737,0)</f>
        <v>0</v>
      </c>
      <c r="BI737" s="249">
        <f>IF(N737="nulová",J737,0)</f>
        <v>0</v>
      </c>
      <c r="BJ737" s="17" t="s">
        <v>80</v>
      </c>
      <c r="BK737" s="249">
        <f>ROUND(I737*H737,2)</f>
        <v>0</v>
      </c>
      <c r="BL737" s="17" t="s">
        <v>254</v>
      </c>
      <c r="BM737" s="248" t="s">
        <v>1752</v>
      </c>
    </row>
    <row r="738" spans="1:51" s="13" customFormat="1" ht="12">
      <c r="A738" s="13"/>
      <c r="B738" s="250"/>
      <c r="C738" s="251"/>
      <c r="D738" s="252" t="s">
        <v>170</v>
      </c>
      <c r="E738" s="253" t="s">
        <v>1</v>
      </c>
      <c r="F738" s="254" t="s">
        <v>1333</v>
      </c>
      <c r="G738" s="251"/>
      <c r="H738" s="255">
        <v>179.98</v>
      </c>
      <c r="I738" s="256"/>
      <c r="J738" s="251"/>
      <c r="K738" s="251"/>
      <c r="L738" s="257"/>
      <c r="M738" s="258"/>
      <c r="N738" s="259"/>
      <c r="O738" s="259"/>
      <c r="P738" s="259"/>
      <c r="Q738" s="259"/>
      <c r="R738" s="259"/>
      <c r="S738" s="259"/>
      <c r="T738" s="26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1" t="s">
        <v>170</v>
      </c>
      <c r="AU738" s="261" t="s">
        <v>82</v>
      </c>
      <c r="AV738" s="13" t="s">
        <v>82</v>
      </c>
      <c r="AW738" s="13" t="s">
        <v>30</v>
      </c>
      <c r="AX738" s="13" t="s">
        <v>73</v>
      </c>
      <c r="AY738" s="261" t="s">
        <v>163</v>
      </c>
    </row>
    <row r="739" spans="1:51" s="14" customFormat="1" ht="12">
      <c r="A739" s="14"/>
      <c r="B739" s="262"/>
      <c r="C739" s="263"/>
      <c r="D739" s="252" t="s">
        <v>170</v>
      </c>
      <c r="E739" s="264" t="s">
        <v>1</v>
      </c>
      <c r="F739" s="265" t="s">
        <v>172</v>
      </c>
      <c r="G739" s="263"/>
      <c r="H739" s="266">
        <v>179.98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2" t="s">
        <v>170</v>
      </c>
      <c r="AU739" s="272" t="s">
        <v>82</v>
      </c>
      <c r="AV739" s="14" t="s">
        <v>88</v>
      </c>
      <c r="AW739" s="14" t="s">
        <v>30</v>
      </c>
      <c r="AX739" s="14" t="s">
        <v>80</v>
      </c>
      <c r="AY739" s="272" t="s">
        <v>163</v>
      </c>
    </row>
    <row r="740" spans="1:65" s="2" customFormat="1" ht="21.75" customHeight="1">
      <c r="A740" s="38"/>
      <c r="B740" s="39"/>
      <c r="C740" s="236" t="s">
        <v>1753</v>
      </c>
      <c r="D740" s="236" t="s">
        <v>165</v>
      </c>
      <c r="E740" s="237" t="s">
        <v>1754</v>
      </c>
      <c r="F740" s="238" t="s">
        <v>1755</v>
      </c>
      <c r="G740" s="239" t="s">
        <v>168</v>
      </c>
      <c r="H740" s="240">
        <v>1559.244</v>
      </c>
      <c r="I740" s="241"/>
      <c r="J740" s="242">
        <f>ROUND(I740*H740,2)</f>
        <v>0</v>
      </c>
      <c r="K740" s="243"/>
      <c r="L740" s="44"/>
      <c r="M740" s="244" t="s">
        <v>1</v>
      </c>
      <c r="N740" s="245" t="s">
        <v>38</v>
      </c>
      <c r="O740" s="91"/>
      <c r="P740" s="246">
        <f>O740*H740</f>
        <v>0</v>
      </c>
      <c r="Q740" s="246">
        <v>0</v>
      </c>
      <c r="R740" s="246">
        <f>Q740*H740</f>
        <v>0</v>
      </c>
      <c r="S740" s="246">
        <v>0</v>
      </c>
      <c r="T740" s="247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48" t="s">
        <v>254</v>
      </c>
      <c r="AT740" s="248" t="s">
        <v>165</v>
      </c>
      <c r="AU740" s="248" t="s">
        <v>82</v>
      </c>
      <c r="AY740" s="17" t="s">
        <v>163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80</v>
      </c>
      <c r="BK740" s="249">
        <f>ROUND(I740*H740,2)</f>
        <v>0</v>
      </c>
      <c r="BL740" s="17" t="s">
        <v>254</v>
      </c>
      <c r="BM740" s="248" t="s">
        <v>1756</v>
      </c>
    </row>
    <row r="741" spans="1:51" s="15" customFormat="1" ht="12">
      <c r="A741" s="15"/>
      <c r="B741" s="289"/>
      <c r="C741" s="290"/>
      <c r="D741" s="252" t="s">
        <v>170</v>
      </c>
      <c r="E741" s="291" t="s">
        <v>1</v>
      </c>
      <c r="F741" s="292" t="s">
        <v>1757</v>
      </c>
      <c r="G741" s="290"/>
      <c r="H741" s="291" t="s">
        <v>1</v>
      </c>
      <c r="I741" s="293"/>
      <c r="J741" s="290"/>
      <c r="K741" s="290"/>
      <c r="L741" s="294"/>
      <c r="M741" s="295"/>
      <c r="N741" s="296"/>
      <c r="O741" s="296"/>
      <c r="P741" s="296"/>
      <c r="Q741" s="296"/>
      <c r="R741" s="296"/>
      <c r="S741" s="296"/>
      <c r="T741" s="297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98" t="s">
        <v>170</v>
      </c>
      <c r="AU741" s="298" t="s">
        <v>82</v>
      </c>
      <c r="AV741" s="15" t="s">
        <v>80</v>
      </c>
      <c r="AW741" s="15" t="s">
        <v>30</v>
      </c>
      <c r="AX741" s="15" t="s">
        <v>73</v>
      </c>
      <c r="AY741" s="298" t="s">
        <v>163</v>
      </c>
    </row>
    <row r="742" spans="1:51" s="13" customFormat="1" ht="12">
      <c r="A742" s="13"/>
      <c r="B742" s="250"/>
      <c r="C742" s="251"/>
      <c r="D742" s="252" t="s">
        <v>170</v>
      </c>
      <c r="E742" s="253" t="s">
        <v>1</v>
      </c>
      <c r="F742" s="254" t="s">
        <v>1758</v>
      </c>
      <c r="G742" s="251"/>
      <c r="H742" s="255">
        <v>30.97</v>
      </c>
      <c r="I742" s="256"/>
      <c r="J742" s="251"/>
      <c r="K742" s="251"/>
      <c r="L742" s="257"/>
      <c r="M742" s="258"/>
      <c r="N742" s="259"/>
      <c r="O742" s="259"/>
      <c r="P742" s="259"/>
      <c r="Q742" s="259"/>
      <c r="R742" s="259"/>
      <c r="S742" s="259"/>
      <c r="T742" s="26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1" t="s">
        <v>170</v>
      </c>
      <c r="AU742" s="261" t="s">
        <v>82</v>
      </c>
      <c r="AV742" s="13" t="s">
        <v>82</v>
      </c>
      <c r="AW742" s="13" t="s">
        <v>30</v>
      </c>
      <c r="AX742" s="13" t="s">
        <v>73</v>
      </c>
      <c r="AY742" s="261" t="s">
        <v>163</v>
      </c>
    </row>
    <row r="743" spans="1:51" s="13" customFormat="1" ht="12">
      <c r="A743" s="13"/>
      <c r="B743" s="250"/>
      <c r="C743" s="251"/>
      <c r="D743" s="252" t="s">
        <v>170</v>
      </c>
      <c r="E743" s="253" t="s">
        <v>1</v>
      </c>
      <c r="F743" s="254" t="s">
        <v>1759</v>
      </c>
      <c r="G743" s="251"/>
      <c r="H743" s="255">
        <v>1.744</v>
      </c>
      <c r="I743" s="256"/>
      <c r="J743" s="251"/>
      <c r="K743" s="251"/>
      <c r="L743" s="257"/>
      <c r="M743" s="258"/>
      <c r="N743" s="259"/>
      <c r="O743" s="259"/>
      <c r="P743" s="259"/>
      <c r="Q743" s="259"/>
      <c r="R743" s="259"/>
      <c r="S743" s="259"/>
      <c r="T743" s="260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1" t="s">
        <v>170</v>
      </c>
      <c r="AU743" s="261" t="s">
        <v>82</v>
      </c>
      <c r="AV743" s="13" t="s">
        <v>82</v>
      </c>
      <c r="AW743" s="13" t="s">
        <v>30</v>
      </c>
      <c r="AX743" s="13" t="s">
        <v>73</v>
      </c>
      <c r="AY743" s="261" t="s">
        <v>163</v>
      </c>
    </row>
    <row r="744" spans="1:51" s="13" customFormat="1" ht="12">
      <c r="A744" s="13"/>
      <c r="B744" s="250"/>
      <c r="C744" s="251"/>
      <c r="D744" s="252" t="s">
        <v>170</v>
      </c>
      <c r="E744" s="253" t="s">
        <v>1</v>
      </c>
      <c r="F744" s="254" t="s">
        <v>1760</v>
      </c>
      <c r="G744" s="251"/>
      <c r="H744" s="255">
        <v>62.56</v>
      </c>
      <c r="I744" s="256"/>
      <c r="J744" s="251"/>
      <c r="K744" s="251"/>
      <c r="L744" s="257"/>
      <c r="M744" s="258"/>
      <c r="N744" s="259"/>
      <c r="O744" s="259"/>
      <c r="P744" s="259"/>
      <c r="Q744" s="259"/>
      <c r="R744" s="259"/>
      <c r="S744" s="259"/>
      <c r="T744" s="260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61" t="s">
        <v>170</v>
      </c>
      <c r="AU744" s="261" t="s">
        <v>82</v>
      </c>
      <c r="AV744" s="13" t="s">
        <v>82</v>
      </c>
      <c r="AW744" s="13" t="s">
        <v>30</v>
      </c>
      <c r="AX744" s="13" t="s">
        <v>73</v>
      </c>
      <c r="AY744" s="261" t="s">
        <v>163</v>
      </c>
    </row>
    <row r="745" spans="1:51" s="13" customFormat="1" ht="12">
      <c r="A745" s="13"/>
      <c r="B745" s="250"/>
      <c r="C745" s="251"/>
      <c r="D745" s="252" t="s">
        <v>170</v>
      </c>
      <c r="E745" s="253" t="s">
        <v>1</v>
      </c>
      <c r="F745" s="254" t="s">
        <v>1761</v>
      </c>
      <c r="G745" s="251"/>
      <c r="H745" s="255">
        <v>8.43</v>
      </c>
      <c r="I745" s="256"/>
      <c r="J745" s="251"/>
      <c r="K745" s="251"/>
      <c r="L745" s="257"/>
      <c r="M745" s="258"/>
      <c r="N745" s="259"/>
      <c r="O745" s="259"/>
      <c r="P745" s="259"/>
      <c r="Q745" s="259"/>
      <c r="R745" s="259"/>
      <c r="S745" s="259"/>
      <c r="T745" s="26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61" t="s">
        <v>170</v>
      </c>
      <c r="AU745" s="261" t="s">
        <v>82</v>
      </c>
      <c r="AV745" s="13" t="s">
        <v>82</v>
      </c>
      <c r="AW745" s="13" t="s">
        <v>30</v>
      </c>
      <c r="AX745" s="13" t="s">
        <v>73</v>
      </c>
      <c r="AY745" s="261" t="s">
        <v>163</v>
      </c>
    </row>
    <row r="746" spans="1:51" s="13" customFormat="1" ht="12">
      <c r="A746" s="13"/>
      <c r="B746" s="250"/>
      <c r="C746" s="251"/>
      <c r="D746" s="252" t="s">
        <v>170</v>
      </c>
      <c r="E746" s="253" t="s">
        <v>1</v>
      </c>
      <c r="F746" s="254" t="s">
        <v>1762</v>
      </c>
      <c r="G746" s="251"/>
      <c r="H746" s="255">
        <v>425.94</v>
      </c>
      <c r="I746" s="256"/>
      <c r="J746" s="251"/>
      <c r="K746" s="251"/>
      <c r="L746" s="257"/>
      <c r="M746" s="258"/>
      <c r="N746" s="259"/>
      <c r="O746" s="259"/>
      <c r="P746" s="259"/>
      <c r="Q746" s="259"/>
      <c r="R746" s="259"/>
      <c r="S746" s="259"/>
      <c r="T746" s="260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1" t="s">
        <v>170</v>
      </c>
      <c r="AU746" s="261" t="s">
        <v>82</v>
      </c>
      <c r="AV746" s="13" t="s">
        <v>82</v>
      </c>
      <c r="AW746" s="13" t="s">
        <v>30</v>
      </c>
      <c r="AX746" s="13" t="s">
        <v>73</v>
      </c>
      <c r="AY746" s="261" t="s">
        <v>163</v>
      </c>
    </row>
    <row r="747" spans="1:51" s="15" customFormat="1" ht="12">
      <c r="A747" s="15"/>
      <c r="B747" s="289"/>
      <c r="C747" s="290"/>
      <c r="D747" s="252" t="s">
        <v>170</v>
      </c>
      <c r="E747" s="291" t="s">
        <v>1</v>
      </c>
      <c r="F747" s="292" t="s">
        <v>1763</v>
      </c>
      <c r="G747" s="290"/>
      <c r="H747" s="291" t="s">
        <v>1</v>
      </c>
      <c r="I747" s="293"/>
      <c r="J747" s="290"/>
      <c r="K747" s="290"/>
      <c r="L747" s="294"/>
      <c r="M747" s="295"/>
      <c r="N747" s="296"/>
      <c r="O747" s="296"/>
      <c r="P747" s="296"/>
      <c r="Q747" s="296"/>
      <c r="R747" s="296"/>
      <c r="S747" s="296"/>
      <c r="T747" s="297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98" t="s">
        <v>170</v>
      </c>
      <c r="AU747" s="298" t="s">
        <v>82</v>
      </c>
      <c r="AV747" s="15" t="s">
        <v>80</v>
      </c>
      <c r="AW747" s="15" t="s">
        <v>30</v>
      </c>
      <c r="AX747" s="15" t="s">
        <v>73</v>
      </c>
      <c r="AY747" s="298" t="s">
        <v>163</v>
      </c>
    </row>
    <row r="748" spans="1:51" s="13" customFormat="1" ht="12">
      <c r="A748" s="13"/>
      <c r="B748" s="250"/>
      <c r="C748" s="251"/>
      <c r="D748" s="252" t="s">
        <v>170</v>
      </c>
      <c r="E748" s="253" t="s">
        <v>1</v>
      </c>
      <c r="F748" s="254" t="s">
        <v>1764</v>
      </c>
      <c r="G748" s="251"/>
      <c r="H748" s="255">
        <v>53.8</v>
      </c>
      <c r="I748" s="256"/>
      <c r="J748" s="251"/>
      <c r="K748" s="251"/>
      <c r="L748" s="257"/>
      <c r="M748" s="258"/>
      <c r="N748" s="259"/>
      <c r="O748" s="259"/>
      <c r="P748" s="259"/>
      <c r="Q748" s="259"/>
      <c r="R748" s="259"/>
      <c r="S748" s="259"/>
      <c r="T748" s="26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1" t="s">
        <v>170</v>
      </c>
      <c r="AU748" s="261" t="s">
        <v>82</v>
      </c>
      <c r="AV748" s="13" t="s">
        <v>82</v>
      </c>
      <c r="AW748" s="13" t="s">
        <v>30</v>
      </c>
      <c r="AX748" s="13" t="s">
        <v>73</v>
      </c>
      <c r="AY748" s="261" t="s">
        <v>163</v>
      </c>
    </row>
    <row r="749" spans="1:51" s="13" customFormat="1" ht="12">
      <c r="A749" s="13"/>
      <c r="B749" s="250"/>
      <c r="C749" s="251"/>
      <c r="D749" s="252" t="s">
        <v>170</v>
      </c>
      <c r="E749" s="253" t="s">
        <v>1</v>
      </c>
      <c r="F749" s="254" t="s">
        <v>1765</v>
      </c>
      <c r="G749" s="251"/>
      <c r="H749" s="255">
        <v>975.8</v>
      </c>
      <c r="I749" s="256"/>
      <c r="J749" s="251"/>
      <c r="K749" s="251"/>
      <c r="L749" s="257"/>
      <c r="M749" s="258"/>
      <c r="N749" s="259"/>
      <c r="O749" s="259"/>
      <c r="P749" s="259"/>
      <c r="Q749" s="259"/>
      <c r="R749" s="259"/>
      <c r="S749" s="259"/>
      <c r="T749" s="26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1" t="s">
        <v>170</v>
      </c>
      <c r="AU749" s="261" t="s">
        <v>82</v>
      </c>
      <c r="AV749" s="13" t="s">
        <v>82</v>
      </c>
      <c r="AW749" s="13" t="s">
        <v>30</v>
      </c>
      <c r="AX749" s="13" t="s">
        <v>73</v>
      </c>
      <c r="AY749" s="261" t="s">
        <v>163</v>
      </c>
    </row>
    <row r="750" spans="1:51" s="14" customFormat="1" ht="12">
      <c r="A750" s="14"/>
      <c r="B750" s="262"/>
      <c r="C750" s="263"/>
      <c r="D750" s="252" t="s">
        <v>170</v>
      </c>
      <c r="E750" s="264" t="s">
        <v>1</v>
      </c>
      <c r="F750" s="265" t="s">
        <v>172</v>
      </c>
      <c r="G750" s="263"/>
      <c r="H750" s="266">
        <v>1559.244</v>
      </c>
      <c r="I750" s="267"/>
      <c r="J750" s="263"/>
      <c r="K750" s="263"/>
      <c r="L750" s="268"/>
      <c r="M750" s="269"/>
      <c r="N750" s="270"/>
      <c r="O750" s="270"/>
      <c r="P750" s="270"/>
      <c r="Q750" s="270"/>
      <c r="R750" s="270"/>
      <c r="S750" s="270"/>
      <c r="T750" s="271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2" t="s">
        <v>170</v>
      </c>
      <c r="AU750" s="272" t="s">
        <v>82</v>
      </c>
      <c r="AV750" s="14" t="s">
        <v>88</v>
      </c>
      <c r="AW750" s="14" t="s">
        <v>30</v>
      </c>
      <c r="AX750" s="14" t="s">
        <v>80</v>
      </c>
      <c r="AY750" s="272" t="s">
        <v>163</v>
      </c>
    </row>
    <row r="751" spans="1:65" s="2" customFormat="1" ht="16.5" customHeight="1">
      <c r="A751" s="38"/>
      <c r="B751" s="39"/>
      <c r="C751" s="236" t="s">
        <v>1766</v>
      </c>
      <c r="D751" s="236" t="s">
        <v>165</v>
      </c>
      <c r="E751" s="237" t="s">
        <v>1767</v>
      </c>
      <c r="F751" s="238" t="s">
        <v>1768</v>
      </c>
      <c r="G751" s="239" t="s">
        <v>212</v>
      </c>
      <c r="H751" s="240">
        <v>1573.4</v>
      </c>
      <c r="I751" s="241"/>
      <c r="J751" s="242">
        <f>ROUND(I751*H751,2)</f>
        <v>0</v>
      </c>
      <c r="K751" s="243"/>
      <c r="L751" s="44"/>
      <c r="M751" s="244" t="s">
        <v>1</v>
      </c>
      <c r="N751" s="245" t="s">
        <v>38</v>
      </c>
      <c r="O751" s="91"/>
      <c r="P751" s="246">
        <f>O751*H751</f>
        <v>0</v>
      </c>
      <c r="Q751" s="246">
        <v>0</v>
      </c>
      <c r="R751" s="246">
        <f>Q751*H751</f>
        <v>0</v>
      </c>
      <c r="S751" s="246">
        <v>0</v>
      </c>
      <c r="T751" s="247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48" t="s">
        <v>254</v>
      </c>
      <c r="AT751" s="248" t="s">
        <v>165</v>
      </c>
      <c r="AU751" s="248" t="s">
        <v>82</v>
      </c>
      <c r="AY751" s="17" t="s">
        <v>163</v>
      </c>
      <c r="BE751" s="249">
        <f>IF(N751="základní",J751,0)</f>
        <v>0</v>
      </c>
      <c r="BF751" s="249">
        <f>IF(N751="snížená",J751,0)</f>
        <v>0</v>
      </c>
      <c r="BG751" s="249">
        <f>IF(N751="zákl. přenesená",J751,0)</f>
        <v>0</v>
      </c>
      <c r="BH751" s="249">
        <f>IF(N751="sníž. přenesená",J751,0)</f>
        <v>0</v>
      </c>
      <c r="BI751" s="249">
        <f>IF(N751="nulová",J751,0)</f>
        <v>0</v>
      </c>
      <c r="BJ751" s="17" t="s">
        <v>80</v>
      </c>
      <c r="BK751" s="249">
        <f>ROUND(I751*H751,2)</f>
        <v>0</v>
      </c>
      <c r="BL751" s="17" t="s">
        <v>254</v>
      </c>
      <c r="BM751" s="248" t="s">
        <v>1769</v>
      </c>
    </row>
    <row r="752" spans="1:51" s="15" customFormat="1" ht="12">
      <c r="A752" s="15"/>
      <c r="B752" s="289"/>
      <c r="C752" s="290"/>
      <c r="D752" s="252" t="s">
        <v>170</v>
      </c>
      <c r="E752" s="291" t="s">
        <v>1</v>
      </c>
      <c r="F752" s="292" t="s">
        <v>1763</v>
      </c>
      <c r="G752" s="290"/>
      <c r="H752" s="291" t="s">
        <v>1</v>
      </c>
      <c r="I752" s="293"/>
      <c r="J752" s="290"/>
      <c r="K752" s="290"/>
      <c r="L752" s="294"/>
      <c r="M752" s="295"/>
      <c r="N752" s="296"/>
      <c r="O752" s="296"/>
      <c r="P752" s="296"/>
      <c r="Q752" s="296"/>
      <c r="R752" s="296"/>
      <c r="S752" s="296"/>
      <c r="T752" s="297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98" t="s">
        <v>170</v>
      </c>
      <c r="AU752" s="298" t="s">
        <v>82</v>
      </c>
      <c r="AV752" s="15" t="s">
        <v>80</v>
      </c>
      <c r="AW752" s="15" t="s">
        <v>30</v>
      </c>
      <c r="AX752" s="15" t="s">
        <v>73</v>
      </c>
      <c r="AY752" s="298" t="s">
        <v>163</v>
      </c>
    </row>
    <row r="753" spans="1:51" s="13" customFormat="1" ht="12">
      <c r="A753" s="13"/>
      <c r="B753" s="250"/>
      <c r="C753" s="251"/>
      <c r="D753" s="252" t="s">
        <v>170</v>
      </c>
      <c r="E753" s="253" t="s">
        <v>1</v>
      </c>
      <c r="F753" s="254" t="s">
        <v>1770</v>
      </c>
      <c r="G753" s="251"/>
      <c r="H753" s="255">
        <v>26.9</v>
      </c>
      <c r="I753" s="256"/>
      <c r="J753" s="251"/>
      <c r="K753" s="251"/>
      <c r="L753" s="257"/>
      <c r="M753" s="258"/>
      <c r="N753" s="259"/>
      <c r="O753" s="259"/>
      <c r="P753" s="259"/>
      <c r="Q753" s="259"/>
      <c r="R753" s="259"/>
      <c r="S753" s="259"/>
      <c r="T753" s="26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1" t="s">
        <v>170</v>
      </c>
      <c r="AU753" s="261" t="s">
        <v>82</v>
      </c>
      <c r="AV753" s="13" t="s">
        <v>82</v>
      </c>
      <c r="AW753" s="13" t="s">
        <v>30</v>
      </c>
      <c r="AX753" s="13" t="s">
        <v>73</v>
      </c>
      <c r="AY753" s="261" t="s">
        <v>163</v>
      </c>
    </row>
    <row r="754" spans="1:51" s="13" customFormat="1" ht="12">
      <c r="A754" s="13"/>
      <c r="B754" s="250"/>
      <c r="C754" s="251"/>
      <c r="D754" s="252" t="s">
        <v>170</v>
      </c>
      <c r="E754" s="253" t="s">
        <v>1</v>
      </c>
      <c r="F754" s="254" t="s">
        <v>1771</v>
      </c>
      <c r="G754" s="251"/>
      <c r="H754" s="255">
        <v>487.9</v>
      </c>
      <c r="I754" s="256"/>
      <c r="J754" s="251"/>
      <c r="K754" s="251"/>
      <c r="L754" s="257"/>
      <c r="M754" s="258"/>
      <c r="N754" s="259"/>
      <c r="O754" s="259"/>
      <c r="P754" s="259"/>
      <c r="Q754" s="259"/>
      <c r="R754" s="259"/>
      <c r="S754" s="259"/>
      <c r="T754" s="26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61" t="s">
        <v>170</v>
      </c>
      <c r="AU754" s="261" t="s">
        <v>82</v>
      </c>
      <c r="AV754" s="13" t="s">
        <v>82</v>
      </c>
      <c r="AW754" s="13" t="s">
        <v>30</v>
      </c>
      <c r="AX754" s="13" t="s">
        <v>73</v>
      </c>
      <c r="AY754" s="261" t="s">
        <v>163</v>
      </c>
    </row>
    <row r="755" spans="1:51" s="13" customFormat="1" ht="12">
      <c r="A755" s="13"/>
      <c r="B755" s="250"/>
      <c r="C755" s="251"/>
      <c r="D755" s="252" t="s">
        <v>170</v>
      </c>
      <c r="E755" s="253" t="s">
        <v>1</v>
      </c>
      <c r="F755" s="254" t="s">
        <v>1772</v>
      </c>
      <c r="G755" s="251"/>
      <c r="H755" s="255">
        <v>70.2</v>
      </c>
      <c r="I755" s="256"/>
      <c r="J755" s="251"/>
      <c r="K755" s="251"/>
      <c r="L755" s="257"/>
      <c r="M755" s="258"/>
      <c r="N755" s="259"/>
      <c r="O755" s="259"/>
      <c r="P755" s="259"/>
      <c r="Q755" s="259"/>
      <c r="R755" s="259"/>
      <c r="S755" s="259"/>
      <c r="T755" s="26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61" t="s">
        <v>170</v>
      </c>
      <c r="AU755" s="261" t="s">
        <v>82</v>
      </c>
      <c r="AV755" s="13" t="s">
        <v>82</v>
      </c>
      <c r="AW755" s="13" t="s">
        <v>30</v>
      </c>
      <c r="AX755" s="13" t="s">
        <v>73</v>
      </c>
      <c r="AY755" s="261" t="s">
        <v>163</v>
      </c>
    </row>
    <row r="756" spans="1:51" s="13" customFormat="1" ht="12">
      <c r="A756" s="13"/>
      <c r="B756" s="250"/>
      <c r="C756" s="251"/>
      <c r="D756" s="252" t="s">
        <v>170</v>
      </c>
      <c r="E756" s="253" t="s">
        <v>1</v>
      </c>
      <c r="F756" s="254" t="s">
        <v>1773</v>
      </c>
      <c r="G756" s="251"/>
      <c r="H756" s="255">
        <v>988.4</v>
      </c>
      <c r="I756" s="256"/>
      <c r="J756" s="251"/>
      <c r="K756" s="251"/>
      <c r="L756" s="257"/>
      <c r="M756" s="258"/>
      <c r="N756" s="259"/>
      <c r="O756" s="259"/>
      <c r="P756" s="259"/>
      <c r="Q756" s="259"/>
      <c r="R756" s="259"/>
      <c r="S756" s="259"/>
      <c r="T756" s="26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1" t="s">
        <v>170</v>
      </c>
      <c r="AU756" s="261" t="s">
        <v>82</v>
      </c>
      <c r="AV756" s="13" t="s">
        <v>82</v>
      </c>
      <c r="AW756" s="13" t="s">
        <v>30</v>
      </c>
      <c r="AX756" s="13" t="s">
        <v>73</v>
      </c>
      <c r="AY756" s="261" t="s">
        <v>163</v>
      </c>
    </row>
    <row r="757" spans="1:51" s="14" customFormat="1" ht="12">
      <c r="A757" s="14"/>
      <c r="B757" s="262"/>
      <c r="C757" s="263"/>
      <c r="D757" s="252" t="s">
        <v>170</v>
      </c>
      <c r="E757" s="264" t="s">
        <v>1</v>
      </c>
      <c r="F757" s="265" t="s">
        <v>172</v>
      </c>
      <c r="G757" s="263"/>
      <c r="H757" s="266">
        <v>1573.4</v>
      </c>
      <c r="I757" s="267"/>
      <c r="J757" s="263"/>
      <c r="K757" s="263"/>
      <c r="L757" s="268"/>
      <c r="M757" s="269"/>
      <c r="N757" s="270"/>
      <c r="O757" s="270"/>
      <c r="P757" s="270"/>
      <c r="Q757" s="270"/>
      <c r="R757" s="270"/>
      <c r="S757" s="270"/>
      <c r="T757" s="27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2" t="s">
        <v>170</v>
      </c>
      <c r="AU757" s="272" t="s">
        <v>82</v>
      </c>
      <c r="AV757" s="14" t="s">
        <v>88</v>
      </c>
      <c r="AW757" s="14" t="s">
        <v>30</v>
      </c>
      <c r="AX757" s="14" t="s">
        <v>80</v>
      </c>
      <c r="AY757" s="272" t="s">
        <v>163</v>
      </c>
    </row>
    <row r="758" spans="1:65" s="2" customFormat="1" ht="44.25" customHeight="1">
      <c r="A758" s="38"/>
      <c r="B758" s="39"/>
      <c r="C758" s="236" t="s">
        <v>1774</v>
      </c>
      <c r="D758" s="236" t="s">
        <v>165</v>
      </c>
      <c r="E758" s="237" t="s">
        <v>1775</v>
      </c>
      <c r="F758" s="238" t="s">
        <v>1776</v>
      </c>
      <c r="G758" s="239" t="s">
        <v>591</v>
      </c>
      <c r="H758" s="240">
        <v>4.549</v>
      </c>
      <c r="I758" s="241"/>
      <c r="J758" s="242">
        <f>ROUND(I758*H758,2)</f>
        <v>0</v>
      </c>
      <c r="K758" s="243"/>
      <c r="L758" s="44"/>
      <c r="M758" s="244" t="s">
        <v>1</v>
      </c>
      <c r="N758" s="245" t="s">
        <v>38</v>
      </c>
      <c r="O758" s="91"/>
      <c r="P758" s="246">
        <f>O758*H758</f>
        <v>0</v>
      </c>
      <c r="Q758" s="246">
        <v>0</v>
      </c>
      <c r="R758" s="246">
        <f>Q758*H758</f>
        <v>0</v>
      </c>
      <c r="S758" s="246">
        <v>0</v>
      </c>
      <c r="T758" s="247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48" t="s">
        <v>254</v>
      </c>
      <c r="AT758" s="248" t="s">
        <v>165</v>
      </c>
      <c r="AU758" s="248" t="s">
        <v>82</v>
      </c>
      <c r="AY758" s="17" t="s">
        <v>163</v>
      </c>
      <c r="BE758" s="249">
        <f>IF(N758="základní",J758,0)</f>
        <v>0</v>
      </c>
      <c r="BF758" s="249">
        <f>IF(N758="snížená",J758,0)</f>
        <v>0</v>
      </c>
      <c r="BG758" s="249">
        <f>IF(N758="zákl. přenesená",J758,0)</f>
        <v>0</v>
      </c>
      <c r="BH758" s="249">
        <f>IF(N758="sníž. přenesená",J758,0)</f>
        <v>0</v>
      </c>
      <c r="BI758" s="249">
        <f>IF(N758="nulová",J758,0)</f>
        <v>0</v>
      </c>
      <c r="BJ758" s="17" t="s">
        <v>80</v>
      </c>
      <c r="BK758" s="249">
        <f>ROUND(I758*H758,2)</f>
        <v>0</v>
      </c>
      <c r="BL758" s="17" t="s">
        <v>254</v>
      </c>
      <c r="BM758" s="248" t="s">
        <v>1777</v>
      </c>
    </row>
    <row r="759" spans="1:63" s="12" customFormat="1" ht="22.8" customHeight="1">
      <c r="A759" s="12"/>
      <c r="B759" s="220"/>
      <c r="C759" s="221"/>
      <c r="D759" s="222" t="s">
        <v>72</v>
      </c>
      <c r="E759" s="234" t="s">
        <v>669</v>
      </c>
      <c r="F759" s="234" t="s">
        <v>670</v>
      </c>
      <c r="G759" s="221"/>
      <c r="H759" s="221"/>
      <c r="I759" s="224"/>
      <c r="J759" s="235">
        <f>BK759</f>
        <v>0</v>
      </c>
      <c r="K759" s="221"/>
      <c r="L759" s="226"/>
      <c r="M759" s="227"/>
      <c r="N759" s="228"/>
      <c r="O759" s="228"/>
      <c r="P759" s="229">
        <f>SUM(P760:P776)</f>
        <v>0</v>
      </c>
      <c r="Q759" s="228"/>
      <c r="R759" s="229">
        <f>SUM(R760:R776)</f>
        <v>0</v>
      </c>
      <c r="S759" s="228"/>
      <c r="T759" s="230">
        <f>SUM(T760:T776)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231" t="s">
        <v>82</v>
      </c>
      <c r="AT759" s="232" t="s">
        <v>72</v>
      </c>
      <c r="AU759" s="232" t="s">
        <v>80</v>
      </c>
      <c r="AY759" s="231" t="s">
        <v>163</v>
      </c>
      <c r="BK759" s="233">
        <f>SUM(BK760:BK776)</f>
        <v>0</v>
      </c>
    </row>
    <row r="760" spans="1:65" s="2" customFormat="1" ht="33" customHeight="1">
      <c r="A760" s="38"/>
      <c r="B760" s="39"/>
      <c r="C760" s="236" t="s">
        <v>1778</v>
      </c>
      <c r="D760" s="236" t="s">
        <v>165</v>
      </c>
      <c r="E760" s="237" t="s">
        <v>1779</v>
      </c>
      <c r="F760" s="238" t="s">
        <v>1780</v>
      </c>
      <c r="G760" s="239" t="s">
        <v>192</v>
      </c>
      <c r="H760" s="240">
        <v>110</v>
      </c>
      <c r="I760" s="241"/>
      <c r="J760" s="242">
        <f>ROUND(I760*H760,2)</f>
        <v>0</v>
      </c>
      <c r="K760" s="243"/>
      <c r="L760" s="44"/>
      <c r="M760" s="244" t="s">
        <v>1</v>
      </c>
      <c r="N760" s="245" t="s">
        <v>38</v>
      </c>
      <c r="O760" s="91"/>
      <c r="P760" s="246">
        <f>O760*H760</f>
        <v>0</v>
      </c>
      <c r="Q760" s="246">
        <v>0</v>
      </c>
      <c r="R760" s="246">
        <f>Q760*H760</f>
        <v>0</v>
      </c>
      <c r="S760" s="246">
        <v>0</v>
      </c>
      <c r="T760" s="247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48" t="s">
        <v>254</v>
      </c>
      <c r="AT760" s="248" t="s">
        <v>165</v>
      </c>
      <c r="AU760" s="248" t="s">
        <v>82</v>
      </c>
      <c r="AY760" s="17" t="s">
        <v>163</v>
      </c>
      <c r="BE760" s="249">
        <f>IF(N760="základní",J760,0)</f>
        <v>0</v>
      </c>
      <c r="BF760" s="249">
        <f>IF(N760="snížená",J760,0)</f>
        <v>0</v>
      </c>
      <c r="BG760" s="249">
        <f>IF(N760="zákl. přenesená",J760,0)</f>
        <v>0</v>
      </c>
      <c r="BH760" s="249">
        <f>IF(N760="sníž. přenesená",J760,0)</f>
        <v>0</v>
      </c>
      <c r="BI760" s="249">
        <f>IF(N760="nulová",J760,0)</f>
        <v>0</v>
      </c>
      <c r="BJ760" s="17" t="s">
        <v>80</v>
      </c>
      <c r="BK760" s="249">
        <f>ROUND(I760*H760,2)</f>
        <v>0</v>
      </c>
      <c r="BL760" s="17" t="s">
        <v>254</v>
      </c>
      <c r="BM760" s="248" t="s">
        <v>1781</v>
      </c>
    </row>
    <row r="761" spans="1:51" s="13" customFormat="1" ht="12">
      <c r="A761" s="13"/>
      <c r="B761" s="250"/>
      <c r="C761" s="251"/>
      <c r="D761" s="252" t="s">
        <v>170</v>
      </c>
      <c r="E761" s="253" t="s">
        <v>1</v>
      </c>
      <c r="F761" s="254" t="s">
        <v>1782</v>
      </c>
      <c r="G761" s="251"/>
      <c r="H761" s="255">
        <v>110</v>
      </c>
      <c r="I761" s="256"/>
      <c r="J761" s="251"/>
      <c r="K761" s="251"/>
      <c r="L761" s="257"/>
      <c r="M761" s="258"/>
      <c r="N761" s="259"/>
      <c r="O761" s="259"/>
      <c r="P761" s="259"/>
      <c r="Q761" s="259"/>
      <c r="R761" s="259"/>
      <c r="S761" s="259"/>
      <c r="T761" s="26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61" t="s">
        <v>170</v>
      </c>
      <c r="AU761" s="261" t="s">
        <v>82</v>
      </c>
      <c r="AV761" s="13" t="s">
        <v>82</v>
      </c>
      <c r="AW761" s="13" t="s">
        <v>30</v>
      </c>
      <c r="AX761" s="13" t="s">
        <v>73</v>
      </c>
      <c r="AY761" s="261" t="s">
        <v>163</v>
      </c>
    </row>
    <row r="762" spans="1:51" s="14" customFormat="1" ht="12">
      <c r="A762" s="14"/>
      <c r="B762" s="262"/>
      <c r="C762" s="263"/>
      <c r="D762" s="252" t="s">
        <v>170</v>
      </c>
      <c r="E762" s="264" t="s">
        <v>1</v>
      </c>
      <c r="F762" s="265" t="s">
        <v>172</v>
      </c>
      <c r="G762" s="263"/>
      <c r="H762" s="266">
        <v>110</v>
      </c>
      <c r="I762" s="267"/>
      <c r="J762" s="263"/>
      <c r="K762" s="263"/>
      <c r="L762" s="268"/>
      <c r="M762" s="269"/>
      <c r="N762" s="270"/>
      <c r="O762" s="270"/>
      <c r="P762" s="270"/>
      <c r="Q762" s="270"/>
      <c r="R762" s="270"/>
      <c r="S762" s="270"/>
      <c r="T762" s="271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2" t="s">
        <v>170</v>
      </c>
      <c r="AU762" s="272" t="s">
        <v>82</v>
      </c>
      <c r="AV762" s="14" t="s">
        <v>88</v>
      </c>
      <c r="AW762" s="14" t="s">
        <v>30</v>
      </c>
      <c r="AX762" s="14" t="s">
        <v>80</v>
      </c>
      <c r="AY762" s="272" t="s">
        <v>163</v>
      </c>
    </row>
    <row r="763" spans="1:65" s="2" customFormat="1" ht="33" customHeight="1">
      <c r="A763" s="38"/>
      <c r="B763" s="39"/>
      <c r="C763" s="236" t="s">
        <v>1783</v>
      </c>
      <c r="D763" s="236" t="s">
        <v>165</v>
      </c>
      <c r="E763" s="237" t="s">
        <v>1784</v>
      </c>
      <c r="F763" s="238" t="s">
        <v>1785</v>
      </c>
      <c r="G763" s="239" t="s">
        <v>192</v>
      </c>
      <c r="H763" s="240">
        <v>90</v>
      </c>
      <c r="I763" s="241"/>
      <c r="J763" s="242">
        <f>ROUND(I763*H763,2)</f>
        <v>0</v>
      </c>
      <c r="K763" s="243"/>
      <c r="L763" s="44"/>
      <c r="M763" s="244" t="s">
        <v>1</v>
      </c>
      <c r="N763" s="245" t="s">
        <v>38</v>
      </c>
      <c r="O763" s="91"/>
      <c r="P763" s="246">
        <f>O763*H763</f>
        <v>0</v>
      </c>
      <c r="Q763" s="246">
        <v>0</v>
      </c>
      <c r="R763" s="246">
        <f>Q763*H763</f>
        <v>0</v>
      </c>
      <c r="S763" s="246">
        <v>0</v>
      </c>
      <c r="T763" s="247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48" t="s">
        <v>254</v>
      </c>
      <c r="AT763" s="248" t="s">
        <v>165</v>
      </c>
      <c r="AU763" s="248" t="s">
        <v>82</v>
      </c>
      <c r="AY763" s="17" t="s">
        <v>163</v>
      </c>
      <c r="BE763" s="249">
        <f>IF(N763="základní",J763,0)</f>
        <v>0</v>
      </c>
      <c r="BF763" s="249">
        <f>IF(N763="snížená",J763,0)</f>
        <v>0</v>
      </c>
      <c r="BG763" s="249">
        <f>IF(N763="zákl. přenesená",J763,0)</f>
        <v>0</v>
      </c>
      <c r="BH763" s="249">
        <f>IF(N763="sníž. přenesená",J763,0)</f>
        <v>0</v>
      </c>
      <c r="BI763" s="249">
        <f>IF(N763="nulová",J763,0)</f>
        <v>0</v>
      </c>
      <c r="BJ763" s="17" t="s">
        <v>80</v>
      </c>
      <c r="BK763" s="249">
        <f>ROUND(I763*H763,2)</f>
        <v>0</v>
      </c>
      <c r="BL763" s="17" t="s">
        <v>254</v>
      </c>
      <c r="BM763" s="248" t="s">
        <v>1786</v>
      </c>
    </row>
    <row r="764" spans="1:51" s="13" customFormat="1" ht="12">
      <c r="A764" s="13"/>
      <c r="B764" s="250"/>
      <c r="C764" s="251"/>
      <c r="D764" s="252" t="s">
        <v>170</v>
      </c>
      <c r="E764" s="253" t="s">
        <v>1</v>
      </c>
      <c r="F764" s="254" t="s">
        <v>1787</v>
      </c>
      <c r="G764" s="251"/>
      <c r="H764" s="255">
        <v>90</v>
      </c>
      <c r="I764" s="256"/>
      <c r="J764" s="251"/>
      <c r="K764" s="251"/>
      <c r="L764" s="257"/>
      <c r="M764" s="258"/>
      <c r="N764" s="259"/>
      <c r="O764" s="259"/>
      <c r="P764" s="259"/>
      <c r="Q764" s="259"/>
      <c r="R764" s="259"/>
      <c r="S764" s="259"/>
      <c r="T764" s="26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1" t="s">
        <v>170</v>
      </c>
      <c r="AU764" s="261" t="s">
        <v>82</v>
      </c>
      <c r="AV764" s="13" t="s">
        <v>82</v>
      </c>
      <c r="AW764" s="13" t="s">
        <v>30</v>
      </c>
      <c r="AX764" s="13" t="s">
        <v>73</v>
      </c>
      <c r="AY764" s="261" t="s">
        <v>163</v>
      </c>
    </row>
    <row r="765" spans="1:51" s="14" customFormat="1" ht="12">
      <c r="A765" s="14"/>
      <c r="B765" s="262"/>
      <c r="C765" s="263"/>
      <c r="D765" s="252" t="s">
        <v>170</v>
      </c>
      <c r="E765" s="264" t="s">
        <v>1</v>
      </c>
      <c r="F765" s="265" t="s">
        <v>172</v>
      </c>
      <c r="G765" s="263"/>
      <c r="H765" s="266">
        <v>90</v>
      </c>
      <c r="I765" s="267"/>
      <c r="J765" s="263"/>
      <c r="K765" s="263"/>
      <c r="L765" s="268"/>
      <c r="M765" s="269"/>
      <c r="N765" s="270"/>
      <c r="O765" s="270"/>
      <c r="P765" s="270"/>
      <c r="Q765" s="270"/>
      <c r="R765" s="270"/>
      <c r="S765" s="270"/>
      <c r="T765" s="27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2" t="s">
        <v>170</v>
      </c>
      <c r="AU765" s="272" t="s">
        <v>82</v>
      </c>
      <c r="AV765" s="14" t="s">
        <v>88</v>
      </c>
      <c r="AW765" s="14" t="s">
        <v>30</v>
      </c>
      <c r="AX765" s="14" t="s">
        <v>80</v>
      </c>
      <c r="AY765" s="272" t="s">
        <v>163</v>
      </c>
    </row>
    <row r="766" spans="1:65" s="2" customFormat="1" ht="33" customHeight="1">
      <c r="A766" s="38"/>
      <c r="B766" s="39"/>
      <c r="C766" s="236" t="s">
        <v>1788</v>
      </c>
      <c r="D766" s="236" t="s">
        <v>165</v>
      </c>
      <c r="E766" s="237" t="s">
        <v>1789</v>
      </c>
      <c r="F766" s="238" t="s">
        <v>1790</v>
      </c>
      <c r="G766" s="239" t="s">
        <v>192</v>
      </c>
      <c r="H766" s="240">
        <v>20</v>
      </c>
      <c r="I766" s="241"/>
      <c r="J766" s="242">
        <f>ROUND(I766*H766,2)</f>
        <v>0</v>
      </c>
      <c r="K766" s="243"/>
      <c r="L766" s="44"/>
      <c r="M766" s="244" t="s">
        <v>1</v>
      </c>
      <c r="N766" s="245" t="s">
        <v>38</v>
      </c>
      <c r="O766" s="91"/>
      <c r="P766" s="246">
        <f>O766*H766</f>
        <v>0</v>
      </c>
      <c r="Q766" s="246">
        <v>0</v>
      </c>
      <c r="R766" s="246">
        <f>Q766*H766</f>
        <v>0</v>
      </c>
      <c r="S766" s="246">
        <v>0</v>
      </c>
      <c r="T766" s="247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48" t="s">
        <v>254</v>
      </c>
      <c r="AT766" s="248" t="s">
        <v>165</v>
      </c>
      <c r="AU766" s="248" t="s">
        <v>82</v>
      </c>
      <c r="AY766" s="17" t="s">
        <v>163</v>
      </c>
      <c r="BE766" s="249">
        <f>IF(N766="základní",J766,0)</f>
        <v>0</v>
      </c>
      <c r="BF766" s="249">
        <f>IF(N766="snížená",J766,0)</f>
        <v>0</v>
      </c>
      <c r="BG766" s="249">
        <f>IF(N766="zákl. přenesená",J766,0)</f>
        <v>0</v>
      </c>
      <c r="BH766" s="249">
        <f>IF(N766="sníž. přenesená",J766,0)</f>
        <v>0</v>
      </c>
      <c r="BI766" s="249">
        <f>IF(N766="nulová",J766,0)</f>
        <v>0</v>
      </c>
      <c r="BJ766" s="17" t="s">
        <v>80</v>
      </c>
      <c r="BK766" s="249">
        <f>ROUND(I766*H766,2)</f>
        <v>0</v>
      </c>
      <c r="BL766" s="17" t="s">
        <v>254</v>
      </c>
      <c r="BM766" s="248" t="s">
        <v>1791</v>
      </c>
    </row>
    <row r="767" spans="1:51" s="13" customFormat="1" ht="12">
      <c r="A767" s="13"/>
      <c r="B767" s="250"/>
      <c r="C767" s="251"/>
      <c r="D767" s="252" t="s">
        <v>170</v>
      </c>
      <c r="E767" s="253" t="s">
        <v>1</v>
      </c>
      <c r="F767" s="254" t="s">
        <v>1792</v>
      </c>
      <c r="G767" s="251"/>
      <c r="H767" s="255">
        <v>10</v>
      </c>
      <c r="I767" s="256"/>
      <c r="J767" s="251"/>
      <c r="K767" s="251"/>
      <c r="L767" s="257"/>
      <c r="M767" s="258"/>
      <c r="N767" s="259"/>
      <c r="O767" s="259"/>
      <c r="P767" s="259"/>
      <c r="Q767" s="259"/>
      <c r="R767" s="259"/>
      <c r="S767" s="259"/>
      <c r="T767" s="260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1" t="s">
        <v>170</v>
      </c>
      <c r="AU767" s="261" t="s">
        <v>82</v>
      </c>
      <c r="AV767" s="13" t="s">
        <v>82</v>
      </c>
      <c r="AW767" s="13" t="s">
        <v>30</v>
      </c>
      <c r="AX767" s="13" t="s">
        <v>73</v>
      </c>
      <c r="AY767" s="261" t="s">
        <v>163</v>
      </c>
    </row>
    <row r="768" spans="1:51" s="13" customFormat="1" ht="12">
      <c r="A768" s="13"/>
      <c r="B768" s="250"/>
      <c r="C768" s="251"/>
      <c r="D768" s="252" t="s">
        <v>170</v>
      </c>
      <c r="E768" s="253" t="s">
        <v>1</v>
      </c>
      <c r="F768" s="254" t="s">
        <v>1793</v>
      </c>
      <c r="G768" s="251"/>
      <c r="H768" s="255">
        <v>10</v>
      </c>
      <c r="I768" s="256"/>
      <c r="J768" s="251"/>
      <c r="K768" s="251"/>
      <c r="L768" s="257"/>
      <c r="M768" s="258"/>
      <c r="N768" s="259"/>
      <c r="O768" s="259"/>
      <c r="P768" s="259"/>
      <c r="Q768" s="259"/>
      <c r="R768" s="259"/>
      <c r="S768" s="259"/>
      <c r="T768" s="26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1" t="s">
        <v>170</v>
      </c>
      <c r="AU768" s="261" t="s">
        <v>82</v>
      </c>
      <c r="AV768" s="13" t="s">
        <v>82</v>
      </c>
      <c r="AW768" s="13" t="s">
        <v>30</v>
      </c>
      <c r="AX768" s="13" t="s">
        <v>73</v>
      </c>
      <c r="AY768" s="261" t="s">
        <v>163</v>
      </c>
    </row>
    <row r="769" spans="1:51" s="14" customFormat="1" ht="12">
      <c r="A769" s="14"/>
      <c r="B769" s="262"/>
      <c r="C769" s="263"/>
      <c r="D769" s="252" t="s">
        <v>170</v>
      </c>
      <c r="E769" s="264" t="s">
        <v>1</v>
      </c>
      <c r="F769" s="265" t="s">
        <v>172</v>
      </c>
      <c r="G769" s="263"/>
      <c r="H769" s="266">
        <v>20</v>
      </c>
      <c r="I769" s="267"/>
      <c r="J769" s="263"/>
      <c r="K769" s="263"/>
      <c r="L769" s="268"/>
      <c r="M769" s="269"/>
      <c r="N769" s="270"/>
      <c r="O769" s="270"/>
      <c r="P769" s="270"/>
      <c r="Q769" s="270"/>
      <c r="R769" s="270"/>
      <c r="S769" s="270"/>
      <c r="T769" s="27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2" t="s">
        <v>170</v>
      </c>
      <c r="AU769" s="272" t="s">
        <v>82</v>
      </c>
      <c r="AV769" s="14" t="s">
        <v>88</v>
      </c>
      <c r="AW769" s="14" t="s">
        <v>30</v>
      </c>
      <c r="AX769" s="14" t="s">
        <v>80</v>
      </c>
      <c r="AY769" s="272" t="s">
        <v>163</v>
      </c>
    </row>
    <row r="770" spans="1:65" s="2" customFormat="1" ht="33" customHeight="1">
      <c r="A770" s="38"/>
      <c r="B770" s="39"/>
      <c r="C770" s="236" t="s">
        <v>1794</v>
      </c>
      <c r="D770" s="236" t="s">
        <v>165</v>
      </c>
      <c r="E770" s="237" t="s">
        <v>1795</v>
      </c>
      <c r="F770" s="238" t="s">
        <v>1796</v>
      </c>
      <c r="G770" s="239" t="s">
        <v>192</v>
      </c>
      <c r="H770" s="240">
        <v>14</v>
      </c>
      <c r="I770" s="241"/>
      <c r="J770" s="242">
        <f>ROUND(I770*H770,2)</f>
        <v>0</v>
      </c>
      <c r="K770" s="243"/>
      <c r="L770" s="44"/>
      <c r="M770" s="244" t="s">
        <v>1</v>
      </c>
      <c r="N770" s="245" t="s">
        <v>38</v>
      </c>
      <c r="O770" s="91"/>
      <c r="P770" s="246">
        <f>O770*H770</f>
        <v>0</v>
      </c>
      <c r="Q770" s="246">
        <v>0</v>
      </c>
      <c r="R770" s="246">
        <f>Q770*H770</f>
        <v>0</v>
      </c>
      <c r="S770" s="246">
        <v>0</v>
      </c>
      <c r="T770" s="247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48" t="s">
        <v>254</v>
      </c>
      <c r="AT770" s="248" t="s">
        <v>165</v>
      </c>
      <c r="AU770" s="248" t="s">
        <v>82</v>
      </c>
      <c r="AY770" s="17" t="s">
        <v>163</v>
      </c>
      <c r="BE770" s="249">
        <f>IF(N770="základní",J770,0)</f>
        <v>0</v>
      </c>
      <c r="BF770" s="249">
        <f>IF(N770="snížená",J770,0)</f>
        <v>0</v>
      </c>
      <c r="BG770" s="249">
        <f>IF(N770="zákl. přenesená",J770,0)</f>
        <v>0</v>
      </c>
      <c r="BH770" s="249">
        <f>IF(N770="sníž. přenesená",J770,0)</f>
        <v>0</v>
      </c>
      <c r="BI770" s="249">
        <f>IF(N770="nulová",J770,0)</f>
        <v>0</v>
      </c>
      <c r="BJ770" s="17" t="s">
        <v>80</v>
      </c>
      <c r="BK770" s="249">
        <f>ROUND(I770*H770,2)</f>
        <v>0</v>
      </c>
      <c r="BL770" s="17" t="s">
        <v>254</v>
      </c>
      <c r="BM770" s="248" t="s">
        <v>1797</v>
      </c>
    </row>
    <row r="771" spans="1:51" s="13" customFormat="1" ht="12">
      <c r="A771" s="13"/>
      <c r="B771" s="250"/>
      <c r="C771" s="251"/>
      <c r="D771" s="252" t="s">
        <v>170</v>
      </c>
      <c r="E771" s="253" t="s">
        <v>1</v>
      </c>
      <c r="F771" s="254" t="s">
        <v>1798</v>
      </c>
      <c r="G771" s="251"/>
      <c r="H771" s="255">
        <v>14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1" t="s">
        <v>170</v>
      </c>
      <c r="AU771" s="261" t="s">
        <v>82</v>
      </c>
      <c r="AV771" s="13" t="s">
        <v>82</v>
      </c>
      <c r="AW771" s="13" t="s">
        <v>30</v>
      </c>
      <c r="AX771" s="13" t="s">
        <v>73</v>
      </c>
      <c r="AY771" s="261" t="s">
        <v>163</v>
      </c>
    </row>
    <row r="772" spans="1:51" s="14" customFormat="1" ht="12">
      <c r="A772" s="14"/>
      <c r="B772" s="262"/>
      <c r="C772" s="263"/>
      <c r="D772" s="252" t="s">
        <v>170</v>
      </c>
      <c r="E772" s="264" t="s">
        <v>1</v>
      </c>
      <c r="F772" s="265" t="s">
        <v>172</v>
      </c>
      <c r="G772" s="263"/>
      <c r="H772" s="266">
        <v>14</v>
      </c>
      <c r="I772" s="267"/>
      <c r="J772" s="263"/>
      <c r="K772" s="263"/>
      <c r="L772" s="268"/>
      <c r="M772" s="269"/>
      <c r="N772" s="270"/>
      <c r="O772" s="270"/>
      <c r="P772" s="270"/>
      <c r="Q772" s="270"/>
      <c r="R772" s="270"/>
      <c r="S772" s="270"/>
      <c r="T772" s="271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2" t="s">
        <v>170</v>
      </c>
      <c r="AU772" s="272" t="s">
        <v>82</v>
      </c>
      <c r="AV772" s="14" t="s">
        <v>88</v>
      </c>
      <c r="AW772" s="14" t="s">
        <v>30</v>
      </c>
      <c r="AX772" s="14" t="s">
        <v>80</v>
      </c>
      <c r="AY772" s="272" t="s">
        <v>163</v>
      </c>
    </row>
    <row r="773" spans="1:65" s="2" customFormat="1" ht="33" customHeight="1">
      <c r="A773" s="38"/>
      <c r="B773" s="39"/>
      <c r="C773" s="236" t="s">
        <v>1799</v>
      </c>
      <c r="D773" s="236" t="s">
        <v>165</v>
      </c>
      <c r="E773" s="237" t="s">
        <v>1800</v>
      </c>
      <c r="F773" s="238" t="s">
        <v>1801</v>
      </c>
      <c r="G773" s="239" t="s">
        <v>192</v>
      </c>
      <c r="H773" s="240">
        <v>12</v>
      </c>
      <c r="I773" s="241"/>
      <c r="J773" s="242">
        <f>ROUND(I773*H773,2)</f>
        <v>0</v>
      </c>
      <c r="K773" s="243"/>
      <c r="L773" s="44"/>
      <c r="M773" s="244" t="s">
        <v>1</v>
      </c>
      <c r="N773" s="245" t="s">
        <v>38</v>
      </c>
      <c r="O773" s="91"/>
      <c r="P773" s="246">
        <f>O773*H773</f>
        <v>0</v>
      </c>
      <c r="Q773" s="246">
        <v>0</v>
      </c>
      <c r="R773" s="246">
        <f>Q773*H773</f>
        <v>0</v>
      </c>
      <c r="S773" s="246">
        <v>0</v>
      </c>
      <c r="T773" s="247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48" t="s">
        <v>254</v>
      </c>
      <c r="AT773" s="248" t="s">
        <v>165</v>
      </c>
      <c r="AU773" s="248" t="s">
        <v>82</v>
      </c>
      <c r="AY773" s="17" t="s">
        <v>163</v>
      </c>
      <c r="BE773" s="249">
        <f>IF(N773="základní",J773,0)</f>
        <v>0</v>
      </c>
      <c r="BF773" s="249">
        <f>IF(N773="snížená",J773,0)</f>
        <v>0</v>
      </c>
      <c r="BG773" s="249">
        <f>IF(N773="zákl. přenesená",J773,0)</f>
        <v>0</v>
      </c>
      <c r="BH773" s="249">
        <f>IF(N773="sníž. přenesená",J773,0)</f>
        <v>0</v>
      </c>
      <c r="BI773" s="249">
        <f>IF(N773="nulová",J773,0)</f>
        <v>0</v>
      </c>
      <c r="BJ773" s="17" t="s">
        <v>80</v>
      </c>
      <c r="BK773" s="249">
        <f>ROUND(I773*H773,2)</f>
        <v>0</v>
      </c>
      <c r="BL773" s="17" t="s">
        <v>254</v>
      </c>
      <c r="BM773" s="248" t="s">
        <v>1802</v>
      </c>
    </row>
    <row r="774" spans="1:51" s="13" customFormat="1" ht="12">
      <c r="A774" s="13"/>
      <c r="B774" s="250"/>
      <c r="C774" s="251"/>
      <c r="D774" s="252" t="s">
        <v>170</v>
      </c>
      <c r="E774" s="253" t="s">
        <v>1</v>
      </c>
      <c r="F774" s="254" t="s">
        <v>1803</v>
      </c>
      <c r="G774" s="251"/>
      <c r="H774" s="255">
        <v>12</v>
      </c>
      <c r="I774" s="256"/>
      <c r="J774" s="251"/>
      <c r="K774" s="251"/>
      <c r="L774" s="257"/>
      <c r="M774" s="258"/>
      <c r="N774" s="259"/>
      <c r="O774" s="259"/>
      <c r="P774" s="259"/>
      <c r="Q774" s="259"/>
      <c r="R774" s="259"/>
      <c r="S774" s="259"/>
      <c r="T774" s="26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1" t="s">
        <v>170</v>
      </c>
      <c r="AU774" s="261" t="s">
        <v>82</v>
      </c>
      <c r="AV774" s="13" t="s">
        <v>82</v>
      </c>
      <c r="AW774" s="13" t="s">
        <v>30</v>
      </c>
      <c r="AX774" s="13" t="s">
        <v>73</v>
      </c>
      <c r="AY774" s="261" t="s">
        <v>163</v>
      </c>
    </row>
    <row r="775" spans="1:51" s="14" customFormat="1" ht="12">
      <c r="A775" s="14"/>
      <c r="B775" s="262"/>
      <c r="C775" s="263"/>
      <c r="D775" s="252" t="s">
        <v>170</v>
      </c>
      <c r="E775" s="264" t="s">
        <v>1</v>
      </c>
      <c r="F775" s="265" t="s">
        <v>172</v>
      </c>
      <c r="G775" s="263"/>
      <c r="H775" s="266">
        <v>12</v>
      </c>
      <c r="I775" s="267"/>
      <c r="J775" s="263"/>
      <c r="K775" s="263"/>
      <c r="L775" s="268"/>
      <c r="M775" s="269"/>
      <c r="N775" s="270"/>
      <c r="O775" s="270"/>
      <c r="P775" s="270"/>
      <c r="Q775" s="270"/>
      <c r="R775" s="270"/>
      <c r="S775" s="270"/>
      <c r="T775" s="271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2" t="s">
        <v>170</v>
      </c>
      <c r="AU775" s="272" t="s">
        <v>82</v>
      </c>
      <c r="AV775" s="14" t="s">
        <v>88</v>
      </c>
      <c r="AW775" s="14" t="s">
        <v>30</v>
      </c>
      <c r="AX775" s="14" t="s">
        <v>80</v>
      </c>
      <c r="AY775" s="272" t="s">
        <v>163</v>
      </c>
    </row>
    <row r="776" spans="1:65" s="2" customFormat="1" ht="44.25" customHeight="1">
      <c r="A776" s="38"/>
      <c r="B776" s="39"/>
      <c r="C776" s="236" t="s">
        <v>1804</v>
      </c>
      <c r="D776" s="236" t="s">
        <v>165</v>
      </c>
      <c r="E776" s="237" t="s">
        <v>1805</v>
      </c>
      <c r="F776" s="238" t="s">
        <v>1806</v>
      </c>
      <c r="G776" s="239" t="s">
        <v>591</v>
      </c>
      <c r="H776" s="240">
        <v>0.35</v>
      </c>
      <c r="I776" s="241"/>
      <c r="J776" s="242">
        <f>ROUND(I776*H776,2)</f>
        <v>0</v>
      </c>
      <c r="K776" s="243"/>
      <c r="L776" s="44"/>
      <c r="M776" s="244" t="s">
        <v>1</v>
      </c>
      <c r="N776" s="245" t="s">
        <v>38</v>
      </c>
      <c r="O776" s="91"/>
      <c r="P776" s="246">
        <f>O776*H776</f>
        <v>0</v>
      </c>
      <c r="Q776" s="246">
        <v>0</v>
      </c>
      <c r="R776" s="246">
        <f>Q776*H776</f>
        <v>0</v>
      </c>
      <c r="S776" s="246">
        <v>0</v>
      </c>
      <c r="T776" s="247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48" t="s">
        <v>254</v>
      </c>
      <c r="AT776" s="248" t="s">
        <v>165</v>
      </c>
      <c r="AU776" s="248" t="s">
        <v>82</v>
      </c>
      <c r="AY776" s="17" t="s">
        <v>163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80</v>
      </c>
      <c r="BK776" s="249">
        <f>ROUND(I776*H776,2)</f>
        <v>0</v>
      </c>
      <c r="BL776" s="17" t="s">
        <v>254</v>
      </c>
      <c r="BM776" s="248" t="s">
        <v>1807</v>
      </c>
    </row>
    <row r="777" spans="1:63" s="12" customFormat="1" ht="22.8" customHeight="1">
      <c r="A777" s="12"/>
      <c r="B777" s="220"/>
      <c r="C777" s="221"/>
      <c r="D777" s="222" t="s">
        <v>72</v>
      </c>
      <c r="E777" s="234" t="s">
        <v>1808</v>
      </c>
      <c r="F777" s="234" t="s">
        <v>1809</v>
      </c>
      <c r="G777" s="221"/>
      <c r="H777" s="221"/>
      <c r="I777" s="224"/>
      <c r="J777" s="235">
        <f>BK777</f>
        <v>0</v>
      </c>
      <c r="K777" s="221"/>
      <c r="L777" s="226"/>
      <c r="M777" s="227"/>
      <c r="N777" s="228"/>
      <c r="O777" s="228"/>
      <c r="P777" s="229">
        <f>SUM(P778:P814)</f>
        <v>0</v>
      </c>
      <c r="Q777" s="228"/>
      <c r="R777" s="229">
        <f>SUM(R778:R814)</f>
        <v>0</v>
      </c>
      <c r="S777" s="228"/>
      <c r="T777" s="230">
        <f>SUM(T778:T814)</f>
        <v>0</v>
      </c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R777" s="231" t="s">
        <v>80</v>
      </c>
      <c r="AT777" s="232" t="s">
        <v>72</v>
      </c>
      <c r="AU777" s="232" t="s">
        <v>80</v>
      </c>
      <c r="AY777" s="231" t="s">
        <v>163</v>
      </c>
      <c r="BK777" s="233">
        <f>SUM(BK778:BK814)</f>
        <v>0</v>
      </c>
    </row>
    <row r="778" spans="1:65" s="2" customFormat="1" ht="21.75" customHeight="1">
      <c r="A778" s="38"/>
      <c r="B778" s="39"/>
      <c r="C778" s="236" t="s">
        <v>1810</v>
      </c>
      <c r="D778" s="236" t="s">
        <v>165</v>
      </c>
      <c r="E778" s="237" t="s">
        <v>1811</v>
      </c>
      <c r="F778" s="238" t="s">
        <v>1812</v>
      </c>
      <c r="G778" s="239" t="s">
        <v>168</v>
      </c>
      <c r="H778" s="240">
        <v>844.505</v>
      </c>
      <c r="I778" s="241"/>
      <c r="J778" s="242">
        <f>ROUND(I778*H778,2)</f>
        <v>0</v>
      </c>
      <c r="K778" s="243"/>
      <c r="L778" s="44"/>
      <c r="M778" s="244" t="s">
        <v>1</v>
      </c>
      <c r="N778" s="245" t="s">
        <v>38</v>
      </c>
      <c r="O778" s="91"/>
      <c r="P778" s="246">
        <f>O778*H778</f>
        <v>0</v>
      </c>
      <c r="Q778" s="246">
        <v>0</v>
      </c>
      <c r="R778" s="246">
        <f>Q778*H778</f>
        <v>0</v>
      </c>
      <c r="S778" s="246">
        <v>0</v>
      </c>
      <c r="T778" s="247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48" t="s">
        <v>88</v>
      </c>
      <c r="AT778" s="248" t="s">
        <v>165</v>
      </c>
      <c r="AU778" s="248" t="s">
        <v>82</v>
      </c>
      <c r="AY778" s="17" t="s">
        <v>163</v>
      </c>
      <c r="BE778" s="249">
        <f>IF(N778="základní",J778,0)</f>
        <v>0</v>
      </c>
      <c r="BF778" s="249">
        <f>IF(N778="snížená",J778,0)</f>
        <v>0</v>
      </c>
      <c r="BG778" s="249">
        <f>IF(N778="zákl. přenesená",J778,0)</f>
        <v>0</v>
      </c>
      <c r="BH778" s="249">
        <f>IF(N778="sníž. přenesená",J778,0)</f>
        <v>0</v>
      </c>
      <c r="BI778" s="249">
        <f>IF(N778="nulová",J778,0)</f>
        <v>0</v>
      </c>
      <c r="BJ778" s="17" t="s">
        <v>80</v>
      </c>
      <c r="BK778" s="249">
        <f>ROUND(I778*H778,2)</f>
        <v>0</v>
      </c>
      <c r="BL778" s="17" t="s">
        <v>88</v>
      </c>
      <c r="BM778" s="248" t="s">
        <v>1813</v>
      </c>
    </row>
    <row r="779" spans="1:51" s="13" customFormat="1" ht="12">
      <c r="A779" s="13"/>
      <c r="B779" s="250"/>
      <c r="C779" s="251"/>
      <c r="D779" s="252" t="s">
        <v>170</v>
      </c>
      <c r="E779" s="253" t="s">
        <v>1</v>
      </c>
      <c r="F779" s="254" t="s">
        <v>1814</v>
      </c>
      <c r="G779" s="251"/>
      <c r="H779" s="255">
        <v>844.505</v>
      </c>
      <c r="I779" s="256"/>
      <c r="J779" s="251"/>
      <c r="K779" s="251"/>
      <c r="L779" s="257"/>
      <c r="M779" s="258"/>
      <c r="N779" s="259"/>
      <c r="O779" s="259"/>
      <c r="P779" s="259"/>
      <c r="Q779" s="259"/>
      <c r="R779" s="259"/>
      <c r="S779" s="259"/>
      <c r="T779" s="26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1" t="s">
        <v>170</v>
      </c>
      <c r="AU779" s="261" t="s">
        <v>82</v>
      </c>
      <c r="AV779" s="13" t="s">
        <v>82</v>
      </c>
      <c r="AW779" s="13" t="s">
        <v>30</v>
      </c>
      <c r="AX779" s="13" t="s">
        <v>73</v>
      </c>
      <c r="AY779" s="261" t="s">
        <v>163</v>
      </c>
    </row>
    <row r="780" spans="1:51" s="14" customFormat="1" ht="12">
      <c r="A780" s="14"/>
      <c r="B780" s="262"/>
      <c r="C780" s="263"/>
      <c r="D780" s="252" t="s">
        <v>170</v>
      </c>
      <c r="E780" s="264" t="s">
        <v>1</v>
      </c>
      <c r="F780" s="265" t="s">
        <v>172</v>
      </c>
      <c r="G780" s="263"/>
      <c r="H780" s="266">
        <v>844.505</v>
      </c>
      <c r="I780" s="267"/>
      <c r="J780" s="263"/>
      <c r="K780" s="263"/>
      <c r="L780" s="268"/>
      <c r="M780" s="269"/>
      <c r="N780" s="270"/>
      <c r="O780" s="270"/>
      <c r="P780" s="270"/>
      <c r="Q780" s="270"/>
      <c r="R780" s="270"/>
      <c r="S780" s="270"/>
      <c r="T780" s="271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72" t="s">
        <v>170</v>
      </c>
      <c r="AU780" s="272" t="s">
        <v>82</v>
      </c>
      <c r="AV780" s="14" t="s">
        <v>88</v>
      </c>
      <c r="AW780" s="14" t="s">
        <v>30</v>
      </c>
      <c r="AX780" s="14" t="s">
        <v>80</v>
      </c>
      <c r="AY780" s="272" t="s">
        <v>163</v>
      </c>
    </row>
    <row r="781" spans="1:65" s="2" customFormat="1" ht="16.5" customHeight="1">
      <c r="A781" s="38"/>
      <c r="B781" s="39"/>
      <c r="C781" s="273" t="s">
        <v>1815</v>
      </c>
      <c r="D781" s="273" t="s">
        <v>551</v>
      </c>
      <c r="E781" s="274" t="s">
        <v>1816</v>
      </c>
      <c r="F781" s="275" t="s">
        <v>1817</v>
      </c>
      <c r="G781" s="276" t="s">
        <v>591</v>
      </c>
      <c r="H781" s="277">
        <v>0.253</v>
      </c>
      <c r="I781" s="278"/>
      <c r="J781" s="279">
        <f>ROUND(I781*H781,2)</f>
        <v>0</v>
      </c>
      <c r="K781" s="280"/>
      <c r="L781" s="281"/>
      <c r="M781" s="282" t="s">
        <v>1</v>
      </c>
      <c r="N781" s="283" t="s">
        <v>38</v>
      </c>
      <c r="O781" s="91"/>
      <c r="P781" s="246">
        <f>O781*H781</f>
        <v>0</v>
      </c>
      <c r="Q781" s="246">
        <v>0</v>
      </c>
      <c r="R781" s="246">
        <f>Q781*H781</f>
        <v>0</v>
      </c>
      <c r="S781" s="246">
        <v>0</v>
      </c>
      <c r="T781" s="247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48" t="s">
        <v>97</v>
      </c>
      <c r="AT781" s="248" t="s">
        <v>551</v>
      </c>
      <c r="AU781" s="248" t="s">
        <v>82</v>
      </c>
      <c r="AY781" s="17" t="s">
        <v>163</v>
      </c>
      <c r="BE781" s="249">
        <f>IF(N781="základní",J781,0)</f>
        <v>0</v>
      </c>
      <c r="BF781" s="249">
        <f>IF(N781="snížená",J781,0)</f>
        <v>0</v>
      </c>
      <c r="BG781" s="249">
        <f>IF(N781="zákl. přenesená",J781,0)</f>
        <v>0</v>
      </c>
      <c r="BH781" s="249">
        <f>IF(N781="sníž. přenesená",J781,0)</f>
        <v>0</v>
      </c>
      <c r="BI781" s="249">
        <f>IF(N781="nulová",J781,0)</f>
        <v>0</v>
      </c>
      <c r="BJ781" s="17" t="s">
        <v>80</v>
      </c>
      <c r="BK781" s="249">
        <f>ROUND(I781*H781,2)</f>
        <v>0</v>
      </c>
      <c r="BL781" s="17" t="s">
        <v>88</v>
      </c>
      <c r="BM781" s="248" t="s">
        <v>1818</v>
      </c>
    </row>
    <row r="782" spans="1:65" s="2" customFormat="1" ht="21.75" customHeight="1">
      <c r="A782" s="38"/>
      <c r="B782" s="39"/>
      <c r="C782" s="236" t="s">
        <v>1819</v>
      </c>
      <c r="D782" s="236" t="s">
        <v>165</v>
      </c>
      <c r="E782" s="237" t="s">
        <v>1820</v>
      </c>
      <c r="F782" s="238" t="s">
        <v>1821</v>
      </c>
      <c r="G782" s="239" t="s">
        <v>168</v>
      </c>
      <c r="H782" s="240">
        <v>954.18</v>
      </c>
      <c r="I782" s="241"/>
      <c r="J782" s="242">
        <f>ROUND(I782*H782,2)</f>
        <v>0</v>
      </c>
      <c r="K782" s="243"/>
      <c r="L782" s="44"/>
      <c r="M782" s="244" t="s">
        <v>1</v>
      </c>
      <c r="N782" s="245" t="s">
        <v>38</v>
      </c>
      <c r="O782" s="91"/>
      <c r="P782" s="246">
        <f>O782*H782</f>
        <v>0</v>
      </c>
      <c r="Q782" s="246">
        <v>0</v>
      </c>
      <c r="R782" s="246">
        <f>Q782*H782</f>
        <v>0</v>
      </c>
      <c r="S782" s="246">
        <v>0</v>
      </c>
      <c r="T782" s="247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48" t="s">
        <v>88</v>
      </c>
      <c r="AT782" s="248" t="s">
        <v>165</v>
      </c>
      <c r="AU782" s="248" t="s">
        <v>82</v>
      </c>
      <c r="AY782" s="17" t="s">
        <v>163</v>
      </c>
      <c r="BE782" s="249">
        <f>IF(N782="základní",J782,0)</f>
        <v>0</v>
      </c>
      <c r="BF782" s="249">
        <f>IF(N782="snížená",J782,0)</f>
        <v>0</v>
      </c>
      <c r="BG782" s="249">
        <f>IF(N782="zákl. přenesená",J782,0)</f>
        <v>0</v>
      </c>
      <c r="BH782" s="249">
        <f>IF(N782="sníž. přenesená",J782,0)</f>
        <v>0</v>
      </c>
      <c r="BI782" s="249">
        <f>IF(N782="nulová",J782,0)</f>
        <v>0</v>
      </c>
      <c r="BJ782" s="17" t="s">
        <v>80</v>
      </c>
      <c r="BK782" s="249">
        <f>ROUND(I782*H782,2)</f>
        <v>0</v>
      </c>
      <c r="BL782" s="17" t="s">
        <v>88</v>
      </c>
      <c r="BM782" s="248" t="s">
        <v>1822</v>
      </c>
    </row>
    <row r="783" spans="1:51" s="13" customFormat="1" ht="12">
      <c r="A783" s="13"/>
      <c r="B783" s="250"/>
      <c r="C783" s="251"/>
      <c r="D783" s="252" t="s">
        <v>170</v>
      </c>
      <c r="E783" s="253" t="s">
        <v>1</v>
      </c>
      <c r="F783" s="254" t="s">
        <v>1823</v>
      </c>
      <c r="G783" s="251"/>
      <c r="H783" s="255">
        <v>847.38</v>
      </c>
      <c r="I783" s="256"/>
      <c r="J783" s="251"/>
      <c r="K783" s="251"/>
      <c r="L783" s="257"/>
      <c r="M783" s="258"/>
      <c r="N783" s="259"/>
      <c r="O783" s="259"/>
      <c r="P783" s="259"/>
      <c r="Q783" s="259"/>
      <c r="R783" s="259"/>
      <c r="S783" s="259"/>
      <c r="T783" s="26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61" t="s">
        <v>170</v>
      </c>
      <c r="AU783" s="261" t="s">
        <v>82</v>
      </c>
      <c r="AV783" s="13" t="s">
        <v>82</v>
      </c>
      <c r="AW783" s="13" t="s">
        <v>30</v>
      </c>
      <c r="AX783" s="13" t="s">
        <v>73</v>
      </c>
      <c r="AY783" s="261" t="s">
        <v>163</v>
      </c>
    </row>
    <row r="784" spans="1:51" s="13" customFormat="1" ht="12">
      <c r="A784" s="13"/>
      <c r="B784" s="250"/>
      <c r="C784" s="251"/>
      <c r="D784" s="252" t="s">
        <v>170</v>
      </c>
      <c r="E784" s="253" t="s">
        <v>1</v>
      </c>
      <c r="F784" s="254" t="s">
        <v>1824</v>
      </c>
      <c r="G784" s="251"/>
      <c r="H784" s="255">
        <v>106.8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1" t="s">
        <v>170</v>
      </c>
      <c r="AU784" s="261" t="s">
        <v>82</v>
      </c>
      <c r="AV784" s="13" t="s">
        <v>82</v>
      </c>
      <c r="AW784" s="13" t="s">
        <v>30</v>
      </c>
      <c r="AX784" s="13" t="s">
        <v>73</v>
      </c>
      <c r="AY784" s="261" t="s">
        <v>163</v>
      </c>
    </row>
    <row r="785" spans="1:51" s="14" customFormat="1" ht="12">
      <c r="A785" s="14"/>
      <c r="B785" s="262"/>
      <c r="C785" s="263"/>
      <c r="D785" s="252" t="s">
        <v>170</v>
      </c>
      <c r="E785" s="264" t="s">
        <v>1</v>
      </c>
      <c r="F785" s="265" t="s">
        <v>172</v>
      </c>
      <c r="G785" s="263"/>
      <c r="H785" s="266">
        <v>954.18</v>
      </c>
      <c r="I785" s="267"/>
      <c r="J785" s="263"/>
      <c r="K785" s="263"/>
      <c r="L785" s="268"/>
      <c r="M785" s="269"/>
      <c r="N785" s="270"/>
      <c r="O785" s="270"/>
      <c r="P785" s="270"/>
      <c r="Q785" s="270"/>
      <c r="R785" s="270"/>
      <c r="S785" s="270"/>
      <c r="T785" s="271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2" t="s">
        <v>170</v>
      </c>
      <c r="AU785" s="272" t="s">
        <v>82</v>
      </c>
      <c r="AV785" s="14" t="s">
        <v>88</v>
      </c>
      <c r="AW785" s="14" t="s">
        <v>30</v>
      </c>
      <c r="AX785" s="14" t="s">
        <v>80</v>
      </c>
      <c r="AY785" s="272" t="s">
        <v>163</v>
      </c>
    </row>
    <row r="786" spans="1:65" s="2" customFormat="1" ht="55.5" customHeight="1">
      <c r="A786" s="38"/>
      <c r="B786" s="39"/>
      <c r="C786" s="273" t="s">
        <v>1825</v>
      </c>
      <c r="D786" s="273" t="s">
        <v>551</v>
      </c>
      <c r="E786" s="274" t="s">
        <v>1826</v>
      </c>
      <c r="F786" s="275" t="s">
        <v>1827</v>
      </c>
      <c r="G786" s="276" t="s">
        <v>168</v>
      </c>
      <c r="H786" s="277">
        <v>1049.598</v>
      </c>
      <c r="I786" s="278"/>
      <c r="J786" s="279">
        <f>ROUND(I786*H786,2)</f>
        <v>0</v>
      </c>
      <c r="K786" s="280"/>
      <c r="L786" s="281"/>
      <c r="M786" s="282" t="s">
        <v>1</v>
      </c>
      <c r="N786" s="283" t="s">
        <v>38</v>
      </c>
      <c r="O786" s="91"/>
      <c r="P786" s="246">
        <f>O786*H786</f>
        <v>0</v>
      </c>
      <c r="Q786" s="246">
        <v>0</v>
      </c>
      <c r="R786" s="246">
        <f>Q786*H786</f>
        <v>0</v>
      </c>
      <c r="S786" s="246">
        <v>0</v>
      </c>
      <c r="T786" s="247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48" t="s">
        <v>97</v>
      </c>
      <c r="AT786" s="248" t="s">
        <v>551</v>
      </c>
      <c r="AU786" s="248" t="s">
        <v>82</v>
      </c>
      <c r="AY786" s="17" t="s">
        <v>163</v>
      </c>
      <c r="BE786" s="249">
        <f>IF(N786="základní",J786,0)</f>
        <v>0</v>
      </c>
      <c r="BF786" s="249">
        <f>IF(N786="snížená",J786,0)</f>
        <v>0</v>
      </c>
      <c r="BG786" s="249">
        <f>IF(N786="zákl. přenesená",J786,0)</f>
        <v>0</v>
      </c>
      <c r="BH786" s="249">
        <f>IF(N786="sníž. přenesená",J786,0)</f>
        <v>0</v>
      </c>
      <c r="BI786" s="249">
        <f>IF(N786="nulová",J786,0)</f>
        <v>0</v>
      </c>
      <c r="BJ786" s="17" t="s">
        <v>80</v>
      </c>
      <c r="BK786" s="249">
        <f>ROUND(I786*H786,2)</f>
        <v>0</v>
      </c>
      <c r="BL786" s="17" t="s">
        <v>88</v>
      </c>
      <c r="BM786" s="248" t="s">
        <v>1828</v>
      </c>
    </row>
    <row r="787" spans="1:65" s="2" customFormat="1" ht="55.5" customHeight="1">
      <c r="A787" s="38"/>
      <c r="B787" s="39"/>
      <c r="C787" s="236" t="s">
        <v>1829</v>
      </c>
      <c r="D787" s="236" t="s">
        <v>165</v>
      </c>
      <c r="E787" s="237" t="s">
        <v>1830</v>
      </c>
      <c r="F787" s="238" t="s">
        <v>1831</v>
      </c>
      <c r="G787" s="239" t="s">
        <v>168</v>
      </c>
      <c r="H787" s="240">
        <v>212</v>
      </c>
      <c r="I787" s="241"/>
      <c r="J787" s="242">
        <f>ROUND(I787*H787,2)</f>
        <v>0</v>
      </c>
      <c r="K787" s="243"/>
      <c r="L787" s="44"/>
      <c r="M787" s="244" t="s">
        <v>1</v>
      </c>
      <c r="N787" s="245" t="s">
        <v>38</v>
      </c>
      <c r="O787" s="91"/>
      <c r="P787" s="246">
        <f>O787*H787</f>
        <v>0</v>
      </c>
      <c r="Q787" s="246">
        <v>0</v>
      </c>
      <c r="R787" s="246">
        <f>Q787*H787</f>
        <v>0</v>
      </c>
      <c r="S787" s="246">
        <v>0</v>
      </c>
      <c r="T787" s="247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48" t="s">
        <v>88</v>
      </c>
      <c r="AT787" s="248" t="s">
        <v>165</v>
      </c>
      <c r="AU787" s="248" t="s">
        <v>82</v>
      </c>
      <c r="AY787" s="17" t="s">
        <v>163</v>
      </c>
      <c r="BE787" s="249">
        <f>IF(N787="základní",J787,0)</f>
        <v>0</v>
      </c>
      <c r="BF787" s="249">
        <f>IF(N787="snížená",J787,0)</f>
        <v>0</v>
      </c>
      <c r="BG787" s="249">
        <f>IF(N787="zákl. přenesená",J787,0)</f>
        <v>0</v>
      </c>
      <c r="BH787" s="249">
        <f>IF(N787="sníž. přenesená",J787,0)</f>
        <v>0</v>
      </c>
      <c r="BI787" s="249">
        <f>IF(N787="nulová",J787,0)</f>
        <v>0</v>
      </c>
      <c r="BJ787" s="17" t="s">
        <v>80</v>
      </c>
      <c r="BK787" s="249">
        <f>ROUND(I787*H787,2)</f>
        <v>0</v>
      </c>
      <c r="BL787" s="17" t="s">
        <v>88</v>
      </c>
      <c r="BM787" s="248" t="s">
        <v>1832</v>
      </c>
    </row>
    <row r="788" spans="1:51" s="13" customFormat="1" ht="12">
      <c r="A788" s="13"/>
      <c r="B788" s="250"/>
      <c r="C788" s="251"/>
      <c r="D788" s="252" t="s">
        <v>170</v>
      </c>
      <c r="E788" s="253" t="s">
        <v>1</v>
      </c>
      <c r="F788" s="254" t="s">
        <v>1833</v>
      </c>
      <c r="G788" s="251"/>
      <c r="H788" s="255">
        <v>212</v>
      </c>
      <c r="I788" s="256"/>
      <c r="J788" s="251"/>
      <c r="K788" s="251"/>
      <c r="L788" s="257"/>
      <c r="M788" s="258"/>
      <c r="N788" s="259"/>
      <c r="O788" s="259"/>
      <c r="P788" s="259"/>
      <c r="Q788" s="259"/>
      <c r="R788" s="259"/>
      <c r="S788" s="259"/>
      <c r="T788" s="260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1" t="s">
        <v>170</v>
      </c>
      <c r="AU788" s="261" t="s">
        <v>82</v>
      </c>
      <c r="AV788" s="13" t="s">
        <v>82</v>
      </c>
      <c r="AW788" s="13" t="s">
        <v>30</v>
      </c>
      <c r="AX788" s="13" t="s">
        <v>73</v>
      </c>
      <c r="AY788" s="261" t="s">
        <v>163</v>
      </c>
    </row>
    <row r="789" spans="1:51" s="14" customFormat="1" ht="12">
      <c r="A789" s="14"/>
      <c r="B789" s="262"/>
      <c r="C789" s="263"/>
      <c r="D789" s="252" t="s">
        <v>170</v>
      </c>
      <c r="E789" s="264" t="s">
        <v>1</v>
      </c>
      <c r="F789" s="265" t="s">
        <v>172</v>
      </c>
      <c r="G789" s="263"/>
      <c r="H789" s="266">
        <v>212</v>
      </c>
      <c r="I789" s="267"/>
      <c r="J789" s="263"/>
      <c r="K789" s="263"/>
      <c r="L789" s="268"/>
      <c r="M789" s="269"/>
      <c r="N789" s="270"/>
      <c r="O789" s="270"/>
      <c r="P789" s="270"/>
      <c r="Q789" s="270"/>
      <c r="R789" s="270"/>
      <c r="S789" s="270"/>
      <c r="T789" s="271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2" t="s">
        <v>170</v>
      </c>
      <c r="AU789" s="272" t="s">
        <v>82</v>
      </c>
      <c r="AV789" s="14" t="s">
        <v>88</v>
      </c>
      <c r="AW789" s="14" t="s">
        <v>30</v>
      </c>
      <c r="AX789" s="14" t="s">
        <v>80</v>
      </c>
      <c r="AY789" s="272" t="s">
        <v>163</v>
      </c>
    </row>
    <row r="790" spans="1:65" s="2" customFormat="1" ht="55.5" customHeight="1">
      <c r="A790" s="38"/>
      <c r="B790" s="39"/>
      <c r="C790" s="236" t="s">
        <v>1834</v>
      </c>
      <c r="D790" s="236" t="s">
        <v>165</v>
      </c>
      <c r="E790" s="237" t="s">
        <v>1835</v>
      </c>
      <c r="F790" s="238" t="s">
        <v>1836</v>
      </c>
      <c r="G790" s="239" t="s">
        <v>168</v>
      </c>
      <c r="H790" s="240">
        <v>512.72</v>
      </c>
      <c r="I790" s="241"/>
      <c r="J790" s="242">
        <f>ROUND(I790*H790,2)</f>
        <v>0</v>
      </c>
      <c r="K790" s="243"/>
      <c r="L790" s="44"/>
      <c r="M790" s="244" t="s">
        <v>1</v>
      </c>
      <c r="N790" s="245" t="s">
        <v>38</v>
      </c>
      <c r="O790" s="91"/>
      <c r="P790" s="246">
        <f>O790*H790</f>
        <v>0</v>
      </c>
      <c r="Q790" s="246">
        <v>0</v>
      </c>
      <c r="R790" s="246">
        <f>Q790*H790</f>
        <v>0</v>
      </c>
      <c r="S790" s="246">
        <v>0</v>
      </c>
      <c r="T790" s="247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48" t="s">
        <v>88</v>
      </c>
      <c r="AT790" s="248" t="s">
        <v>165</v>
      </c>
      <c r="AU790" s="248" t="s">
        <v>82</v>
      </c>
      <c r="AY790" s="17" t="s">
        <v>163</v>
      </c>
      <c r="BE790" s="249">
        <f>IF(N790="základní",J790,0)</f>
        <v>0</v>
      </c>
      <c r="BF790" s="249">
        <f>IF(N790="snížená",J790,0)</f>
        <v>0</v>
      </c>
      <c r="BG790" s="249">
        <f>IF(N790="zákl. přenesená",J790,0)</f>
        <v>0</v>
      </c>
      <c r="BH790" s="249">
        <f>IF(N790="sníž. přenesená",J790,0)</f>
        <v>0</v>
      </c>
      <c r="BI790" s="249">
        <f>IF(N790="nulová",J790,0)</f>
        <v>0</v>
      </c>
      <c r="BJ790" s="17" t="s">
        <v>80</v>
      </c>
      <c r="BK790" s="249">
        <f>ROUND(I790*H790,2)</f>
        <v>0</v>
      </c>
      <c r="BL790" s="17" t="s">
        <v>88</v>
      </c>
      <c r="BM790" s="248" t="s">
        <v>1837</v>
      </c>
    </row>
    <row r="791" spans="1:51" s="13" customFormat="1" ht="12">
      <c r="A791" s="13"/>
      <c r="B791" s="250"/>
      <c r="C791" s="251"/>
      <c r="D791" s="252" t="s">
        <v>170</v>
      </c>
      <c r="E791" s="253" t="s">
        <v>1</v>
      </c>
      <c r="F791" s="254" t="s">
        <v>1838</v>
      </c>
      <c r="G791" s="251"/>
      <c r="H791" s="255">
        <v>512.72</v>
      </c>
      <c r="I791" s="256"/>
      <c r="J791" s="251"/>
      <c r="K791" s="251"/>
      <c r="L791" s="257"/>
      <c r="M791" s="258"/>
      <c r="N791" s="259"/>
      <c r="O791" s="259"/>
      <c r="P791" s="259"/>
      <c r="Q791" s="259"/>
      <c r="R791" s="259"/>
      <c r="S791" s="259"/>
      <c r="T791" s="26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61" t="s">
        <v>170</v>
      </c>
      <c r="AU791" s="261" t="s">
        <v>82</v>
      </c>
      <c r="AV791" s="13" t="s">
        <v>82</v>
      </c>
      <c r="AW791" s="13" t="s">
        <v>30</v>
      </c>
      <c r="AX791" s="13" t="s">
        <v>73</v>
      </c>
      <c r="AY791" s="261" t="s">
        <v>163</v>
      </c>
    </row>
    <row r="792" spans="1:51" s="14" customFormat="1" ht="12">
      <c r="A792" s="14"/>
      <c r="B792" s="262"/>
      <c r="C792" s="263"/>
      <c r="D792" s="252" t="s">
        <v>170</v>
      </c>
      <c r="E792" s="264" t="s">
        <v>1</v>
      </c>
      <c r="F792" s="265" t="s">
        <v>172</v>
      </c>
      <c r="G792" s="263"/>
      <c r="H792" s="266">
        <v>512.72</v>
      </c>
      <c r="I792" s="267"/>
      <c r="J792" s="263"/>
      <c r="K792" s="263"/>
      <c r="L792" s="268"/>
      <c r="M792" s="269"/>
      <c r="N792" s="270"/>
      <c r="O792" s="270"/>
      <c r="P792" s="270"/>
      <c r="Q792" s="270"/>
      <c r="R792" s="270"/>
      <c r="S792" s="270"/>
      <c r="T792" s="271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2" t="s">
        <v>170</v>
      </c>
      <c r="AU792" s="272" t="s">
        <v>82</v>
      </c>
      <c r="AV792" s="14" t="s">
        <v>88</v>
      </c>
      <c r="AW792" s="14" t="s">
        <v>30</v>
      </c>
      <c r="AX792" s="14" t="s">
        <v>80</v>
      </c>
      <c r="AY792" s="272" t="s">
        <v>163</v>
      </c>
    </row>
    <row r="793" spans="1:65" s="2" customFormat="1" ht="55.5" customHeight="1">
      <c r="A793" s="38"/>
      <c r="B793" s="39"/>
      <c r="C793" s="236" t="s">
        <v>1839</v>
      </c>
      <c r="D793" s="236" t="s">
        <v>165</v>
      </c>
      <c r="E793" s="237" t="s">
        <v>1840</v>
      </c>
      <c r="F793" s="238" t="s">
        <v>1841</v>
      </c>
      <c r="G793" s="239" t="s">
        <v>168</v>
      </c>
      <c r="H793" s="240">
        <v>211.6</v>
      </c>
      <c r="I793" s="241"/>
      <c r="J793" s="242">
        <f>ROUND(I793*H793,2)</f>
        <v>0</v>
      </c>
      <c r="K793" s="243"/>
      <c r="L793" s="44"/>
      <c r="M793" s="244" t="s">
        <v>1</v>
      </c>
      <c r="N793" s="245" t="s">
        <v>38</v>
      </c>
      <c r="O793" s="91"/>
      <c r="P793" s="246">
        <f>O793*H793</f>
        <v>0</v>
      </c>
      <c r="Q793" s="246">
        <v>0</v>
      </c>
      <c r="R793" s="246">
        <f>Q793*H793</f>
        <v>0</v>
      </c>
      <c r="S793" s="246">
        <v>0</v>
      </c>
      <c r="T793" s="247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48" t="s">
        <v>88</v>
      </c>
      <c r="AT793" s="248" t="s">
        <v>165</v>
      </c>
      <c r="AU793" s="248" t="s">
        <v>82</v>
      </c>
      <c r="AY793" s="17" t="s">
        <v>163</v>
      </c>
      <c r="BE793" s="249">
        <f>IF(N793="základní",J793,0)</f>
        <v>0</v>
      </c>
      <c r="BF793" s="249">
        <f>IF(N793="snížená",J793,0)</f>
        <v>0</v>
      </c>
      <c r="BG793" s="249">
        <f>IF(N793="zákl. přenesená",J793,0)</f>
        <v>0</v>
      </c>
      <c r="BH793" s="249">
        <f>IF(N793="sníž. přenesená",J793,0)</f>
        <v>0</v>
      </c>
      <c r="BI793" s="249">
        <f>IF(N793="nulová",J793,0)</f>
        <v>0</v>
      </c>
      <c r="BJ793" s="17" t="s">
        <v>80</v>
      </c>
      <c r="BK793" s="249">
        <f>ROUND(I793*H793,2)</f>
        <v>0</v>
      </c>
      <c r="BL793" s="17" t="s">
        <v>88</v>
      </c>
      <c r="BM793" s="248" t="s">
        <v>1842</v>
      </c>
    </row>
    <row r="794" spans="1:51" s="13" customFormat="1" ht="12">
      <c r="A794" s="13"/>
      <c r="B794" s="250"/>
      <c r="C794" s="251"/>
      <c r="D794" s="252" t="s">
        <v>170</v>
      </c>
      <c r="E794" s="253" t="s">
        <v>1</v>
      </c>
      <c r="F794" s="254" t="s">
        <v>1843</v>
      </c>
      <c r="G794" s="251"/>
      <c r="H794" s="255">
        <v>211.6</v>
      </c>
      <c r="I794" s="256"/>
      <c r="J794" s="251"/>
      <c r="K794" s="251"/>
      <c r="L794" s="257"/>
      <c r="M794" s="258"/>
      <c r="N794" s="259"/>
      <c r="O794" s="259"/>
      <c r="P794" s="259"/>
      <c r="Q794" s="259"/>
      <c r="R794" s="259"/>
      <c r="S794" s="259"/>
      <c r="T794" s="26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1" t="s">
        <v>170</v>
      </c>
      <c r="AU794" s="261" t="s">
        <v>82</v>
      </c>
      <c r="AV794" s="13" t="s">
        <v>82</v>
      </c>
      <c r="AW794" s="13" t="s">
        <v>30</v>
      </c>
      <c r="AX794" s="13" t="s">
        <v>73</v>
      </c>
      <c r="AY794" s="261" t="s">
        <v>163</v>
      </c>
    </row>
    <row r="795" spans="1:51" s="14" customFormat="1" ht="12">
      <c r="A795" s="14"/>
      <c r="B795" s="262"/>
      <c r="C795" s="263"/>
      <c r="D795" s="252" t="s">
        <v>170</v>
      </c>
      <c r="E795" s="264" t="s">
        <v>1</v>
      </c>
      <c r="F795" s="265" t="s">
        <v>172</v>
      </c>
      <c r="G795" s="263"/>
      <c r="H795" s="266">
        <v>211.6</v>
      </c>
      <c r="I795" s="267"/>
      <c r="J795" s="263"/>
      <c r="K795" s="263"/>
      <c r="L795" s="268"/>
      <c r="M795" s="269"/>
      <c r="N795" s="270"/>
      <c r="O795" s="270"/>
      <c r="P795" s="270"/>
      <c r="Q795" s="270"/>
      <c r="R795" s="270"/>
      <c r="S795" s="270"/>
      <c r="T795" s="271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2" t="s">
        <v>170</v>
      </c>
      <c r="AU795" s="272" t="s">
        <v>82</v>
      </c>
      <c r="AV795" s="14" t="s">
        <v>88</v>
      </c>
      <c r="AW795" s="14" t="s">
        <v>30</v>
      </c>
      <c r="AX795" s="14" t="s">
        <v>80</v>
      </c>
      <c r="AY795" s="272" t="s">
        <v>163</v>
      </c>
    </row>
    <row r="796" spans="1:65" s="2" customFormat="1" ht="21.75" customHeight="1">
      <c r="A796" s="38"/>
      <c r="B796" s="39"/>
      <c r="C796" s="273" t="s">
        <v>1844</v>
      </c>
      <c r="D796" s="273" t="s">
        <v>551</v>
      </c>
      <c r="E796" s="274" t="s">
        <v>1845</v>
      </c>
      <c r="F796" s="275" t="s">
        <v>1846</v>
      </c>
      <c r="G796" s="276" t="s">
        <v>168</v>
      </c>
      <c r="H796" s="277">
        <v>1208.042</v>
      </c>
      <c r="I796" s="278"/>
      <c r="J796" s="279">
        <f>ROUND(I796*H796,2)</f>
        <v>0</v>
      </c>
      <c r="K796" s="280"/>
      <c r="L796" s="281"/>
      <c r="M796" s="282" t="s">
        <v>1</v>
      </c>
      <c r="N796" s="283" t="s">
        <v>38</v>
      </c>
      <c r="O796" s="91"/>
      <c r="P796" s="246">
        <f>O796*H796</f>
        <v>0</v>
      </c>
      <c r="Q796" s="246">
        <v>0</v>
      </c>
      <c r="R796" s="246">
        <f>Q796*H796</f>
        <v>0</v>
      </c>
      <c r="S796" s="246">
        <v>0</v>
      </c>
      <c r="T796" s="247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48" t="s">
        <v>97</v>
      </c>
      <c r="AT796" s="248" t="s">
        <v>551</v>
      </c>
      <c r="AU796" s="248" t="s">
        <v>82</v>
      </c>
      <c r="AY796" s="17" t="s">
        <v>163</v>
      </c>
      <c r="BE796" s="249">
        <f>IF(N796="základní",J796,0)</f>
        <v>0</v>
      </c>
      <c r="BF796" s="249">
        <f>IF(N796="snížená",J796,0)</f>
        <v>0</v>
      </c>
      <c r="BG796" s="249">
        <f>IF(N796="zákl. přenesená",J796,0)</f>
        <v>0</v>
      </c>
      <c r="BH796" s="249">
        <f>IF(N796="sníž. přenesená",J796,0)</f>
        <v>0</v>
      </c>
      <c r="BI796" s="249">
        <f>IF(N796="nulová",J796,0)</f>
        <v>0</v>
      </c>
      <c r="BJ796" s="17" t="s">
        <v>80</v>
      </c>
      <c r="BK796" s="249">
        <f>ROUND(I796*H796,2)</f>
        <v>0</v>
      </c>
      <c r="BL796" s="17" t="s">
        <v>88</v>
      </c>
      <c r="BM796" s="248" t="s">
        <v>1847</v>
      </c>
    </row>
    <row r="797" spans="1:65" s="2" customFormat="1" ht="21.75" customHeight="1">
      <c r="A797" s="38"/>
      <c r="B797" s="39"/>
      <c r="C797" s="236" t="s">
        <v>1848</v>
      </c>
      <c r="D797" s="236" t="s">
        <v>165</v>
      </c>
      <c r="E797" s="237" t="s">
        <v>1849</v>
      </c>
      <c r="F797" s="238" t="s">
        <v>1850</v>
      </c>
      <c r="G797" s="239" t="s">
        <v>168</v>
      </c>
      <c r="H797" s="240">
        <v>975</v>
      </c>
      <c r="I797" s="241"/>
      <c r="J797" s="242">
        <f>ROUND(I797*H797,2)</f>
        <v>0</v>
      </c>
      <c r="K797" s="243"/>
      <c r="L797" s="44"/>
      <c r="M797" s="244" t="s">
        <v>1</v>
      </c>
      <c r="N797" s="245" t="s">
        <v>38</v>
      </c>
      <c r="O797" s="91"/>
      <c r="P797" s="246">
        <f>O797*H797</f>
        <v>0</v>
      </c>
      <c r="Q797" s="246">
        <v>0</v>
      </c>
      <c r="R797" s="246">
        <f>Q797*H797</f>
        <v>0</v>
      </c>
      <c r="S797" s="246">
        <v>0</v>
      </c>
      <c r="T797" s="247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48" t="s">
        <v>88</v>
      </c>
      <c r="AT797" s="248" t="s">
        <v>165</v>
      </c>
      <c r="AU797" s="248" t="s">
        <v>82</v>
      </c>
      <c r="AY797" s="17" t="s">
        <v>163</v>
      </c>
      <c r="BE797" s="249">
        <f>IF(N797="základní",J797,0)</f>
        <v>0</v>
      </c>
      <c r="BF797" s="249">
        <f>IF(N797="snížená",J797,0)</f>
        <v>0</v>
      </c>
      <c r="BG797" s="249">
        <f>IF(N797="zákl. přenesená",J797,0)</f>
        <v>0</v>
      </c>
      <c r="BH797" s="249">
        <f>IF(N797="sníž. přenesená",J797,0)</f>
        <v>0</v>
      </c>
      <c r="BI797" s="249">
        <f>IF(N797="nulová",J797,0)</f>
        <v>0</v>
      </c>
      <c r="BJ797" s="17" t="s">
        <v>80</v>
      </c>
      <c r="BK797" s="249">
        <f>ROUND(I797*H797,2)</f>
        <v>0</v>
      </c>
      <c r="BL797" s="17" t="s">
        <v>88</v>
      </c>
      <c r="BM797" s="248" t="s">
        <v>1851</v>
      </c>
    </row>
    <row r="798" spans="1:51" s="13" customFormat="1" ht="12">
      <c r="A798" s="13"/>
      <c r="B798" s="250"/>
      <c r="C798" s="251"/>
      <c r="D798" s="252" t="s">
        <v>170</v>
      </c>
      <c r="E798" s="253" t="s">
        <v>1</v>
      </c>
      <c r="F798" s="254" t="s">
        <v>1852</v>
      </c>
      <c r="G798" s="251"/>
      <c r="H798" s="255">
        <v>975</v>
      </c>
      <c r="I798" s="256"/>
      <c r="J798" s="251"/>
      <c r="K798" s="251"/>
      <c r="L798" s="257"/>
      <c r="M798" s="258"/>
      <c r="N798" s="259"/>
      <c r="O798" s="259"/>
      <c r="P798" s="259"/>
      <c r="Q798" s="259"/>
      <c r="R798" s="259"/>
      <c r="S798" s="259"/>
      <c r="T798" s="26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1" t="s">
        <v>170</v>
      </c>
      <c r="AU798" s="261" t="s">
        <v>82</v>
      </c>
      <c r="AV798" s="13" t="s">
        <v>82</v>
      </c>
      <c r="AW798" s="13" t="s">
        <v>30</v>
      </c>
      <c r="AX798" s="13" t="s">
        <v>73</v>
      </c>
      <c r="AY798" s="261" t="s">
        <v>163</v>
      </c>
    </row>
    <row r="799" spans="1:51" s="14" customFormat="1" ht="12">
      <c r="A799" s="14"/>
      <c r="B799" s="262"/>
      <c r="C799" s="263"/>
      <c r="D799" s="252" t="s">
        <v>170</v>
      </c>
      <c r="E799" s="264" t="s">
        <v>1</v>
      </c>
      <c r="F799" s="265" t="s">
        <v>172</v>
      </c>
      <c r="G799" s="263"/>
      <c r="H799" s="266">
        <v>975</v>
      </c>
      <c r="I799" s="267"/>
      <c r="J799" s="263"/>
      <c r="K799" s="263"/>
      <c r="L799" s="268"/>
      <c r="M799" s="269"/>
      <c r="N799" s="270"/>
      <c r="O799" s="270"/>
      <c r="P799" s="270"/>
      <c r="Q799" s="270"/>
      <c r="R799" s="270"/>
      <c r="S799" s="270"/>
      <c r="T799" s="271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2" t="s">
        <v>170</v>
      </c>
      <c r="AU799" s="272" t="s">
        <v>82</v>
      </c>
      <c r="AV799" s="14" t="s">
        <v>88</v>
      </c>
      <c r="AW799" s="14" t="s">
        <v>30</v>
      </c>
      <c r="AX799" s="14" t="s">
        <v>80</v>
      </c>
      <c r="AY799" s="272" t="s">
        <v>163</v>
      </c>
    </row>
    <row r="800" spans="1:65" s="2" customFormat="1" ht="21.75" customHeight="1">
      <c r="A800" s="38"/>
      <c r="B800" s="39"/>
      <c r="C800" s="273" t="s">
        <v>1853</v>
      </c>
      <c r="D800" s="273" t="s">
        <v>551</v>
      </c>
      <c r="E800" s="274" t="s">
        <v>1854</v>
      </c>
      <c r="F800" s="275" t="s">
        <v>1855</v>
      </c>
      <c r="G800" s="276" t="s">
        <v>168</v>
      </c>
      <c r="H800" s="277">
        <v>1121.25</v>
      </c>
      <c r="I800" s="278"/>
      <c r="J800" s="279">
        <f>ROUND(I800*H800,2)</f>
        <v>0</v>
      </c>
      <c r="K800" s="280"/>
      <c r="L800" s="281"/>
      <c r="M800" s="282" t="s">
        <v>1</v>
      </c>
      <c r="N800" s="283" t="s">
        <v>38</v>
      </c>
      <c r="O800" s="91"/>
      <c r="P800" s="246">
        <f>O800*H800</f>
        <v>0</v>
      </c>
      <c r="Q800" s="246">
        <v>0</v>
      </c>
      <c r="R800" s="246">
        <f>Q800*H800</f>
        <v>0</v>
      </c>
      <c r="S800" s="246">
        <v>0</v>
      </c>
      <c r="T800" s="247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48" t="s">
        <v>97</v>
      </c>
      <c r="AT800" s="248" t="s">
        <v>551</v>
      </c>
      <c r="AU800" s="248" t="s">
        <v>82</v>
      </c>
      <c r="AY800" s="17" t="s">
        <v>163</v>
      </c>
      <c r="BE800" s="249">
        <f>IF(N800="základní",J800,0)</f>
        <v>0</v>
      </c>
      <c r="BF800" s="249">
        <f>IF(N800="snížená",J800,0)</f>
        <v>0</v>
      </c>
      <c r="BG800" s="249">
        <f>IF(N800="zákl. přenesená",J800,0)</f>
        <v>0</v>
      </c>
      <c r="BH800" s="249">
        <f>IF(N800="sníž. přenesená",J800,0)</f>
        <v>0</v>
      </c>
      <c r="BI800" s="249">
        <f>IF(N800="nulová",J800,0)</f>
        <v>0</v>
      </c>
      <c r="BJ800" s="17" t="s">
        <v>80</v>
      </c>
      <c r="BK800" s="249">
        <f>ROUND(I800*H800,2)</f>
        <v>0</v>
      </c>
      <c r="BL800" s="17" t="s">
        <v>88</v>
      </c>
      <c r="BM800" s="248" t="s">
        <v>1856</v>
      </c>
    </row>
    <row r="801" spans="1:65" s="2" customFormat="1" ht="33" customHeight="1">
      <c r="A801" s="38"/>
      <c r="B801" s="39"/>
      <c r="C801" s="236" t="s">
        <v>1857</v>
      </c>
      <c r="D801" s="236" t="s">
        <v>165</v>
      </c>
      <c r="E801" s="237" t="s">
        <v>1858</v>
      </c>
      <c r="F801" s="238" t="s">
        <v>1859</v>
      </c>
      <c r="G801" s="239" t="s">
        <v>168</v>
      </c>
      <c r="H801" s="240">
        <v>3307.18</v>
      </c>
      <c r="I801" s="241"/>
      <c r="J801" s="242">
        <f>ROUND(I801*H801,2)</f>
        <v>0</v>
      </c>
      <c r="K801" s="243"/>
      <c r="L801" s="44"/>
      <c r="M801" s="244" t="s">
        <v>1</v>
      </c>
      <c r="N801" s="245" t="s">
        <v>38</v>
      </c>
      <c r="O801" s="91"/>
      <c r="P801" s="246">
        <f>O801*H801</f>
        <v>0</v>
      </c>
      <c r="Q801" s="246">
        <v>0</v>
      </c>
      <c r="R801" s="246">
        <f>Q801*H801</f>
        <v>0</v>
      </c>
      <c r="S801" s="246">
        <v>0</v>
      </c>
      <c r="T801" s="247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48" t="s">
        <v>88</v>
      </c>
      <c r="AT801" s="248" t="s">
        <v>165</v>
      </c>
      <c r="AU801" s="248" t="s">
        <v>82</v>
      </c>
      <c r="AY801" s="17" t="s">
        <v>163</v>
      </c>
      <c r="BE801" s="249">
        <f>IF(N801="základní",J801,0)</f>
        <v>0</v>
      </c>
      <c r="BF801" s="249">
        <f>IF(N801="snížená",J801,0)</f>
        <v>0</v>
      </c>
      <c r="BG801" s="249">
        <f>IF(N801="zákl. přenesená",J801,0)</f>
        <v>0</v>
      </c>
      <c r="BH801" s="249">
        <f>IF(N801="sníž. přenesená",J801,0)</f>
        <v>0</v>
      </c>
      <c r="BI801" s="249">
        <f>IF(N801="nulová",J801,0)</f>
        <v>0</v>
      </c>
      <c r="BJ801" s="17" t="s">
        <v>80</v>
      </c>
      <c r="BK801" s="249">
        <f>ROUND(I801*H801,2)</f>
        <v>0</v>
      </c>
      <c r="BL801" s="17" t="s">
        <v>88</v>
      </c>
      <c r="BM801" s="248" t="s">
        <v>1860</v>
      </c>
    </row>
    <row r="802" spans="1:65" s="2" customFormat="1" ht="21.75" customHeight="1">
      <c r="A802" s="38"/>
      <c r="B802" s="39"/>
      <c r="C802" s="273" t="s">
        <v>1861</v>
      </c>
      <c r="D802" s="273" t="s">
        <v>551</v>
      </c>
      <c r="E802" s="274" t="s">
        <v>1862</v>
      </c>
      <c r="F802" s="275" t="s">
        <v>1863</v>
      </c>
      <c r="G802" s="276" t="s">
        <v>168</v>
      </c>
      <c r="H802" s="277">
        <v>826.795</v>
      </c>
      <c r="I802" s="278"/>
      <c r="J802" s="279">
        <f>ROUND(I802*H802,2)</f>
        <v>0</v>
      </c>
      <c r="K802" s="280"/>
      <c r="L802" s="281"/>
      <c r="M802" s="282" t="s">
        <v>1</v>
      </c>
      <c r="N802" s="283" t="s">
        <v>38</v>
      </c>
      <c r="O802" s="91"/>
      <c r="P802" s="246">
        <f>O802*H802</f>
        <v>0</v>
      </c>
      <c r="Q802" s="246">
        <v>0</v>
      </c>
      <c r="R802" s="246">
        <f>Q802*H802</f>
        <v>0</v>
      </c>
      <c r="S802" s="246">
        <v>0</v>
      </c>
      <c r="T802" s="247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48" t="s">
        <v>97</v>
      </c>
      <c r="AT802" s="248" t="s">
        <v>551</v>
      </c>
      <c r="AU802" s="248" t="s">
        <v>82</v>
      </c>
      <c r="AY802" s="17" t="s">
        <v>163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7" t="s">
        <v>80</v>
      </c>
      <c r="BK802" s="249">
        <f>ROUND(I802*H802,2)</f>
        <v>0</v>
      </c>
      <c r="BL802" s="17" t="s">
        <v>88</v>
      </c>
      <c r="BM802" s="248" t="s">
        <v>1864</v>
      </c>
    </row>
    <row r="803" spans="1:51" s="13" customFormat="1" ht="12">
      <c r="A803" s="13"/>
      <c r="B803" s="250"/>
      <c r="C803" s="251"/>
      <c r="D803" s="252" t="s">
        <v>170</v>
      </c>
      <c r="E803" s="253" t="s">
        <v>1</v>
      </c>
      <c r="F803" s="254" t="s">
        <v>1865</v>
      </c>
      <c r="G803" s="251"/>
      <c r="H803" s="255">
        <v>826.795</v>
      </c>
      <c r="I803" s="256"/>
      <c r="J803" s="251"/>
      <c r="K803" s="251"/>
      <c r="L803" s="257"/>
      <c r="M803" s="258"/>
      <c r="N803" s="259"/>
      <c r="O803" s="259"/>
      <c r="P803" s="259"/>
      <c r="Q803" s="259"/>
      <c r="R803" s="259"/>
      <c r="S803" s="259"/>
      <c r="T803" s="260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1" t="s">
        <v>170</v>
      </c>
      <c r="AU803" s="261" t="s">
        <v>82</v>
      </c>
      <c r="AV803" s="13" t="s">
        <v>82</v>
      </c>
      <c r="AW803" s="13" t="s">
        <v>30</v>
      </c>
      <c r="AX803" s="13" t="s">
        <v>73</v>
      </c>
      <c r="AY803" s="261" t="s">
        <v>163</v>
      </c>
    </row>
    <row r="804" spans="1:51" s="14" customFormat="1" ht="12">
      <c r="A804" s="14"/>
      <c r="B804" s="262"/>
      <c r="C804" s="263"/>
      <c r="D804" s="252" t="s">
        <v>170</v>
      </c>
      <c r="E804" s="264" t="s">
        <v>1</v>
      </c>
      <c r="F804" s="265" t="s">
        <v>172</v>
      </c>
      <c r="G804" s="263"/>
      <c r="H804" s="266">
        <v>826.795</v>
      </c>
      <c r="I804" s="267"/>
      <c r="J804" s="263"/>
      <c r="K804" s="263"/>
      <c r="L804" s="268"/>
      <c r="M804" s="269"/>
      <c r="N804" s="270"/>
      <c r="O804" s="270"/>
      <c r="P804" s="270"/>
      <c r="Q804" s="270"/>
      <c r="R804" s="270"/>
      <c r="S804" s="270"/>
      <c r="T804" s="271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2" t="s">
        <v>170</v>
      </c>
      <c r="AU804" s="272" t="s">
        <v>82</v>
      </c>
      <c r="AV804" s="14" t="s">
        <v>88</v>
      </c>
      <c r="AW804" s="14" t="s">
        <v>30</v>
      </c>
      <c r="AX804" s="14" t="s">
        <v>80</v>
      </c>
      <c r="AY804" s="272" t="s">
        <v>163</v>
      </c>
    </row>
    <row r="805" spans="1:65" s="2" customFormat="1" ht="21.75" customHeight="1">
      <c r="A805" s="38"/>
      <c r="B805" s="39"/>
      <c r="C805" s="273" t="s">
        <v>1866</v>
      </c>
      <c r="D805" s="273" t="s">
        <v>551</v>
      </c>
      <c r="E805" s="274" t="s">
        <v>1867</v>
      </c>
      <c r="F805" s="275" t="s">
        <v>1868</v>
      </c>
      <c r="G805" s="276" t="s">
        <v>168</v>
      </c>
      <c r="H805" s="277">
        <v>826.795</v>
      </c>
      <c r="I805" s="278"/>
      <c r="J805" s="279">
        <f>ROUND(I805*H805,2)</f>
        <v>0</v>
      </c>
      <c r="K805" s="280"/>
      <c r="L805" s="281"/>
      <c r="M805" s="282" t="s">
        <v>1</v>
      </c>
      <c r="N805" s="283" t="s">
        <v>38</v>
      </c>
      <c r="O805" s="91"/>
      <c r="P805" s="246">
        <f>O805*H805</f>
        <v>0</v>
      </c>
      <c r="Q805" s="246">
        <v>0</v>
      </c>
      <c r="R805" s="246">
        <f>Q805*H805</f>
        <v>0</v>
      </c>
      <c r="S805" s="246">
        <v>0</v>
      </c>
      <c r="T805" s="247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48" t="s">
        <v>97</v>
      </c>
      <c r="AT805" s="248" t="s">
        <v>551</v>
      </c>
      <c r="AU805" s="248" t="s">
        <v>82</v>
      </c>
      <c r="AY805" s="17" t="s">
        <v>163</v>
      </c>
      <c r="BE805" s="249">
        <f>IF(N805="základní",J805,0)</f>
        <v>0</v>
      </c>
      <c r="BF805" s="249">
        <f>IF(N805="snížená",J805,0)</f>
        <v>0</v>
      </c>
      <c r="BG805" s="249">
        <f>IF(N805="zákl. přenesená",J805,0)</f>
        <v>0</v>
      </c>
      <c r="BH805" s="249">
        <f>IF(N805="sníž. přenesená",J805,0)</f>
        <v>0</v>
      </c>
      <c r="BI805" s="249">
        <f>IF(N805="nulová",J805,0)</f>
        <v>0</v>
      </c>
      <c r="BJ805" s="17" t="s">
        <v>80</v>
      </c>
      <c r="BK805" s="249">
        <f>ROUND(I805*H805,2)</f>
        <v>0</v>
      </c>
      <c r="BL805" s="17" t="s">
        <v>88</v>
      </c>
      <c r="BM805" s="248" t="s">
        <v>1869</v>
      </c>
    </row>
    <row r="806" spans="1:51" s="13" customFormat="1" ht="12">
      <c r="A806" s="13"/>
      <c r="B806" s="250"/>
      <c r="C806" s="251"/>
      <c r="D806" s="252" t="s">
        <v>170</v>
      </c>
      <c r="E806" s="253" t="s">
        <v>1</v>
      </c>
      <c r="F806" s="254" t="s">
        <v>1865</v>
      </c>
      <c r="G806" s="251"/>
      <c r="H806" s="255">
        <v>826.795</v>
      </c>
      <c r="I806" s="256"/>
      <c r="J806" s="251"/>
      <c r="K806" s="251"/>
      <c r="L806" s="257"/>
      <c r="M806" s="258"/>
      <c r="N806" s="259"/>
      <c r="O806" s="259"/>
      <c r="P806" s="259"/>
      <c r="Q806" s="259"/>
      <c r="R806" s="259"/>
      <c r="S806" s="259"/>
      <c r="T806" s="26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1" t="s">
        <v>170</v>
      </c>
      <c r="AU806" s="261" t="s">
        <v>82</v>
      </c>
      <c r="AV806" s="13" t="s">
        <v>82</v>
      </c>
      <c r="AW806" s="13" t="s">
        <v>30</v>
      </c>
      <c r="AX806" s="13" t="s">
        <v>73</v>
      </c>
      <c r="AY806" s="261" t="s">
        <v>163</v>
      </c>
    </row>
    <row r="807" spans="1:51" s="14" customFormat="1" ht="12">
      <c r="A807" s="14"/>
      <c r="B807" s="262"/>
      <c r="C807" s="263"/>
      <c r="D807" s="252" t="s">
        <v>170</v>
      </c>
      <c r="E807" s="264" t="s">
        <v>1</v>
      </c>
      <c r="F807" s="265" t="s">
        <v>172</v>
      </c>
      <c r="G807" s="263"/>
      <c r="H807" s="266">
        <v>826.795</v>
      </c>
      <c r="I807" s="267"/>
      <c r="J807" s="263"/>
      <c r="K807" s="263"/>
      <c r="L807" s="268"/>
      <c r="M807" s="269"/>
      <c r="N807" s="270"/>
      <c r="O807" s="270"/>
      <c r="P807" s="270"/>
      <c r="Q807" s="270"/>
      <c r="R807" s="270"/>
      <c r="S807" s="270"/>
      <c r="T807" s="271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2" t="s">
        <v>170</v>
      </c>
      <c r="AU807" s="272" t="s">
        <v>82</v>
      </c>
      <c r="AV807" s="14" t="s">
        <v>88</v>
      </c>
      <c r="AW807" s="14" t="s">
        <v>30</v>
      </c>
      <c r="AX807" s="14" t="s">
        <v>80</v>
      </c>
      <c r="AY807" s="272" t="s">
        <v>163</v>
      </c>
    </row>
    <row r="808" spans="1:65" s="2" customFormat="1" ht="16.5" customHeight="1">
      <c r="A808" s="38"/>
      <c r="B808" s="39"/>
      <c r="C808" s="273" t="s">
        <v>1870</v>
      </c>
      <c r="D808" s="273" t="s">
        <v>551</v>
      </c>
      <c r="E808" s="274" t="s">
        <v>1871</v>
      </c>
      <c r="F808" s="275" t="s">
        <v>1872</v>
      </c>
      <c r="G808" s="276" t="s">
        <v>168</v>
      </c>
      <c r="H808" s="277">
        <v>1653.59</v>
      </c>
      <c r="I808" s="278"/>
      <c r="J808" s="279">
        <f>ROUND(I808*H808,2)</f>
        <v>0</v>
      </c>
      <c r="K808" s="280"/>
      <c r="L808" s="281"/>
      <c r="M808" s="282" t="s">
        <v>1</v>
      </c>
      <c r="N808" s="283" t="s">
        <v>38</v>
      </c>
      <c r="O808" s="91"/>
      <c r="P808" s="246">
        <f>O808*H808</f>
        <v>0</v>
      </c>
      <c r="Q808" s="246">
        <v>0</v>
      </c>
      <c r="R808" s="246">
        <f>Q808*H808</f>
        <v>0</v>
      </c>
      <c r="S808" s="246">
        <v>0</v>
      </c>
      <c r="T808" s="247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48" t="s">
        <v>97</v>
      </c>
      <c r="AT808" s="248" t="s">
        <v>551</v>
      </c>
      <c r="AU808" s="248" t="s">
        <v>82</v>
      </c>
      <c r="AY808" s="17" t="s">
        <v>163</v>
      </c>
      <c r="BE808" s="249">
        <f>IF(N808="základní",J808,0)</f>
        <v>0</v>
      </c>
      <c r="BF808" s="249">
        <f>IF(N808="snížená",J808,0)</f>
        <v>0</v>
      </c>
      <c r="BG808" s="249">
        <f>IF(N808="zákl. přenesená",J808,0)</f>
        <v>0</v>
      </c>
      <c r="BH808" s="249">
        <f>IF(N808="sníž. přenesená",J808,0)</f>
        <v>0</v>
      </c>
      <c r="BI808" s="249">
        <f>IF(N808="nulová",J808,0)</f>
        <v>0</v>
      </c>
      <c r="BJ808" s="17" t="s">
        <v>80</v>
      </c>
      <c r="BK808" s="249">
        <f>ROUND(I808*H808,2)</f>
        <v>0</v>
      </c>
      <c r="BL808" s="17" t="s">
        <v>88</v>
      </c>
      <c r="BM808" s="248" t="s">
        <v>1873</v>
      </c>
    </row>
    <row r="809" spans="1:51" s="13" customFormat="1" ht="12">
      <c r="A809" s="13"/>
      <c r="B809" s="250"/>
      <c r="C809" s="251"/>
      <c r="D809" s="252" t="s">
        <v>170</v>
      </c>
      <c r="E809" s="253" t="s">
        <v>1</v>
      </c>
      <c r="F809" s="254" t="s">
        <v>1874</v>
      </c>
      <c r="G809" s="251"/>
      <c r="H809" s="255">
        <v>1653.59</v>
      </c>
      <c r="I809" s="256"/>
      <c r="J809" s="251"/>
      <c r="K809" s="251"/>
      <c r="L809" s="257"/>
      <c r="M809" s="258"/>
      <c r="N809" s="259"/>
      <c r="O809" s="259"/>
      <c r="P809" s="259"/>
      <c r="Q809" s="259"/>
      <c r="R809" s="259"/>
      <c r="S809" s="259"/>
      <c r="T809" s="26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1" t="s">
        <v>170</v>
      </c>
      <c r="AU809" s="261" t="s">
        <v>82</v>
      </c>
      <c r="AV809" s="13" t="s">
        <v>82</v>
      </c>
      <c r="AW809" s="13" t="s">
        <v>30</v>
      </c>
      <c r="AX809" s="13" t="s">
        <v>73</v>
      </c>
      <c r="AY809" s="261" t="s">
        <v>163</v>
      </c>
    </row>
    <row r="810" spans="1:51" s="14" customFormat="1" ht="12">
      <c r="A810" s="14"/>
      <c r="B810" s="262"/>
      <c r="C810" s="263"/>
      <c r="D810" s="252" t="s">
        <v>170</v>
      </c>
      <c r="E810" s="264" t="s">
        <v>1</v>
      </c>
      <c r="F810" s="265" t="s">
        <v>172</v>
      </c>
      <c r="G810" s="263"/>
      <c r="H810" s="266">
        <v>1653.59</v>
      </c>
      <c r="I810" s="267"/>
      <c r="J810" s="263"/>
      <c r="K810" s="263"/>
      <c r="L810" s="268"/>
      <c r="M810" s="269"/>
      <c r="N810" s="270"/>
      <c r="O810" s="270"/>
      <c r="P810" s="270"/>
      <c r="Q810" s="270"/>
      <c r="R810" s="270"/>
      <c r="S810" s="270"/>
      <c r="T810" s="271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2" t="s">
        <v>170</v>
      </c>
      <c r="AU810" s="272" t="s">
        <v>82</v>
      </c>
      <c r="AV810" s="14" t="s">
        <v>88</v>
      </c>
      <c r="AW810" s="14" t="s">
        <v>30</v>
      </c>
      <c r="AX810" s="14" t="s">
        <v>80</v>
      </c>
      <c r="AY810" s="272" t="s">
        <v>163</v>
      </c>
    </row>
    <row r="811" spans="1:65" s="2" customFormat="1" ht="21.75" customHeight="1">
      <c r="A811" s="38"/>
      <c r="B811" s="39"/>
      <c r="C811" s="236" t="s">
        <v>1875</v>
      </c>
      <c r="D811" s="236" t="s">
        <v>165</v>
      </c>
      <c r="E811" s="237" t="s">
        <v>1876</v>
      </c>
      <c r="F811" s="238" t="s">
        <v>1877</v>
      </c>
      <c r="G811" s="239" t="s">
        <v>168</v>
      </c>
      <c r="H811" s="240">
        <v>975</v>
      </c>
      <c r="I811" s="241"/>
      <c r="J811" s="242">
        <f>ROUND(I811*H811,2)</f>
        <v>0</v>
      </c>
      <c r="K811" s="243"/>
      <c r="L811" s="44"/>
      <c r="M811" s="244" t="s">
        <v>1</v>
      </c>
      <c r="N811" s="245" t="s">
        <v>38</v>
      </c>
      <c r="O811" s="91"/>
      <c r="P811" s="246">
        <f>O811*H811</f>
        <v>0</v>
      </c>
      <c r="Q811" s="246">
        <v>0</v>
      </c>
      <c r="R811" s="246">
        <f>Q811*H811</f>
        <v>0</v>
      </c>
      <c r="S811" s="246">
        <v>0</v>
      </c>
      <c r="T811" s="247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48" t="s">
        <v>88</v>
      </c>
      <c r="AT811" s="248" t="s">
        <v>165</v>
      </c>
      <c r="AU811" s="248" t="s">
        <v>82</v>
      </c>
      <c r="AY811" s="17" t="s">
        <v>163</v>
      </c>
      <c r="BE811" s="249">
        <f>IF(N811="základní",J811,0)</f>
        <v>0</v>
      </c>
      <c r="BF811" s="249">
        <f>IF(N811="snížená",J811,0)</f>
        <v>0</v>
      </c>
      <c r="BG811" s="249">
        <f>IF(N811="zákl. přenesená",J811,0)</f>
        <v>0</v>
      </c>
      <c r="BH811" s="249">
        <f>IF(N811="sníž. přenesená",J811,0)</f>
        <v>0</v>
      </c>
      <c r="BI811" s="249">
        <f>IF(N811="nulová",J811,0)</f>
        <v>0</v>
      </c>
      <c r="BJ811" s="17" t="s">
        <v>80</v>
      </c>
      <c r="BK811" s="249">
        <f>ROUND(I811*H811,2)</f>
        <v>0</v>
      </c>
      <c r="BL811" s="17" t="s">
        <v>88</v>
      </c>
      <c r="BM811" s="248" t="s">
        <v>1878</v>
      </c>
    </row>
    <row r="812" spans="1:51" s="13" customFormat="1" ht="12">
      <c r="A812" s="13"/>
      <c r="B812" s="250"/>
      <c r="C812" s="251"/>
      <c r="D812" s="252" t="s">
        <v>170</v>
      </c>
      <c r="E812" s="253" t="s">
        <v>1</v>
      </c>
      <c r="F812" s="254" t="s">
        <v>1852</v>
      </c>
      <c r="G812" s="251"/>
      <c r="H812" s="255">
        <v>975</v>
      </c>
      <c r="I812" s="256"/>
      <c r="J812" s="251"/>
      <c r="K812" s="251"/>
      <c r="L812" s="257"/>
      <c r="M812" s="258"/>
      <c r="N812" s="259"/>
      <c r="O812" s="259"/>
      <c r="P812" s="259"/>
      <c r="Q812" s="259"/>
      <c r="R812" s="259"/>
      <c r="S812" s="259"/>
      <c r="T812" s="260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61" t="s">
        <v>170</v>
      </c>
      <c r="AU812" s="261" t="s">
        <v>82</v>
      </c>
      <c r="AV812" s="13" t="s">
        <v>82</v>
      </c>
      <c r="AW812" s="13" t="s">
        <v>30</v>
      </c>
      <c r="AX812" s="13" t="s">
        <v>73</v>
      </c>
      <c r="AY812" s="261" t="s">
        <v>163</v>
      </c>
    </row>
    <row r="813" spans="1:51" s="14" customFormat="1" ht="12">
      <c r="A813" s="14"/>
      <c r="B813" s="262"/>
      <c r="C813" s="263"/>
      <c r="D813" s="252" t="s">
        <v>170</v>
      </c>
      <c r="E813" s="264" t="s">
        <v>1</v>
      </c>
      <c r="F813" s="265" t="s">
        <v>172</v>
      </c>
      <c r="G813" s="263"/>
      <c r="H813" s="266">
        <v>975</v>
      </c>
      <c r="I813" s="267"/>
      <c r="J813" s="263"/>
      <c r="K813" s="263"/>
      <c r="L813" s="268"/>
      <c r="M813" s="269"/>
      <c r="N813" s="270"/>
      <c r="O813" s="270"/>
      <c r="P813" s="270"/>
      <c r="Q813" s="270"/>
      <c r="R813" s="270"/>
      <c r="S813" s="270"/>
      <c r="T813" s="271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2" t="s">
        <v>170</v>
      </c>
      <c r="AU813" s="272" t="s">
        <v>82</v>
      </c>
      <c r="AV813" s="14" t="s">
        <v>88</v>
      </c>
      <c r="AW813" s="14" t="s">
        <v>30</v>
      </c>
      <c r="AX813" s="14" t="s">
        <v>80</v>
      </c>
      <c r="AY813" s="272" t="s">
        <v>163</v>
      </c>
    </row>
    <row r="814" spans="1:65" s="2" customFormat="1" ht="44.25" customHeight="1">
      <c r="A814" s="38"/>
      <c r="B814" s="39"/>
      <c r="C814" s="236" t="s">
        <v>1879</v>
      </c>
      <c r="D814" s="236" t="s">
        <v>165</v>
      </c>
      <c r="E814" s="237" t="s">
        <v>1880</v>
      </c>
      <c r="F814" s="238" t="s">
        <v>1881</v>
      </c>
      <c r="G814" s="239" t="s">
        <v>591</v>
      </c>
      <c r="H814" s="240">
        <v>16.98</v>
      </c>
      <c r="I814" s="241"/>
      <c r="J814" s="242">
        <f>ROUND(I814*H814,2)</f>
        <v>0</v>
      </c>
      <c r="K814" s="243"/>
      <c r="L814" s="44"/>
      <c r="M814" s="244" t="s">
        <v>1</v>
      </c>
      <c r="N814" s="245" t="s">
        <v>38</v>
      </c>
      <c r="O814" s="91"/>
      <c r="P814" s="246">
        <f>O814*H814</f>
        <v>0</v>
      </c>
      <c r="Q814" s="246">
        <v>0</v>
      </c>
      <c r="R814" s="246">
        <f>Q814*H814</f>
        <v>0</v>
      </c>
      <c r="S814" s="246">
        <v>0</v>
      </c>
      <c r="T814" s="247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48" t="s">
        <v>88</v>
      </c>
      <c r="AT814" s="248" t="s">
        <v>165</v>
      </c>
      <c r="AU814" s="248" t="s">
        <v>82</v>
      </c>
      <c r="AY814" s="17" t="s">
        <v>163</v>
      </c>
      <c r="BE814" s="249">
        <f>IF(N814="základní",J814,0)</f>
        <v>0</v>
      </c>
      <c r="BF814" s="249">
        <f>IF(N814="snížená",J814,0)</f>
        <v>0</v>
      </c>
      <c r="BG814" s="249">
        <f>IF(N814="zákl. přenesená",J814,0)</f>
        <v>0</v>
      </c>
      <c r="BH814" s="249">
        <f>IF(N814="sníž. přenesená",J814,0)</f>
        <v>0</v>
      </c>
      <c r="BI814" s="249">
        <f>IF(N814="nulová",J814,0)</f>
        <v>0</v>
      </c>
      <c r="BJ814" s="17" t="s">
        <v>80</v>
      </c>
      <c r="BK814" s="249">
        <f>ROUND(I814*H814,2)</f>
        <v>0</v>
      </c>
      <c r="BL814" s="17" t="s">
        <v>88</v>
      </c>
      <c r="BM814" s="248" t="s">
        <v>1882</v>
      </c>
    </row>
    <row r="815" spans="1:63" s="12" customFormat="1" ht="22.8" customHeight="1">
      <c r="A815" s="12"/>
      <c r="B815" s="220"/>
      <c r="C815" s="221"/>
      <c r="D815" s="222" t="s">
        <v>72</v>
      </c>
      <c r="E815" s="234" t="s">
        <v>1883</v>
      </c>
      <c r="F815" s="234" t="s">
        <v>1884</v>
      </c>
      <c r="G815" s="221"/>
      <c r="H815" s="221"/>
      <c r="I815" s="224"/>
      <c r="J815" s="235">
        <f>BK815</f>
        <v>0</v>
      </c>
      <c r="K815" s="221"/>
      <c r="L815" s="226"/>
      <c r="M815" s="227"/>
      <c r="N815" s="228"/>
      <c r="O815" s="228"/>
      <c r="P815" s="229">
        <f>SUM(P816:P843)</f>
        <v>0</v>
      </c>
      <c r="Q815" s="228"/>
      <c r="R815" s="229">
        <f>SUM(R816:R843)</f>
        <v>0</v>
      </c>
      <c r="S815" s="228"/>
      <c r="T815" s="230">
        <f>SUM(T816:T843)</f>
        <v>0</v>
      </c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R815" s="231" t="s">
        <v>80</v>
      </c>
      <c r="AT815" s="232" t="s">
        <v>72</v>
      </c>
      <c r="AU815" s="232" t="s">
        <v>80</v>
      </c>
      <c r="AY815" s="231" t="s">
        <v>163</v>
      </c>
      <c r="BK815" s="233">
        <f>SUM(BK816:BK843)</f>
        <v>0</v>
      </c>
    </row>
    <row r="816" spans="1:65" s="2" customFormat="1" ht="33" customHeight="1">
      <c r="A816" s="38"/>
      <c r="B816" s="39"/>
      <c r="C816" s="236" t="s">
        <v>1885</v>
      </c>
      <c r="D816" s="236" t="s">
        <v>165</v>
      </c>
      <c r="E816" s="237" t="s">
        <v>1886</v>
      </c>
      <c r="F816" s="238" t="s">
        <v>1887</v>
      </c>
      <c r="G816" s="239" t="s">
        <v>168</v>
      </c>
      <c r="H816" s="240">
        <v>65.527</v>
      </c>
      <c r="I816" s="241"/>
      <c r="J816" s="242">
        <f>ROUND(I816*H816,2)</f>
        <v>0</v>
      </c>
      <c r="K816" s="243"/>
      <c r="L816" s="44"/>
      <c r="M816" s="244" t="s">
        <v>1</v>
      </c>
      <c r="N816" s="245" t="s">
        <v>38</v>
      </c>
      <c r="O816" s="91"/>
      <c r="P816" s="246">
        <f>O816*H816</f>
        <v>0</v>
      </c>
      <c r="Q816" s="246">
        <v>0</v>
      </c>
      <c r="R816" s="246">
        <f>Q816*H816</f>
        <v>0</v>
      </c>
      <c r="S816" s="246">
        <v>0</v>
      </c>
      <c r="T816" s="247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48" t="s">
        <v>88</v>
      </c>
      <c r="AT816" s="248" t="s">
        <v>165</v>
      </c>
      <c r="AU816" s="248" t="s">
        <v>82</v>
      </c>
      <c r="AY816" s="17" t="s">
        <v>163</v>
      </c>
      <c r="BE816" s="249">
        <f>IF(N816="základní",J816,0)</f>
        <v>0</v>
      </c>
      <c r="BF816" s="249">
        <f>IF(N816="snížená",J816,0)</f>
        <v>0</v>
      </c>
      <c r="BG816" s="249">
        <f>IF(N816="zákl. přenesená",J816,0)</f>
        <v>0</v>
      </c>
      <c r="BH816" s="249">
        <f>IF(N816="sníž. přenesená",J816,0)</f>
        <v>0</v>
      </c>
      <c r="BI816" s="249">
        <f>IF(N816="nulová",J816,0)</f>
        <v>0</v>
      </c>
      <c r="BJ816" s="17" t="s">
        <v>80</v>
      </c>
      <c r="BK816" s="249">
        <f>ROUND(I816*H816,2)</f>
        <v>0</v>
      </c>
      <c r="BL816" s="17" t="s">
        <v>88</v>
      </c>
      <c r="BM816" s="248" t="s">
        <v>1888</v>
      </c>
    </row>
    <row r="817" spans="1:51" s="13" customFormat="1" ht="12">
      <c r="A817" s="13"/>
      <c r="B817" s="250"/>
      <c r="C817" s="251"/>
      <c r="D817" s="252" t="s">
        <v>170</v>
      </c>
      <c r="E817" s="253" t="s">
        <v>1</v>
      </c>
      <c r="F817" s="254" t="s">
        <v>1889</v>
      </c>
      <c r="G817" s="251"/>
      <c r="H817" s="255">
        <v>65.527</v>
      </c>
      <c r="I817" s="256"/>
      <c r="J817" s="251"/>
      <c r="K817" s="251"/>
      <c r="L817" s="257"/>
      <c r="M817" s="258"/>
      <c r="N817" s="259"/>
      <c r="O817" s="259"/>
      <c r="P817" s="259"/>
      <c r="Q817" s="259"/>
      <c r="R817" s="259"/>
      <c r="S817" s="259"/>
      <c r="T817" s="26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1" t="s">
        <v>170</v>
      </c>
      <c r="AU817" s="261" t="s">
        <v>82</v>
      </c>
      <c r="AV817" s="13" t="s">
        <v>82</v>
      </c>
      <c r="AW817" s="13" t="s">
        <v>30</v>
      </c>
      <c r="AX817" s="13" t="s">
        <v>73</v>
      </c>
      <c r="AY817" s="261" t="s">
        <v>163</v>
      </c>
    </row>
    <row r="818" spans="1:51" s="14" customFormat="1" ht="12">
      <c r="A818" s="14"/>
      <c r="B818" s="262"/>
      <c r="C818" s="263"/>
      <c r="D818" s="252" t="s">
        <v>170</v>
      </c>
      <c r="E818" s="264" t="s">
        <v>1</v>
      </c>
      <c r="F818" s="265" t="s">
        <v>172</v>
      </c>
      <c r="G818" s="263"/>
      <c r="H818" s="266">
        <v>65.527</v>
      </c>
      <c r="I818" s="267"/>
      <c r="J818" s="263"/>
      <c r="K818" s="263"/>
      <c r="L818" s="268"/>
      <c r="M818" s="269"/>
      <c r="N818" s="270"/>
      <c r="O818" s="270"/>
      <c r="P818" s="270"/>
      <c r="Q818" s="270"/>
      <c r="R818" s="270"/>
      <c r="S818" s="270"/>
      <c r="T818" s="271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2" t="s">
        <v>170</v>
      </c>
      <c r="AU818" s="272" t="s">
        <v>82</v>
      </c>
      <c r="AV818" s="14" t="s">
        <v>88</v>
      </c>
      <c r="AW818" s="14" t="s">
        <v>30</v>
      </c>
      <c r="AX818" s="14" t="s">
        <v>80</v>
      </c>
      <c r="AY818" s="272" t="s">
        <v>163</v>
      </c>
    </row>
    <row r="819" spans="1:65" s="2" customFormat="1" ht="21.75" customHeight="1">
      <c r="A819" s="38"/>
      <c r="B819" s="39"/>
      <c r="C819" s="273" t="s">
        <v>1833</v>
      </c>
      <c r="D819" s="273" t="s">
        <v>551</v>
      </c>
      <c r="E819" s="274" t="s">
        <v>1862</v>
      </c>
      <c r="F819" s="275" t="s">
        <v>1863</v>
      </c>
      <c r="G819" s="276" t="s">
        <v>168</v>
      </c>
      <c r="H819" s="277">
        <v>68.803</v>
      </c>
      <c r="I819" s="278"/>
      <c r="J819" s="279">
        <f>ROUND(I819*H819,2)</f>
        <v>0</v>
      </c>
      <c r="K819" s="280"/>
      <c r="L819" s="281"/>
      <c r="M819" s="282" t="s">
        <v>1</v>
      </c>
      <c r="N819" s="283" t="s">
        <v>38</v>
      </c>
      <c r="O819" s="91"/>
      <c r="P819" s="246">
        <f>O819*H819</f>
        <v>0</v>
      </c>
      <c r="Q819" s="246">
        <v>0</v>
      </c>
      <c r="R819" s="246">
        <f>Q819*H819</f>
        <v>0</v>
      </c>
      <c r="S819" s="246">
        <v>0</v>
      </c>
      <c r="T819" s="247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48" t="s">
        <v>97</v>
      </c>
      <c r="AT819" s="248" t="s">
        <v>551</v>
      </c>
      <c r="AU819" s="248" t="s">
        <v>82</v>
      </c>
      <c r="AY819" s="17" t="s">
        <v>163</v>
      </c>
      <c r="BE819" s="249">
        <f>IF(N819="základní",J819,0)</f>
        <v>0</v>
      </c>
      <c r="BF819" s="249">
        <f>IF(N819="snížená",J819,0)</f>
        <v>0</v>
      </c>
      <c r="BG819" s="249">
        <f>IF(N819="zákl. přenesená",J819,0)</f>
        <v>0</v>
      </c>
      <c r="BH819" s="249">
        <f>IF(N819="sníž. přenesená",J819,0)</f>
        <v>0</v>
      </c>
      <c r="BI819" s="249">
        <f>IF(N819="nulová",J819,0)</f>
        <v>0</v>
      </c>
      <c r="BJ819" s="17" t="s">
        <v>80</v>
      </c>
      <c r="BK819" s="249">
        <f>ROUND(I819*H819,2)</f>
        <v>0</v>
      </c>
      <c r="BL819" s="17" t="s">
        <v>88</v>
      </c>
      <c r="BM819" s="248" t="s">
        <v>1890</v>
      </c>
    </row>
    <row r="820" spans="1:65" s="2" customFormat="1" ht="33" customHeight="1">
      <c r="A820" s="38"/>
      <c r="B820" s="39"/>
      <c r="C820" s="236" t="s">
        <v>1891</v>
      </c>
      <c r="D820" s="236" t="s">
        <v>165</v>
      </c>
      <c r="E820" s="237" t="s">
        <v>1892</v>
      </c>
      <c r="F820" s="238" t="s">
        <v>1893</v>
      </c>
      <c r="G820" s="239" t="s">
        <v>168</v>
      </c>
      <c r="H820" s="240">
        <v>48.465</v>
      </c>
      <c r="I820" s="241"/>
      <c r="J820" s="242">
        <f>ROUND(I820*H820,2)</f>
        <v>0</v>
      </c>
      <c r="K820" s="243"/>
      <c r="L820" s="44"/>
      <c r="M820" s="244" t="s">
        <v>1</v>
      </c>
      <c r="N820" s="245" t="s">
        <v>38</v>
      </c>
      <c r="O820" s="91"/>
      <c r="P820" s="246">
        <f>O820*H820</f>
        <v>0</v>
      </c>
      <c r="Q820" s="246">
        <v>0</v>
      </c>
      <c r="R820" s="246">
        <f>Q820*H820</f>
        <v>0</v>
      </c>
      <c r="S820" s="246">
        <v>0</v>
      </c>
      <c r="T820" s="247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48" t="s">
        <v>88</v>
      </c>
      <c r="AT820" s="248" t="s">
        <v>165</v>
      </c>
      <c r="AU820" s="248" t="s">
        <v>82</v>
      </c>
      <c r="AY820" s="17" t="s">
        <v>163</v>
      </c>
      <c r="BE820" s="249">
        <f>IF(N820="základní",J820,0)</f>
        <v>0</v>
      </c>
      <c r="BF820" s="249">
        <f>IF(N820="snížená",J820,0)</f>
        <v>0</v>
      </c>
      <c r="BG820" s="249">
        <f>IF(N820="zákl. přenesená",J820,0)</f>
        <v>0</v>
      </c>
      <c r="BH820" s="249">
        <f>IF(N820="sníž. přenesená",J820,0)</f>
        <v>0</v>
      </c>
      <c r="BI820" s="249">
        <f>IF(N820="nulová",J820,0)</f>
        <v>0</v>
      </c>
      <c r="BJ820" s="17" t="s">
        <v>80</v>
      </c>
      <c r="BK820" s="249">
        <f>ROUND(I820*H820,2)</f>
        <v>0</v>
      </c>
      <c r="BL820" s="17" t="s">
        <v>88</v>
      </c>
      <c r="BM820" s="248" t="s">
        <v>1894</v>
      </c>
    </row>
    <row r="821" spans="1:51" s="13" customFormat="1" ht="12">
      <c r="A821" s="13"/>
      <c r="B821" s="250"/>
      <c r="C821" s="251"/>
      <c r="D821" s="252" t="s">
        <v>170</v>
      </c>
      <c r="E821" s="253" t="s">
        <v>1</v>
      </c>
      <c r="F821" s="254" t="s">
        <v>1895</v>
      </c>
      <c r="G821" s="251"/>
      <c r="H821" s="255">
        <v>48.465</v>
      </c>
      <c r="I821" s="256"/>
      <c r="J821" s="251"/>
      <c r="K821" s="251"/>
      <c r="L821" s="257"/>
      <c r="M821" s="258"/>
      <c r="N821" s="259"/>
      <c r="O821" s="259"/>
      <c r="P821" s="259"/>
      <c r="Q821" s="259"/>
      <c r="R821" s="259"/>
      <c r="S821" s="259"/>
      <c r="T821" s="26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1" t="s">
        <v>170</v>
      </c>
      <c r="AU821" s="261" t="s">
        <v>82</v>
      </c>
      <c r="AV821" s="13" t="s">
        <v>82</v>
      </c>
      <c r="AW821" s="13" t="s">
        <v>30</v>
      </c>
      <c r="AX821" s="13" t="s">
        <v>73</v>
      </c>
      <c r="AY821" s="261" t="s">
        <v>163</v>
      </c>
    </row>
    <row r="822" spans="1:51" s="14" customFormat="1" ht="12">
      <c r="A822" s="14"/>
      <c r="B822" s="262"/>
      <c r="C822" s="263"/>
      <c r="D822" s="252" t="s">
        <v>170</v>
      </c>
      <c r="E822" s="264" t="s">
        <v>1</v>
      </c>
      <c r="F822" s="265" t="s">
        <v>172</v>
      </c>
      <c r="G822" s="263"/>
      <c r="H822" s="266">
        <v>48.465</v>
      </c>
      <c r="I822" s="267"/>
      <c r="J822" s="263"/>
      <c r="K822" s="263"/>
      <c r="L822" s="268"/>
      <c r="M822" s="269"/>
      <c r="N822" s="270"/>
      <c r="O822" s="270"/>
      <c r="P822" s="270"/>
      <c r="Q822" s="270"/>
      <c r="R822" s="270"/>
      <c r="S822" s="270"/>
      <c r="T822" s="271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2" t="s">
        <v>170</v>
      </c>
      <c r="AU822" s="272" t="s">
        <v>82</v>
      </c>
      <c r="AV822" s="14" t="s">
        <v>88</v>
      </c>
      <c r="AW822" s="14" t="s">
        <v>30</v>
      </c>
      <c r="AX822" s="14" t="s">
        <v>80</v>
      </c>
      <c r="AY822" s="272" t="s">
        <v>163</v>
      </c>
    </row>
    <row r="823" spans="1:65" s="2" customFormat="1" ht="21.75" customHeight="1">
      <c r="A823" s="38"/>
      <c r="B823" s="39"/>
      <c r="C823" s="273" t="s">
        <v>1896</v>
      </c>
      <c r="D823" s="273" t="s">
        <v>551</v>
      </c>
      <c r="E823" s="274" t="s">
        <v>1897</v>
      </c>
      <c r="F823" s="275" t="s">
        <v>1898</v>
      </c>
      <c r="G823" s="276" t="s">
        <v>168</v>
      </c>
      <c r="H823" s="277">
        <v>49.434</v>
      </c>
      <c r="I823" s="278"/>
      <c r="J823" s="279">
        <f>ROUND(I823*H823,2)</f>
        <v>0</v>
      </c>
      <c r="K823" s="280"/>
      <c r="L823" s="281"/>
      <c r="M823" s="282" t="s">
        <v>1</v>
      </c>
      <c r="N823" s="283" t="s">
        <v>38</v>
      </c>
      <c r="O823" s="91"/>
      <c r="P823" s="246">
        <f>O823*H823</f>
        <v>0</v>
      </c>
      <c r="Q823" s="246">
        <v>0</v>
      </c>
      <c r="R823" s="246">
        <f>Q823*H823</f>
        <v>0</v>
      </c>
      <c r="S823" s="246">
        <v>0</v>
      </c>
      <c r="T823" s="247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48" t="s">
        <v>97</v>
      </c>
      <c r="AT823" s="248" t="s">
        <v>551</v>
      </c>
      <c r="AU823" s="248" t="s">
        <v>82</v>
      </c>
      <c r="AY823" s="17" t="s">
        <v>163</v>
      </c>
      <c r="BE823" s="249">
        <f>IF(N823="základní",J823,0)</f>
        <v>0</v>
      </c>
      <c r="BF823" s="249">
        <f>IF(N823="snížená",J823,0)</f>
        <v>0</v>
      </c>
      <c r="BG823" s="249">
        <f>IF(N823="zákl. přenesená",J823,0)</f>
        <v>0</v>
      </c>
      <c r="BH823" s="249">
        <f>IF(N823="sníž. přenesená",J823,0)</f>
        <v>0</v>
      </c>
      <c r="BI823" s="249">
        <f>IF(N823="nulová",J823,0)</f>
        <v>0</v>
      </c>
      <c r="BJ823" s="17" t="s">
        <v>80</v>
      </c>
      <c r="BK823" s="249">
        <f>ROUND(I823*H823,2)</f>
        <v>0</v>
      </c>
      <c r="BL823" s="17" t="s">
        <v>88</v>
      </c>
      <c r="BM823" s="248" t="s">
        <v>1899</v>
      </c>
    </row>
    <row r="824" spans="1:65" s="2" customFormat="1" ht="33" customHeight="1">
      <c r="A824" s="38"/>
      <c r="B824" s="39"/>
      <c r="C824" s="236" t="s">
        <v>1900</v>
      </c>
      <c r="D824" s="236" t="s">
        <v>165</v>
      </c>
      <c r="E824" s="237" t="s">
        <v>1901</v>
      </c>
      <c r="F824" s="238" t="s">
        <v>1902</v>
      </c>
      <c r="G824" s="239" t="s">
        <v>168</v>
      </c>
      <c r="H824" s="240">
        <v>27.027</v>
      </c>
      <c r="I824" s="241"/>
      <c r="J824" s="242">
        <f>ROUND(I824*H824,2)</f>
        <v>0</v>
      </c>
      <c r="K824" s="243"/>
      <c r="L824" s="44"/>
      <c r="M824" s="244" t="s">
        <v>1</v>
      </c>
      <c r="N824" s="245" t="s">
        <v>38</v>
      </c>
      <c r="O824" s="91"/>
      <c r="P824" s="246">
        <f>O824*H824</f>
        <v>0</v>
      </c>
      <c r="Q824" s="246">
        <v>0</v>
      </c>
      <c r="R824" s="246">
        <f>Q824*H824</f>
        <v>0</v>
      </c>
      <c r="S824" s="246">
        <v>0</v>
      </c>
      <c r="T824" s="247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48" t="s">
        <v>88</v>
      </c>
      <c r="AT824" s="248" t="s">
        <v>165</v>
      </c>
      <c r="AU824" s="248" t="s">
        <v>82</v>
      </c>
      <c r="AY824" s="17" t="s">
        <v>163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80</v>
      </c>
      <c r="BK824" s="249">
        <f>ROUND(I824*H824,2)</f>
        <v>0</v>
      </c>
      <c r="BL824" s="17" t="s">
        <v>88</v>
      </c>
      <c r="BM824" s="248" t="s">
        <v>1903</v>
      </c>
    </row>
    <row r="825" spans="1:51" s="13" customFormat="1" ht="12">
      <c r="A825" s="13"/>
      <c r="B825" s="250"/>
      <c r="C825" s="251"/>
      <c r="D825" s="252" t="s">
        <v>170</v>
      </c>
      <c r="E825" s="253" t="s">
        <v>1</v>
      </c>
      <c r="F825" s="254" t="s">
        <v>1904</v>
      </c>
      <c r="G825" s="251"/>
      <c r="H825" s="255">
        <v>27.027</v>
      </c>
      <c r="I825" s="256"/>
      <c r="J825" s="251"/>
      <c r="K825" s="251"/>
      <c r="L825" s="257"/>
      <c r="M825" s="258"/>
      <c r="N825" s="259"/>
      <c r="O825" s="259"/>
      <c r="P825" s="259"/>
      <c r="Q825" s="259"/>
      <c r="R825" s="259"/>
      <c r="S825" s="259"/>
      <c r="T825" s="26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1" t="s">
        <v>170</v>
      </c>
      <c r="AU825" s="261" t="s">
        <v>82</v>
      </c>
      <c r="AV825" s="13" t="s">
        <v>82</v>
      </c>
      <c r="AW825" s="13" t="s">
        <v>30</v>
      </c>
      <c r="AX825" s="13" t="s">
        <v>73</v>
      </c>
      <c r="AY825" s="261" t="s">
        <v>163</v>
      </c>
    </row>
    <row r="826" spans="1:51" s="14" customFormat="1" ht="12">
      <c r="A826" s="14"/>
      <c r="B826" s="262"/>
      <c r="C826" s="263"/>
      <c r="D826" s="252" t="s">
        <v>170</v>
      </c>
      <c r="E826" s="264" t="s">
        <v>1</v>
      </c>
      <c r="F826" s="265" t="s">
        <v>172</v>
      </c>
      <c r="G826" s="263"/>
      <c r="H826" s="266">
        <v>27.027</v>
      </c>
      <c r="I826" s="267"/>
      <c r="J826" s="263"/>
      <c r="K826" s="263"/>
      <c r="L826" s="268"/>
      <c r="M826" s="269"/>
      <c r="N826" s="270"/>
      <c r="O826" s="270"/>
      <c r="P826" s="270"/>
      <c r="Q826" s="270"/>
      <c r="R826" s="270"/>
      <c r="S826" s="270"/>
      <c r="T826" s="271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2" t="s">
        <v>170</v>
      </c>
      <c r="AU826" s="272" t="s">
        <v>82</v>
      </c>
      <c r="AV826" s="14" t="s">
        <v>88</v>
      </c>
      <c r="AW826" s="14" t="s">
        <v>30</v>
      </c>
      <c r="AX826" s="14" t="s">
        <v>80</v>
      </c>
      <c r="AY826" s="272" t="s">
        <v>163</v>
      </c>
    </row>
    <row r="827" spans="1:65" s="2" customFormat="1" ht="21.75" customHeight="1">
      <c r="A827" s="38"/>
      <c r="B827" s="39"/>
      <c r="C827" s="273" t="s">
        <v>1905</v>
      </c>
      <c r="D827" s="273" t="s">
        <v>551</v>
      </c>
      <c r="E827" s="274" t="s">
        <v>1867</v>
      </c>
      <c r="F827" s="275" t="s">
        <v>1868</v>
      </c>
      <c r="G827" s="276" t="s">
        <v>168</v>
      </c>
      <c r="H827" s="277">
        <v>27.568</v>
      </c>
      <c r="I827" s="278"/>
      <c r="J827" s="279">
        <f>ROUND(I827*H827,2)</f>
        <v>0</v>
      </c>
      <c r="K827" s="280"/>
      <c r="L827" s="281"/>
      <c r="M827" s="282" t="s">
        <v>1</v>
      </c>
      <c r="N827" s="283" t="s">
        <v>38</v>
      </c>
      <c r="O827" s="91"/>
      <c r="P827" s="246">
        <f>O827*H827</f>
        <v>0</v>
      </c>
      <c r="Q827" s="246">
        <v>0</v>
      </c>
      <c r="R827" s="246">
        <f>Q827*H827</f>
        <v>0</v>
      </c>
      <c r="S827" s="246">
        <v>0</v>
      </c>
      <c r="T827" s="247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48" t="s">
        <v>97</v>
      </c>
      <c r="AT827" s="248" t="s">
        <v>551</v>
      </c>
      <c r="AU827" s="248" t="s">
        <v>82</v>
      </c>
      <c r="AY827" s="17" t="s">
        <v>163</v>
      </c>
      <c r="BE827" s="249">
        <f>IF(N827="základní",J827,0)</f>
        <v>0</v>
      </c>
      <c r="BF827" s="249">
        <f>IF(N827="snížená",J827,0)</f>
        <v>0</v>
      </c>
      <c r="BG827" s="249">
        <f>IF(N827="zákl. přenesená",J827,0)</f>
        <v>0</v>
      </c>
      <c r="BH827" s="249">
        <f>IF(N827="sníž. přenesená",J827,0)</f>
        <v>0</v>
      </c>
      <c r="BI827" s="249">
        <f>IF(N827="nulová",J827,0)</f>
        <v>0</v>
      </c>
      <c r="BJ827" s="17" t="s">
        <v>80</v>
      </c>
      <c r="BK827" s="249">
        <f>ROUND(I827*H827,2)</f>
        <v>0</v>
      </c>
      <c r="BL827" s="17" t="s">
        <v>88</v>
      </c>
      <c r="BM827" s="248" t="s">
        <v>1906</v>
      </c>
    </row>
    <row r="828" spans="1:51" s="13" customFormat="1" ht="12">
      <c r="A828" s="13"/>
      <c r="B828" s="250"/>
      <c r="C828" s="251"/>
      <c r="D828" s="252" t="s">
        <v>170</v>
      </c>
      <c r="E828" s="253" t="s">
        <v>1</v>
      </c>
      <c r="F828" s="254" t="s">
        <v>1907</v>
      </c>
      <c r="G828" s="251"/>
      <c r="H828" s="255">
        <v>27.568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1" t="s">
        <v>170</v>
      </c>
      <c r="AU828" s="261" t="s">
        <v>82</v>
      </c>
      <c r="AV828" s="13" t="s">
        <v>82</v>
      </c>
      <c r="AW828" s="13" t="s">
        <v>30</v>
      </c>
      <c r="AX828" s="13" t="s">
        <v>73</v>
      </c>
      <c r="AY828" s="261" t="s">
        <v>163</v>
      </c>
    </row>
    <row r="829" spans="1:51" s="14" customFormat="1" ht="12">
      <c r="A829" s="14"/>
      <c r="B829" s="262"/>
      <c r="C829" s="263"/>
      <c r="D829" s="252" t="s">
        <v>170</v>
      </c>
      <c r="E829" s="264" t="s">
        <v>1</v>
      </c>
      <c r="F829" s="265" t="s">
        <v>172</v>
      </c>
      <c r="G829" s="263"/>
      <c r="H829" s="266">
        <v>27.568</v>
      </c>
      <c r="I829" s="267"/>
      <c r="J829" s="263"/>
      <c r="K829" s="263"/>
      <c r="L829" s="268"/>
      <c r="M829" s="269"/>
      <c r="N829" s="270"/>
      <c r="O829" s="270"/>
      <c r="P829" s="270"/>
      <c r="Q829" s="270"/>
      <c r="R829" s="270"/>
      <c r="S829" s="270"/>
      <c r="T829" s="271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2" t="s">
        <v>170</v>
      </c>
      <c r="AU829" s="272" t="s">
        <v>82</v>
      </c>
      <c r="AV829" s="14" t="s">
        <v>88</v>
      </c>
      <c r="AW829" s="14" t="s">
        <v>30</v>
      </c>
      <c r="AX829" s="14" t="s">
        <v>80</v>
      </c>
      <c r="AY829" s="272" t="s">
        <v>163</v>
      </c>
    </row>
    <row r="830" spans="1:65" s="2" customFormat="1" ht="44.25" customHeight="1">
      <c r="A830" s="38"/>
      <c r="B830" s="39"/>
      <c r="C830" s="236" t="s">
        <v>1908</v>
      </c>
      <c r="D830" s="236" t="s">
        <v>165</v>
      </c>
      <c r="E830" s="237" t="s">
        <v>1909</v>
      </c>
      <c r="F830" s="238" t="s">
        <v>1910</v>
      </c>
      <c r="G830" s="239" t="s">
        <v>168</v>
      </c>
      <c r="H830" s="240">
        <v>99.077</v>
      </c>
      <c r="I830" s="241"/>
      <c r="J830" s="242">
        <f>ROUND(I830*H830,2)</f>
        <v>0</v>
      </c>
      <c r="K830" s="243"/>
      <c r="L830" s="44"/>
      <c r="M830" s="244" t="s">
        <v>1</v>
      </c>
      <c r="N830" s="245" t="s">
        <v>38</v>
      </c>
      <c r="O830" s="91"/>
      <c r="P830" s="246">
        <f>O830*H830</f>
        <v>0</v>
      </c>
      <c r="Q830" s="246">
        <v>0</v>
      </c>
      <c r="R830" s="246">
        <f>Q830*H830</f>
        <v>0</v>
      </c>
      <c r="S830" s="246">
        <v>0</v>
      </c>
      <c r="T830" s="247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48" t="s">
        <v>88</v>
      </c>
      <c r="AT830" s="248" t="s">
        <v>165</v>
      </c>
      <c r="AU830" s="248" t="s">
        <v>82</v>
      </c>
      <c r="AY830" s="17" t="s">
        <v>163</v>
      </c>
      <c r="BE830" s="249">
        <f>IF(N830="základní",J830,0)</f>
        <v>0</v>
      </c>
      <c r="BF830" s="249">
        <f>IF(N830="snížená",J830,0)</f>
        <v>0</v>
      </c>
      <c r="BG830" s="249">
        <f>IF(N830="zákl. přenesená",J830,0)</f>
        <v>0</v>
      </c>
      <c r="BH830" s="249">
        <f>IF(N830="sníž. přenesená",J830,0)</f>
        <v>0</v>
      </c>
      <c r="BI830" s="249">
        <f>IF(N830="nulová",J830,0)</f>
        <v>0</v>
      </c>
      <c r="BJ830" s="17" t="s">
        <v>80</v>
      </c>
      <c r="BK830" s="249">
        <f>ROUND(I830*H830,2)</f>
        <v>0</v>
      </c>
      <c r="BL830" s="17" t="s">
        <v>88</v>
      </c>
      <c r="BM830" s="248" t="s">
        <v>1911</v>
      </c>
    </row>
    <row r="831" spans="1:51" s="13" customFormat="1" ht="12">
      <c r="A831" s="13"/>
      <c r="B831" s="250"/>
      <c r="C831" s="251"/>
      <c r="D831" s="252" t="s">
        <v>170</v>
      </c>
      <c r="E831" s="253" t="s">
        <v>1</v>
      </c>
      <c r="F831" s="254" t="s">
        <v>1912</v>
      </c>
      <c r="G831" s="251"/>
      <c r="H831" s="255">
        <v>99.077</v>
      </c>
      <c r="I831" s="256"/>
      <c r="J831" s="251"/>
      <c r="K831" s="251"/>
      <c r="L831" s="257"/>
      <c r="M831" s="258"/>
      <c r="N831" s="259"/>
      <c r="O831" s="259"/>
      <c r="P831" s="259"/>
      <c r="Q831" s="259"/>
      <c r="R831" s="259"/>
      <c r="S831" s="259"/>
      <c r="T831" s="260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1" t="s">
        <v>170</v>
      </c>
      <c r="AU831" s="261" t="s">
        <v>82</v>
      </c>
      <c r="AV831" s="13" t="s">
        <v>82</v>
      </c>
      <c r="AW831" s="13" t="s">
        <v>30</v>
      </c>
      <c r="AX831" s="13" t="s">
        <v>73</v>
      </c>
      <c r="AY831" s="261" t="s">
        <v>163</v>
      </c>
    </row>
    <row r="832" spans="1:51" s="14" customFormat="1" ht="12">
      <c r="A832" s="14"/>
      <c r="B832" s="262"/>
      <c r="C832" s="263"/>
      <c r="D832" s="252" t="s">
        <v>170</v>
      </c>
      <c r="E832" s="264" t="s">
        <v>1</v>
      </c>
      <c r="F832" s="265" t="s">
        <v>172</v>
      </c>
      <c r="G832" s="263"/>
      <c r="H832" s="266">
        <v>99.077</v>
      </c>
      <c r="I832" s="267"/>
      <c r="J832" s="263"/>
      <c r="K832" s="263"/>
      <c r="L832" s="268"/>
      <c r="M832" s="269"/>
      <c r="N832" s="270"/>
      <c r="O832" s="270"/>
      <c r="P832" s="270"/>
      <c r="Q832" s="270"/>
      <c r="R832" s="270"/>
      <c r="S832" s="270"/>
      <c r="T832" s="271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2" t="s">
        <v>170</v>
      </c>
      <c r="AU832" s="272" t="s">
        <v>82</v>
      </c>
      <c r="AV832" s="14" t="s">
        <v>88</v>
      </c>
      <c r="AW832" s="14" t="s">
        <v>30</v>
      </c>
      <c r="AX832" s="14" t="s">
        <v>80</v>
      </c>
      <c r="AY832" s="272" t="s">
        <v>163</v>
      </c>
    </row>
    <row r="833" spans="1:65" s="2" customFormat="1" ht="21.75" customHeight="1">
      <c r="A833" s="38"/>
      <c r="B833" s="39"/>
      <c r="C833" s="236" t="s">
        <v>1913</v>
      </c>
      <c r="D833" s="236" t="s">
        <v>165</v>
      </c>
      <c r="E833" s="237" t="s">
        <v>1914</v>
      </c>
      <c r="F833" s="238" t="s">
        <v>1915</v>
      </c>
      <c r="G833" s="239" t="s">
        <v>212</v>
      </c>
      <c r="H833" s="240">
        <v>361.56</v>
      </c>
      <c r="I833" s="241"/>
      <c r="J833" s="242">
        <f>ROUND(I833*H833,2)</f>
        <v>0</v>
      </c>
      <c r="K833" s="243"/>
      <c r="L833" s="44"/>
      <c r="M833" s="244" t="s">
        <v>1</v>
      </c>
      <c r="N833" s="245" t="s">
        <v>38</v>
      </c>
      <c r="O833" s="91"/>
      <c r="P833" s="246">
        <f>O833*H833</f>
        <v>0</v>
      </c>
      <c r="Q833" s="246">
        <v>0</v>
      </c>
      <c r="R833" s="246">
        <f>Q833*H833</f>
        <v>0</v>
      </c>
      <c r="S833" s="246">
        <v>0</v>
      </c>
      <c r="T833" s="247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48" t="s">
        <v>88</v>
      </c>
      <c r="AT833" s="248" t="s">
        <v>165</v>
      </c>
      <c r="AU833" s="248" t="s">
        <v>82</v>
      </c>
      <c r="AY833" s="17" t="s">
        <v>163</v>
      </c>
      <c r="BE833" s="249">
        <f>IF(N833="základní",J833,0)</f>
        <v>0</v>
      </c>
      <c r="BF833" s="249">
        <f>IF(N833="snížená",J833,0)</f>
        <v>0</v>
      </c>
      <c r="BG833" s="249">
        <f>IF(N833="zákl. přenesená",J833,0)</f>
        <v>0</v>
      </c>
      <c r="BH833" s="249">
        <f>IF(N833="sníž. přenesená",J833,0)</f>
        <v>0</v>
      </c>
      <c r="BI833" s="249">
        <f>IF(N833="nulová",J833,0)</f>
        <v>0</v>
      </c>
      <c r="BJ833" s="17" t="s">
        <v>80</v>
      </c>
      <c r="BK833" s="249">
        <f>ROUND(I833*H833,2)</f>
        <v>0</v>
      </c>
      <c r="BL833" s="17" t="s">
        <v>88</v>
      </c>
      <c r="BM833" s="248" t="s">
        <v>1916</v>
      </c>
    </row>
    <row r="834" spans="1:51" s="13" customFormat="1" ht="12">
      <c r="A834" s="13"/>
      <c r="B834" s="250"/>
      <c r="C834" s="251"/>
      <c r="D834" s="252" t="s">
        <v>170</v>
      </c>
      <c r="E834" s="253" t="s">
        <v>1</v>
      </c>
      <c r="F834" s="254" t="s">
        <v>1917</v>
      </c>
      <c r="G834" s="251"/>
      <c r="H834" s="255">
        <v>361.56</v>
      </c>
      <c r="I834" s="256"/>
      <c r="J834" s="251"/>
      <c r="K834" s="251"/>
      <c r="L834" s="257"/>
      <c r="M834" s="258"/>
      <c r="N834" s="259"/>
      <c r="O834" s="259"/>
      <c r="P834" s="259"/>
      <c r="Q834" s="259"/>
      <c r="R834" s="259"/>
      <c r="S834" s="259"/>
      <c r="T834" s="26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1" t="s">
        <v>170</v>
      </c>
      <c r="AU834" s="261" t="s">
        <v>82</v>
      </c>
      <c r="AV834" s="13" t="s">
        <v>82</v>
      </c>
      <c r="AW834" s="13" t="s">
        <v>30</v>
      </c>
      <c r="AX834" s="13" t="s">
        <v>73</v>
      </c>
      <c r="AY834" s="261" t="s">
        <v>163</v>
      </c>
    </row>
    <row r="835" spans="1:51" s="14" customFormat="1" ht="12">
      <c r="A835" s="14"/>
      <c r="B835" s="262"/>
      <c r="C835" s="263"/>
      <c r="D835" s="252" t="s">
        <v>170</v>
      </c>
      <c r="E835" s="264" t="s">
        <v>1</v>
      </c>
      <c r="F835" s="265" t="s">
        <v>172</v>
      </c>
      <c r="G835" s="263"/>
      <c r="H835" s="266">
        <v>361.56</v>
      </c>
      <c r="I835" s="267"/>
      <c r="J835" s="263"/>
      <c r="K835" s="263"/>
      <c r="L835" s="268"/>
      <c r="M835" s="269"/>
      <c r="N835" s="270"/>
      <c r="O835" s="270"/>
      <c r="P835" s="270"/>
      <c r="Q835" s="270"/>
      <c r="R835" s="270"/>
      <c r="S835" s="270"/>
      <c r="T835" s="271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2" t="s">
        <v>170</v>
      </c>
      <c r="AU835" s="272" t="s">
        <v>82</v>
      </c>
      <c r="AV835" s="14" t="s">
        <v>88</v>
      </c>
      <c r="AW835" s="14" t="s">
        <v>30</v>
      </c>
      <c r="AX835" s="14" t="s">
        <v>80</v>
      </c>
      <c r="AY835" s="272" t="s">
        <v>163</v>
      </c>
    </row>
    <row r="836" spans="1:65" s="2" customFormat="1" ht="21.75" customHeight="1">
      <c r="A836" s="38"/>
      <c r="B836" s="39"/>
      <c r="C836" s="273" t="s">
        <v>1918</v>
      </c>
      <c r="D836" s="273" t="s">
        <v>551</v>
      </c>
      <c r="E836" s="274" t="s">
        <v>1919</v>
      </c>
      <c r="F836" s="275" t="s">
        <v>1920</v>
      </c>
      <c r="G836" s="276" t="s">
        <v>335</v>
      </c>
      <c r="H836" s="277">
        <v>0.955</v>
      </c>
      <c r="I836" s="278"/>
      <c r="J836" s="279">
        <f>ROUND(I836*H836,2)</f>
        <v>0</v>
      </c>
      <c r="K836" s="280"/>
      <c r="L836" s="281"/>
      <c r="M836" s="282" t="s">
        <v>1</v>
      </c>
      <c r="N836" s="283" t="s">
        <v>38</v>
      </c>
      <c r="O836" s="91"/>
      <c r="P836" s="246">
        <f>O836*H836</f>
        <v>0</v>
      </c>
      <c r="Q836" s="246">
        <v>0</v>
      </c>
      <c r="R836" s="246">
        <f>Q836*H836</f>
        <v>0</v>
      </c>
      <c r="S836" s="246">
        <v>0</v>
      </c>
      <c r="T836" s="247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48" t="s">
        <v>97</v>
      </c>
      <c r="AT836" s="248" t="s">
        <v>551</v>
      </c>
      <c r="AU836" s="248" t="s">
        <v>82</v>
      </c>
      <c r="AY836" s="17" t="s">
        <v>163</v>
      </c>
      <c r="BE836" s="249">
        <f>IF(N836="základní",J836,0)</f>
        <v>0</v>
      </c>
      <c r="BF836" s="249">
        <f>IF(N836="snížená",J836,0)</f>
        <v>0</v>
      </c>
      <c r="BG836" s="249">
        <f>IF(N836="zákl. přenesená",J836,0)</f>
        <v>0</v>
      </c>
      <c r="BH836" s="249">
        <f>IF(N836="sníž. přenesená",J836,0)</f>
        <v>0</v>
      </c>
      <c r="BI836" s="249">
        <f>IF(N836="nulová",J836,0)</f>
        <v>0</v>
      </c>
      <c r="BJ836" s="17" t="s">
        <v>80</v>
      </c>
      <c r="BK836" s="249">
        <f>ROUND(I836*H836,2)</f>
        <v>0</v>
      </c>
      <c r="BL836" s="17" t="s">
        <v>88</v>
      </c>
      <c r="BM836" s="248" t="s">
        <v>1921</v>
      </c>
    </row>
    <row r="837" spans="1:65" s="2" customFormat="1" ht="33" customHeight="1">
      <c r="A837" s="38"/>
      <c r="B837" s="39"/>
      <c r="C837" s="236" t="s">
        <v>1922</v>
      </c>
      <c r="D837" s="236" t="s">
        <v>165</v>
      </c>
      <c r="E837" s="237" t="s">
        <v>1923</v>
      </c>
      <c r="F837" s="238" t="s">
        <v>1924</v>
      </c>
      <c r="G837" s="239" t="s">
        <v>335</v>
      </c>
      <c r="H837" s="240">
        <v>3.84</v>
      </c>
      <c r="I837" s="241"/>
      <c r="J837" s="242">
        <f>ROUND(I837*H837,2)</f>
        <v>0</v>
      </c>
      <c r="K837" s="243"/>
      <c r="L837" s="44"/>
      <c r="M837" s="244" t="s">
        <v>1</v>
      </c>
      <c r="N837" s="245" t="s">
        <v>38</v>
      </c>
      <c r="O837" s="91"/>
      <c r="P837" s="246">
        <f>O837*H837</f>
        <v>0</v>
      </c>
      <c r="Q837" s="246">
        <v>0</v>
      </c>
      <c r="R837" s="246">
        <f>Q837*H837</f>
        <v>0</v>
      </c>
      <c r="S837" s="246">
        <v>0</v>
      </c>
      <c r="T837" s="247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48" t="s">
        <v>88</v>
      </c>
      <c r="AT837" s="248" t="s">
        <v>165</v>
      </c>
      <c r="AU837" s="248" t="s">
        <v>82</v>
      </c>
      <c r="AY837" s="17" t="s">
        <v>163</v>
      </c>
      <c r="BE837" s="249">
        <f>IF(N837="základní",J837,0)</f>
        <v>0</v>
      </c>
      <c r="BF837" s="249">
        <f>IF(N837="snížená",J837,0)</f>
        <v>0</v>
      </c>
      <c r="BG837" s="249">
        <f>IF(N837="zákl. přenesená",J837,0)</f>
        <v>0</v>
      </c>
      <c r="BH837" s="249">
        <f>IF(N837="sníž. přenesená",J837,0)</f>
        <v>0</v>
      </c>
      <c r="BI837" s="249">
        <f>IF(N837="nulová",J837,0)</f>
        <v>0</v>
      </c>
      <c r="BJ837" s="17" t="s">
        <v>80</v>
      </c>
      <c r="BK837" s="249">
        <f>ROUND(I837*H837,2)</f>
        <v>0</v>
      </c>
      <c r="BL837" s="17" t="s">
        <v>88</v>
      </c>
      <c r="BM837" s="248" t="s">
        <v>1925</v>
      </c>
    </row>
    <row r="838" spans="1:51" s="13" customFormat="1" ht="12">
      <c r="A838" s="13"/>
      <c r="B838" s="250"/>
      <c r="C838" s="251"/>
      <c r="D838" s="252" t="s">
        <v>170</v>
      </c>
      <c r="E838" s="253" t="s">
        <v>1</v>
      </c>
      <c r="F838" s="254" t="s">
        <v>1926</v>
      </c>
      <c r="G838" s="251"/>
      <c r="H838" s="255">
        <v>3.84</v>
      </c>
      <c r="I838" s="256"/>
      <c r="J838" s="251"/>
      <c r="K838" s="251"/>
      <c r="L838" s="257"/>
      <c r="M838" s="258"/>
      <c r="N838" s="259"/>
      <c r="O838" s="259"/>
      <c r="P838" s="259"/>
      <c r="Q838" s="259"/>
      <c r="R838" s="259"/>
      <c r="S838" s="259"/>
      <c r="T838" s="26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1" t="s">
        <v>170</v>
      </c>
      <c r="AU838" s="261" t="s">
        <v>82</v>
      </c>
      <c r="AV838" s="13" t="s">
        <v>82</v>
      </c>
      <c r="AW838" s="13" t="s">
        <v>30</v>
      </c>
      <c r="AX838" s="13" t="s">
        <v>73</v>
      </c>
      <c r="AY838" s="261" t="s">
        <v>163</v>
      </c>
    </row>
    <row r="839" spans="1:51" s="14" customFormat="1" ht="12">
      <c r="A839" s="14"/>
      <c r="B839" s="262"/>
      <c r="C839" s="263"/>
      <c r="D839" s="252" t="s">
        <v>170</v>
      </c>
      <c r="E839" s="264" t="s">
        <v>1</v>
      </c>
      <c r="F839" s="265" t="s">
        <v>172</v>
      </c>
      <c r="G839" s="263"/>
      <c r="H839" s="266">
        <v>3.84</v>
      </c>
      <c r="I839" s="267"/>
      <c r="J839" s="263"/>
      <c r="K839" s="263"/>
      <c r="L839" s="268"/>
      <c r="M839" s="269"/>
      <c r="N839" s="270"/>
      <c r="O839" s="270"/>
      <c r="P839" s="270"/>
      <c r="Q839" s="270"/>
      <c r="R839" s="270"/>
      <c r="S839" s="270"/>
      <c r="T839" s="27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2" t="s">
        <v>170</v>
      </c>
      <c r="AU839" s="272" t="s">
        <v>82</v>
      </c>
      <c r="AV839" s="14" t="s">
        <v>88</v>
      </c>
      <c r="AW839" s="14" t="s">
        <v>30</v>
      </c>
      <c r="AX839" s="14" t="s">
        <v>80</v>
      </c>
      <c r="AY839" s="272" t="s">
        <v>163</v>
      </c>
    </row>
    <row r="840" spans="1:65" s="2" customFormat="1" ht="33" customHeight="1">
      <c r="A840" s="38"/>
      <c r="B840" s="39"/>
      <c r="C840" s="236" t="s">
        <v>1927</v>
      </c>
      <c r="D840" s="236" t="s">
        <v>165</v>
      </c>
      <c r="E840" s="237" t="s">
        <v>1928</v>
      </c>
      <c r="F840" s="238" t="s">
        <v>1929</v>
      </c>
      <c r="G840" s="239" t="s">
        <v>168</v>
      </c>
      <c r="H840" s="240">
        <v>72.312</v>
      </c>
      <c r="I840" s="241"/>
      <c r="J840" s="242">
        <f>ROUND(I840*H840,2)</f>
        <v>0</v>
      </c>
      <c r="K840" s="243"/>
      <c r="L840" s="44"/>
      <c r="M840" s="244" t="s">
        <v>1</v>
      </c>
      <c r="N840" s="245" t="s">
        <v>38</v>
      </c>
      <c r="O840" s="91"/>
      <c r="P840" s="246">
        <f>O840*H840</f>
        <v>0</v>
      </c>
      <c r="Q840" s="246">
        <v>0</v>
      </c>
      <c r="R840" s="246">
        <f>Q840*H840</f>
        <v>0</v>
      </c>
      <c r="S840" s="246">
        <v>0</v>
      </c>
      <c r="T840" s="247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48" t="s">
        <v>88</v>
      </c>
      <c r="AT840" s="248" t="s">
        <v>165</v>
      </c>
      <c r="AU840" s="248" t="s">
        <v>82</v>
      </c>
      <c r="AY840" s="17" t="s">
        <v>163</v>
      </c>
      <c r="BE840" s="249">
        <f>IF(N840="základní",J840,0)</f>
        <v>0</v>
      </c>
      <c r="BF840" s="249">
        <f>IF(N840="snížená",J840,0)</f>
        <v>0</v>
      </c>
      <c r="BG840" s="249">
        <f>IF(N840="zákl. přenesená",J840,0)</f>
        <v>0</v>
      </c>
      <c r="BH840" s="249">
        <f>IF(N840="sníž. přenesená",J840,0)</f>
        <v>0</v>
      </c>
      <c r="BI840" s="249">
        <f>IF(N840="nulová",J840,0)</f>
        <v>0</v>
      </c>
      <c r="BJ840" s="17" t="s">
        <v>80</v>
      </c>
      <c r="BK840" s="249">
        <f>ROUND(I840*H840,2)</f>
        <v>0</v>
      </c>
      <c r="BL840" s="17" t="s">
        <v>88</v>
      </c>
      <c r="BM840" s="248" t="s">
        <v>1930</v>
      </c>
    </row>
    <row r="841" spans="1:51" s="13" customFormat="1" ht="12">
      <c r="A841" s="13"/>
      <c r="B841" s="250"/>
      <c r="C841" s="251"/>
      <c r="D841" s="252" t="s">
        <v>170</v>
      </c>
      <c r="E841" s="253" t="s">
        <v>1</v>
      </c>
      <c r="F841" s="254" t="s">
        <v>1931</v>
      </c>
      <c r="G841" s="251"/>
      <c r="H841" s="255">
        <v>72.312</v>
      </c>
      <c r="I841" s="256"/>
      <c r="J841" s="251"/>
      <c r="K841" s="251"/>
      <c r="L841" s="257"/>
      <c r="M841" s="258"/>
      <c r="N841" s="259"/>
      <c r="O841" s="259"/>
      <c r="P841" s="259"/>
      <c r="Q841" s="259"/>
      <c r="R841" s="259"/>
      <c r="S841" s="259"/>
      <c r="T841" s="26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1" t="s">
        <v>170</v>
      </c>
      <c r="AU841" s="261" t="s">
        <v>82</v>
      </c>
      <c r="AV841" s="13" t="s">
        <v>82</v>
      </c>
      <c r="AW841" s="13" t="s">
        <v>30</v>
      </c>
      <c r="AX841" s="13" t="s">
        <v>73</v>
      </c>
      <c r="AY841" s="261" t="s">
        <v>163</v>
      </c>
    </row>
    <row r="842" spans="1:51" s="14" customFormat="1" ht="12">
      <c r="A842" s="14"/>
      <c r="B842" s="262"/>
      <c r="C842" s="263"/>
      <c r="D842" s="252" t="s">
        <v>170</v>
      </c>
      <c r="E842" s="264" t="s">
        <v>1</v>
      </c>
      <c r="F842" s="265" t="s">
        <v>172</v>
      </c>
      <c r="G842" s="263"/>
      <c r="H842" s="266">
        <v>72.312</v>
      </c>
      <c r="I842" s="267"/>
      <c r="J842" s="263"/>
      <c r="K842" s="263"/>
      <c r="L842" s="268"/>
      <c r="M842" s="269"/>
      <c r="N842" s="270"/>
      <c r="O842" s="270"/>
      <c r="P842" s="270"/>
      <c r="Q842" s="270"/>
      <c r="R842" s="270"/>
      <c r="S842" s="270"/>
      <c r="T842" s="27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2" t="s">
        <v>170</v>
      </c>
      <c r="AU842" s="272" t="s">
        <v>82</v>
      </c>
      <c r="AV842" s="14" t="s">
        <v>88</v>
      </c>
      <c r="AW842" s="14" t="s">
        <v>30</v>
      </c>
      <c r="AX842" s="14" t="s">
        <v>80</v>
      </c>
      <c r="AY842" s="272" t="s">
        <v>163</v>
      </c>
    </row>
    <row r="843" spans="1:65" s="2" customFormat="1" ht="44.25" customHeight="1">
      <c r="A843" s="38"/>
      <c r="B843" s="39"/>
      <c r="C843" s="236" t="s">
        <v>1932</v>
      </c>
      <c r="D843" s="236" t="s">
        <v>165</v>
      </c>
      <c r="E843" s="237" t="s">
        <v>1933</v>
      </c>
      <c r="F843" s="238" t="s">
        <v>1934</v>
      </c>
      <c r="G843" s="239" t="s">
        <v>591</v>
      </c>
      <c r="H843" s="240">
        <v>3.339</v>
      </c>
      <c r="I843" s="241"/>
      <c r="J843" s="242">
        <f>ROUND(I843*H843,2)</f>
        <v>0</v>
      </c>
      <c r="K843" s="243"/>
      <c r="L843" s="44"/>
      <c r="M843" s="244" t="s">
        <v>1</v>
      </c>
      <c r="N843" s="245" t="s">
        <v>38</v>
      </c>
      <c r="O843" s="91"/>
      <c r="P843" s="246">
        <f>O843*H843</f>
        <v>0</v>
      </c>
      <c r="Q843" s="246">
        <v>0</v>
      </c>
      <c r="R843" s="246">
        <f>Q843*H843</f>
        <v>0</v>
      </c>
      <c r="S843" s="246">
        <v>0</v>
      </c>
      <c r="T843" s="247">
        <f>S843*H843</f>
        <v>0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48" t="s">
        <v>88</v>
      </c>
      <c r="AT843" s="248" t="s">
        <v>165</v>
      </c>
      <c r="AU843" s="248" t="s">
        <v>82</v>
      </c>
      <c r="AY843" s="17" t="s">
        <v>163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17" t="s">
        <v>80</v>
      </c>
      <c r="BK843" s="249">
        <f>ROUND(I843*H843,2)</f>
        <v>0</v>
      </c>
      <c r="BL843" s="17" t="s">
        <v>88</v>
      </c>
      <c r="BM843" s="248" t="s">
        <v>1935</v>
      </c>
    </row>
    <row r="844" spans="1:63" s="12" customFormat="1" ht="22.8" customHeight="1">
      <c r="A844" s="12"/>
      <c r="B844" s="220"/>
      <c r="C844" s="221"/>
      <c r="D844" s="222" t="s">
        <v>72</v>
      </c>
      <c r="E844" s="234" t="s">
        <v>1936</v>
      </c>
      <c r="F844" s="234" t="s">
        <v>1937</v>
      </c>
      <c r="G844" s="221"/>
      <c r="H844" s="221"/>
      <c r="I844" s="224"/>
      <c r="J844" s="235">
        <f>BK844</f>
        <v>0</v>
      </c>
      <c r="K844" s="221"/>
      <c r="L844" s="226"/>
      <c r="M844" s="227"/>
      <c r="N844" s="228"/>
      <c r="O844" s="228"/>
      <c r="P844" s="229">
        <f>SUM(P845:P884)</f>
        <v>0</v>
      </c>
      <c r="Q844" s="228"/>
      <c r="R844" s="229">
        <f>SUM(R845:R884)</f>
        <v>0</v>
      </c>
      <c r="S844" s="228"/>
      <c r="T844" s="230">
        <f>SUM(T845:T884)</f>
        <v>0</v>
      </c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R844" s="231" t="s">
        <v>80</v>
      </c>
      <c r="AT844" s="232" t="s">
        <v>72</v>
      </c>
      <c r="AU844" s="232" t="s">
        <v>80</v>
      </c>
      <c r="AY844" s="231" t="s">
        <v>163</v>
      </c>
      <c r="BK844" s="233">
        <f>SUM(BK845:BK884)</f>
        <v>0</v>
      </c>
    </row>
    <row r="845" spans="1:65" s="2" customFormat="1" ht="21.75" customHeight="1">
      <c r="A845" s="38"/>
      <c r="B845" s="39"/>
      <c r="C845" s="236" t="s">
        <v>1938</v>
      </c>
      <c r="D845" s="236" t="s">
        <v>165</v>
      </c>
      <c r="E845" s="237" t="s">
        <v>1811</v>
      </c>
      <c r="F845" s="238" t="s">
        <v>1812</v>
      </c>
      <c r="G845" s="239" t="s">
        <v>168</v>
      </c>
      <c r="H845" s="240">
        <v>54.366</v>
      </c>
      <c r="I845" s="241"/>
      <c r="J845" s="242">
        <f>ROUND(I845*H845,2)</f>
        <v>0</v>
      </c>
      <c r="K845" s="243"/>
      <c r="L845" s="44"/>
      <c r="M845" s="244" t="s">
        <v>1</v>
      </c>
      <c r="N845" s="245" t="s">
        <v>38</v>
      </c>
      <c r="O845" s="91"/>
      <c r="P845" s="246">
        <f>O845*H845</f>
        <v>0</v>
      </c>
      <c r="Q845" s="246">
        <v>0</v>
      </c>
      <c r="R845" s="246">
        <f>Q845*H845</f>
        <v>0</v>
      </c>
      <c r="S845" s="246">
        <v>0</v>
      </c>
      <c r="T845" s="247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48" t="s">
        <v>88</v>
      </c>
      <c r="AT845" s="248" t="s">
        <v>165</v>
      </c>
      <c r="AU845" s="248" t="s">
        <v>82</v>
      </c>
      <c r="AY845" s="17" t="s">
        <v>163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17" t="s">
        <v>80</v>
      </c>
      <c r="BK845" s="249">
        <f>ROUND(I845*H845,2)</f>
        <v>0</v>
      </c>
      <c r="BL845" s="17" t="s">
        <v>88</v>
      </c>
      <c r="BM845" s="248" t="s">
        <v>1939</v>
      </c>
    </row>
    <row r="846" spans="1:51" s="13" customFormat="1" ht="12">
      <c r="A846" s="13"/>
      <c r="B846" s="250"/>
      <c r="C846" s="251"/>
      <c r="D846" s="252" t="s">
        <v>170</v>
      </c>
      <c r="E846" s="253" t="s">
        <v>1</v>
      </c>
      <c r="F846" s="254" t="s">
        <v>1940</v>
      </c>
      <c r="G846" s="251"/>
      <c r="H846" s="255">
        <v>54.366</v>
      </c>
      <c r="I846" s="256"/>
      <c r="J846" s="251"/>
      <c r="K846" s="251"/>
      <c r="L846" s="257"/>
      <c r="M846" s="258"/>
      <c r="N846" s="259"/>
      <c r="O846" s="259"/>
      <c r="P846" s="259"/>
      <c r="Q846" s="259"/>
      <c r="R846" s="259"/>
      <c r="S846" s="259"/>
      <c r="T846" s="260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1" t="s">
        <v>170</v>
      </c>
      <c r="AU846" s="261" t="s">
        <v>82</v>
      </c>
      <c r="AV846" s="13" t="s">
        <v>82</v>
      </c>
      <c r="AW846" s="13" t="s">
        <v>30</v>
      </c>
      <c r="AX846" s="13" t="s">
        <v>73</v>
      </c>
      <c r="AY846" s="261" t="s">
        <v>163</v>
      </c>
    </row>
    <row r="847" spans="1:51" s="14" customFormat="1" ht="12">
      <c r="A847" s="14"/>
      <c r="B847" s="262"/>
      <c r="C847" s="263"/>
      <c r="D847" s="252" t="s">
        <v>170</v>
      </c>
      <c r="E847" s="264" t="s">
        <v>1</v>
      </c>
      <c r="F847" s="265" t="s">
        <v>172</v>
      </c>
      <c r="G847" s="263"/>
      <c r="H847" s="266">
        <v>54.366</v>
      </c>
      <c r="I847" s="267"/>
      <c r="J847" s="263"/>
      <c r="K847" s="263"/>
      <c r="L847" s="268"/>
      <c r="M847" s="269"/>
      <c r="N847" s="270"/>
      <c r="O847" s="270"/>
      <c r="P847" s="270"/>
      <c r="Q847" s="270"/>
      <c r="R847" s="270"/>
      <c r="S847" s="270"/>
      <c r="T847" s="271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2" t="s">
        <v>170</v>
      </c>
      <c r="AU847" s="272" t="s">
        <v>82</v>
      </c>
      <c r="AV847" s="14" t="s">
        <v>88</v>
      </c>
      <c r="AW847" s="14" t="s">
        <v>30</v>
      </c>
      <c r="AX847" s="14" t="s">
        <v>80</v>
      </c>
      <c r="AY847" s="272" t="s">
        <v>163</v>
      </c>
    </row>
    <row r="848" spans="1:65" s="2" customFormat="1" ht="16.5" customHeight="1">
      <c r="A848" s="38"/>
      <c r="B848" s="39"/>
      <c r="C848" s="273" t="s">
        <v>1941</v>
      </c>
      <c r="D848" s="273" t="s">
        <v>551</v>
      </c>
      <c r="E848" s="274" t="s">
        <v>1816</v>
      </c>
      <c r="F848" s="275" t="s">
        <v>1817</v>
      </c>
      <c r="G848" s="276" t="s">
        <v>591</v>
      </c>
      <c r="H848" s="277">
        <v>0.016</v>
      </c>
      <c r="I848" s="278"/>
      <c r="J848" s="279">
        <f>ROUND(I848*H848,2)</f>
        <v>0</v>
      </c>
      <c r="K848" s="280"/>
      <c r="L848" s="281"/>
      <c r="M848" s="282" t="s">
        <v>1</v>
      </c>
      <c r="N848" s="283" t="s">
        <v>38</v>
      </c>
      <c r="O848" s="91"/>
      <c r="P848" s="246">
        <f>O848*H848</f>
        <v>0</v>
      </c>
      <c r="Q848" s="246">
        <v>0</v>
      </c>
      <c r="R848" s="246">
        <f>Q848*H848</f>
        <v>0</v>
      </c>
      <c r="S848" s="246">
        <v>0</v>
      </c>
      <c r="T848" s="247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48" t="s">
        <v>97</v>
      </c>
      <c r="AT848" s="248" t="s">
        <v>551</v>
      </c>
      <c r="AU848" s="248" t="s">
        <v>82</v>
      </c>
      <c r="AY848" s="17" t="s">
        <v>163</v>
      </c>
      <c r="BE848" s="249">
        <f>IF(N848="základní",J848,0)</f>
        <v>0</v>
      </c>
      <c r="BF848" s="249">
        <f>IF(N848="snížená",J848,0)</f>
        <v>0</v>
      </c>
      <c r="BG848" s="249">
        <f>IF(N848="zákl. přenesená",J848,0)</f>
        <v>0</v>
      </c>
      <c r="BH848" s="249">
        <f>IF(N848="sníž. přenesená",J848,0)</f>
        <v>0</v>
      </c>
      <c r="BI848" s="249">
        <f>IF(N848="nulová",J848,0)</f>
        <v>0</v>
      </c>
      <c r="BJ848" s="17" t="s">
        <v>80</v>
      </c>
      <c r="BK848" s="249">
        <f>ROUND(I848*H848,2)</f>
        <v>0</v>
      </c>
      <c r="BL848" s="17" t="s">
        <v>88</v>
      </c>
      <c r="BM848" s="248" t="s">
        <v>1942</v>
      </c>
    </row>
    <row r="849" spans="1:65" s="2" customFormat="1" ht="21.75" customHeight="1">
      <c r="A849" s="38"/>
      <c r="B849" s="39"/>
      <c r="C849" s="236" t="s">
        <v>1943</v>
      </c>
      <c r="D849" s="236" t="s">
        <v>165</v>
      </c>
      <c r="E849" s="237" t="s">
        <v>1820</v>
      </c>
      <c r="F849" s="238" t="s">
        <v>1821</v>
      </c>
      <c r="G849" s="239" t="s">
        <v>168</v>
      </c>
      <c r="H849" s="240">
        <v>54.366</v>
      </c>
      <c r="I849" s="241"/>
      <c r="J849" s="242">
        <f>ROUND(I849*H849,2)</f>
        <v>0</v>
      </c>
      <c r="K849" s="243"/>
      <c r="L849" s="44"/>
      <c r="M849" s="244" t="s">
        <v>1</v>
      </c>
      <c r="N849" s="245" t="s">
        <v>38</v>
      </c>
      <c r="O849" s="91"/>
      <c r="P849" s="246">
        <f>O849*H849</f>
        <v>0</v>
      </c>
      <c r="Q849" s="246">
        <v>0</v>
      </c>
      <c r="R849" s="246">
        <f>Q849*H849</f>
        <v>0</v>
      </c>
      <c r="S849" s="246">
        <v>0</v>
      </c>
      <c r="T849" s="247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48" t="s">
        <v>88</v>
      </c>
      <c r="AT849" s="248" t="s">
        <v>165</v>
      </c>
      <c r="AU849" s="248" t="s">
        <v>82</v>
      </c>
      <c r="AY849" s="17" t="s">
        <v>163</v>
      </c>
      <c r="BE849" s="249">
        <f>IF(N849="základní",J849,0)</f>
        <v>0</v>
      </c>
      <c r="BF849" s="249">
        <f>IF(N849="snížená",J849,0)</f>
        <v>0</v>
      </c>
      <c r="BG849" s="249">
        <f>IF(N849="zákl. přenesená",J849,0)</f>
        <v>0</v>
      </c>
      <c r="BH849" s="249">
        <f>IF(N849="sníž. přenesená",J849,0)</f>
        <v>0</v>
      </c>
      <c r="BI849" s="249">
        <f>IF(N849="nulová",J849,0)</f>
        <v>0</v>
      </c>
      <c r="BJ849" s="17" t="s">
        <v>80</v>
      </c>
      <c r="BK849" s="249">
        <f>ROUND(I849*H849,2)</f>
        <v>0</v>
      </c>
      <c r="BL849" s="17" t="s">
        <v>88</v>
      </c>
      <c r="BM849" s="248" t="s">
        <v>1944</v>
      </c>
    </row>
    <row r="850" spans="1:51" s="13" customFormat="1" ht="12">
      <c r="A850" s="13"/>
      <c r="B850" s="250"/>
      <c r="C850" s="251"/>
      <c r="D850" s="252" t="s">
        <v>170</v>
      </c>
      <c r="E850" s="253" t="s">
        <v>1</v>
      </c>
      <c r="F850" s="254" t="s">
        <v>1940</v>
      </c>
      <c r="G850" s="251"/>
      <c r="H850" s="255">
        <v>54.366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1" t="s">
        <v>170</v>
      </c>
      <c r="AU850" s="261" t="s">
        <v>82</v>
      </c>
      <c r="AV850" s="13" t="s">
        <v>82</v>
      </c>
      <c r="AW850" s="13" t="s">
        <v>30</v>
      </c>
      <c r="AX850" s="13" t="s">
        <v>73</v>
      </c>
      <c r="AY850" s="261" t="s">
        <v>163</v>
      </c>
    </row>
    <row r="851" spans="1:51" s="14" customFormat="1" ht="12">
      <c r="A851" s="14"/>
      <c r="B851" s="262"/>
      <c r="C851" s="263"/>
      <c r="D851" s="252" t="s">
        <v>170</v>
      </c>
      <c r="E851" s="264" t="s">
        <v>1</v>
      </c>
      <c r="F851" s="265" t="s">
        <v>172</v>
      </c>
      <c r="G851" s="263"/>
      <c r="H851" s="266">
        <v>54.366</v>
      </c>
      <c r="I851" s="267"/>
      <c r="J851" s="263"/>
      <c r="K851" s="263"/>
      <c r="L851" s="268"/>
      <c r="M851" s="269"/>
      <c r="N851" s="270"/>
      <c r="O851" s="270"/>
      <c r="P851" s="270"/>
      <c r="Q851" s="270"/>
      <c r="R851" s="270"/>
      <c r="S851" s="270"/>
      <c r="T851" s="271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2" t="s">
        <v>170</v>
      </c>
      <c r="AU851" s="272" t="s">
        <v>82</v>
      </c>
      <c r="AV851" s="14" t="s">
        <v>88</v>
      </c>
      <c r="AW851" s="14" t="s">
        <v>30</v>
      </c>
      <c r="AX851" s="14" t="s">
        <v>80</v>
      </c>
      <c r="AY851" s="272" t="s">
        <v>163</v>
      </c>
    </row>
    <row r="852" spans="1:65" s="2" customFormat="1" ht="55.5" customHeight="1">
      <c r="A852" s="38"/>
      <c r="B852" s="39"/>
      <c r="C852" s="273" t="s">
        <v>1945</v>
      </c>
      <c r="D852" s="273" t="s">
        <v>551</v>
      </c>
      <c r="E852" s="274" t="s">
        <v>1826</v>
      </c>
      <c r="F852" s="275" t="s">
        <v>1827</v>
      </c>
      <c r="G852" s="276" t="s">
        <v>168</v>
      </c>
      <c r="H852" s="277">
        <v>59.803</v>
      </c>
      <c r="I852" s="278"/>
      <c r="J852" s="279">
        <f>ROUND(I852*H852,2)</f>
        <v>0</v>
      </c>
      <c r="K852" s="280"/>
      <c r="L852" s="281"/>
      <c r="M852" s="282" t="s">
        <v>1</v>
      </c>
      <c r="N852" s="283" t="s">
        <v>38</v>
      </c>
      <c r="O852" s="91"/>
      <c r="P852" s="246">
        <f>O852*H852</f>
        <v>0</v>
      </c>
      <c r="Q852" s="246">
        <v>0</v>
      </c>
      <c r="R852" s="246">
        <f>Q852*H852</f>
        <v>0</v>
      </c>
      <c r="S852" s="246">
        <v>0</v>
      </c>
      <c r="T852" s="247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48" t="s">
        <v>97</v>
      </c>
      <c r="AT852" s="248" t="s">
        <v>551</v>
      </c>
      <c r="AU852" s="248" t="s">
        <v>82</v>
      </c>
      <c r="AY852" s="17" t="s">
        <v>163</v>
      </c>
      <c r="BE852" s="249">
        <f>IF(N852="základní",J852,0)</f>
        <v>0</v>
      </c>
      <c r="BF852" s="249">
        <f>IF(N852="snížená",J852,0)</f>
        <v>0</v>
      </c>
      <c r="BG852" s="249">
        <f>IF(N852="zákl. přenesená",J852,0)</f>
        <v>0</v>
      </c>
      <c r="BH852" s="249">
        <f>IF(N852="sníž. přenesená",J852,0)</f>
        <v>0</v>
      </c>
      <c r="BI852" s="249">
        <f>IF(N852="nulová",J852,0)</f>
        <v>0</v>
      </c>
      <c r="BJ852" s="17" t="s">
        <v>80</v>
      </c>
      <c r="BK852" s="249">
        <f>ROUND(I852*H852,2)</f>
        <v>0</v>
      </c>
      <c r="BL852" s="17" t="s">
        <v>88</v>
      </c>
      <c r="BM852" s="248" t="s">
        <v>1946</v>
      </c>
    </row>
    <row r="853" spans="1:65" s="2" customFormat="1" ht="55.5" customHeight="1">
      <c r="A853" s="38"/>
      <c r="B853" s="39"/>
      <c r="C853" s="236" t="s">
        <v>1947</v>
      </c>
      <c r="D853" s="236" t="s">
        <v>165</v>
      </c>
      <c r="E853" s="237" t="s">
        <v>1840</v>
      </c>
      <c r="F853" s="238" t="s">
        <v>1841</v>
      </c>
      <c r="G853" s="239" t="s">
        <v>168</v>
      </c>
      <c r="H853" s="240">
        <v>54.366</v>
      </c>
      <c r="I853" s="241"/>
      <c r="J853" s="242">
        <f>ROUND(I853*H853,2)</f>
        <v>0</v>
      </c>
      <c r="K853" s="243"/>
      <c r="L853" s="44"/>
      <c r="M853" s="244" t="s">
        <v>1</v>
      </c>
      <c r="N853" s="245" t="s">
        <v>38</v>
      </c>
      <c r="O853" s="91"/>
      <c r="P853" s="246">
        <f>O853*H853</f>
        <v>0</v>
      </c>
      <c r="Q853" s="246">
        <v>0</v>
      </c>
      <c r="R853" s="246">
        <f>Q853*H853</f>
        <v>0</v>
      </c>
      <c r="S853" s="246">
        <v>0</v>
      </c>
      <c r="T853" s="247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48" t="s">
        <v>88</v>
      </c>
      <c r="AT853" s="248" t="s">
        <v>165</v>
      </c>
      <c r="AU853" s="248" t="s">
        <v>82</v>
      </c>
      <c r="AY853" s="17" t="s">
        <v>163</v>
      </c>
      <c r="BE853" s="249">
        <f>IF(N853="základní",J853,0)</f>
        <v>0</v>
      </c>
      <c r="BF853" s="249">
        <f>IF(N853="snížená",J853,0)</f>
        <v>0</v>
      </c>
      <c r="BG853" s="249">
        <f>IF(N853="zákl. přenesená",J853,0)</f>
        <v>0</v>
      </c>
      <c r="BH853" s="249">
        <f>IF(N853="sníž. přenesená",J853,0)</f>
        <v>0</v>
      </c>
      <c r="BI853" s="249">
        <f>IF(N853="nulová",J853,0)</f>
        <v>0</v>
      </c>
      <c r="BJ853" s="17" t="s">
        <v>80</v>
      </c>
      <c r="BK853" s="249">
        <f>ROUND(I853*H853,2)</f>
        <v>0</v>
      </c>
      <c r="BL853" s="17" t="s">
        <v>88</v>
      </c>
      <c r="BM853" s="248" t="s">
        <v>1948</v>
      </c>
    </row>
    <row r="854" spans="1:51" s="13" customFormat="1" ht="12">
      <c r="A854" s="13"/>
      <c r="B854" s="250"/>
      <c r="C854" s="251"/>
      <c r="D854" s="252" t="s">
        <v>170</v>
      </c>
      <c r="E854" s="253" t="s">
        <v>1</v>
      </c>
      <c r="F854" s="254" t="s">
        <v>1940</v>
      </c>
      <c r="G854" s="251"/>
      <c r="H854" s="255">
        <v>54.366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1" t="s">
        <v>170</v>
      </c>
      <c r="AU854" s="261" t="s">
        <v>82</v>
      </c>
      <c r="AV854" s="13" t="s">
        <v>82</v>
      </c>
      <c r="AW854" s="13" t="s">
        <v>30</v>
      </c>
      <c r="AX854" s="13" t="s">
        <v>73</v>
      </c>
      <c r="AY854" s="261" t="s">
        <v>163</v>
      </c>
    </row>
    <row r="855" spans="1:51" s="14" customFormat="1" ht="12">
      <c r="A855" s="14"/>
      <c r="B855" s="262"/>
      <c r="C855" s="263"/>
      <c r="D855" s="252" t="s">
        <v>170</v>
      </c>
      <c r="E855" s="264" t="s">
        <v>1</v>
      </c>
      <c r="F855" s="265" t="s">
        <v>172</v>
      </c>
      <c r="G855" s="263"/>
      <c r="H855" s="266">
        <v>54.366</v>
      </c>
      <c r="I855" s="267"/>
      <c r="J855" s="263"/>
      <c r="K855" s="263"/>
      <c r="L855" s="268"/>
      <c r="M855" s="269"/>
      <c r="N855" s="270"/>
      <c r="O855" s="270"/>
      <c r="P855" s="270"/>
      <c r="Q855" s="270"/>
      <c r="R855" s="270"/>
      <c r="S855" s="270"/>
      <c r="T855" s="271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2" t="s">
        <v>170</v>
      </c>
      <c r="AU855" s="272" t="s">
        <v>82</v>
      </c>
      <c r="AV855" s="14" t="s">
        <v>88</v>
      </c>
      <c r="AW855" s="14" t="s">
        <v>30</v>
      </c>
      <c r="AX855" s="14" t="s">
        <v>80</v>
      </c>
      <c r="AY855" s="272" t="s">
        <v>163</v>
      </c>
    </row>
    <row r="856" spans="1:65" s="2" customFormat="1" ht="21.75" customHeight="1">
      <c r="A856" s="38"/>
      <c r="B856" s="39"/>
      <c r="C856" s="273" t="s">
        <v>1949</v>
      </c>
      <c r="D856" s="273" t="s">
        <v>551</v>
      </c>
      <c r="E856" s="274" t="s">
        <v>1845</v>
      </c>
      <c r="F856" s="275" t="s">
        <v>1846</v>
      </c>
      <c r="G856" s="276" t="s">
        <v>168</v>
      </c>
      <c r="H856" s="277">
        <v>65.239</v>
      </c>
      <c r="I856" s="278"/>
      <c r="J856" s="279">
        <f>ROUND(I856*H856,2)</f>
        <v>0</v>
      </c>
      <c r="K856" s="280"/>
      <c r="L856" s="281"/>
      <c r="M856" s="282" t="s">
        <v>1</v>
      </c>
      <c r="N856" s="283" t="s">
        <v>38</v>
      </c>
      <c r="O856" s="91"/>
      <c r="P856" s="246">
        <f>O856*H856</f>
        <v>0</v>
      </c>
      <c r="Q856" s="246">
        <v>0</v>
      </c>
      <c r="R856" s="246">
        <f>Q856*H856</f>
        <v>0</v>
      </c>
      <c r="S856" s="246">
        <v>0</v>
      </c>
      <c r="T856" s="247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48" t="s">
        <v>97</v>
      </c>
      <c r="AT856" s="248" t="s">
        <v>551</v>
      </c>
      <c r="AU856" s="248" t="s">
        <v>82</v>
      </c>
      <c r="AY856" s="17" t="s">
        <v>163</v>
      </c>
      <c r="BE856" s="249">
        <f>IF(N856="základní",J856,0)</f>
        <v>0</v>
      </c>
      <c r="BF856" s="249">
        <f>IF(N856="snížená",J856,0)</f>
        <v>0</v>
      </c>
      <c r="BG856" s="249">
        <f>IF(N856="zákl. přenesená",J856,0)</f>
        <v>0</v>
      </c>
      <c r="BH856" s="249">
        <f>IF(N856="sníž. přenesená",J856,0)</f>
        <v>0</v>
      </c>
      <c r="BI856" s="249">
        <f>IF(N856="nulová",J856,0)</f>
        <v>0</v>
      </c>
      <c r="BJ856" s="17" t="s">
        <v>80</v>
      </c>
      <c r="BK856" s="249">
        <f>ROUND(I856*H856,2)</f>
        <v>0</v>
      </c>
      <c r="BL856" s="17" t="s">
        <v>88</v>
      </c>
      <c r="BM856" s="248" t="s">
        <v>1950</v>
      </c>
    </row>
    <row r="857" spans="1:65" s="2" customFormat="1" ht="21.75" customHeight="1">
      <c r="A857" s="38"/>
      <c r="B857" s="39"/>
      <c r="C857" s="236" t="s">
        <v>1951</v>
      </c>
      <c r="D857" s="236" t="s">
        <v>165</v>
      </c>
      <c r="E857" s="237" t="s">
        <v>1849</v>
      </c>
      <c r="F857" s="238" t="s">
        <v>1850</v>
      </c>
      <c r="G857" s="239" t="s">
        <v>168</v>
      </c>
      <c r="H857" s="240">
        <v>54.366</v>
      </c>
      <c r="I857" s="241"/>
      <c r="J857" s="242">
        <f>ROUND(I857*H857,2)</f>
        <v>0</v>
      </c>
      <c r="K857" s="243"/>
      <c r="L857" s="44"/>
      <c r="M857" s="244" t="s">
        <v>1</v>
      </c>
      <c r="N857" s="245" t="s">
        <v>38</v>
      </c>
      <c r="O857" s="91"/>
      <c r="P857" s="246">
        <f>O857*H857</f>
        <v>0</v>
      </c>
      <c r="Q857" s="246">
        <v>0</v>
      </c>
      <c r="R857" s="246">
        <f>Q857*H857</f>
        <v>0</v>
      </c>
      <c r="S857" s="246">
        <v>0</v>
      </c>
      <c r="T857" s="247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48" t="s">
        <v>88</v>
      </c>
      <c r="AT857" s="248" t="s">
        <v>165</v>
      </c>
      <c r="AU857" s="248" t="s">
        <v>82</v>
      </c>
      <c r="AY857" s="17" t="s">
        <v>163</v>
      </c>
      <c r="BE857" s="249">
        <f>IF(N857="základní",J857,0)</f>
        <v>0</v>
      </c>
      <c r="BF857" s="249">
        <f>IF(N857="snížená",J857,0)</f>
        <v>0</v>
      </c>
      <c r="BG857" s="249">
        <f>IF(N857="zákl. přenesená",J857,0)</f>
        <v>0</v>
      </c>
      <c r="BH857" s="249">
        <f>IF(N857="sníž. přenesená",J857,0)</f>
        <v>0</v>
      </c>
      <c r="BI857" s="249">
        <f>IF(N857="nulová",J857,0)</f>
        <v>0</v>
      </c>
      <c r="BJ857" s="17" t="s">
        <v>80</v>
      </c>
      <c r="BK857" s="249">
        <f>ROUND(I857*H857,2)</f>
        <v>0</v>
      </c>
      <c r="BL857" s="17" t="s">
        <v>88</v>
      </c>
      <c r="BM857" s="248" t="s">
        <v>1952</v>
      </c>
    </row>
    <row r="858" spans="1:51" s="13" customFormat="1" ht="12">
      <c r="A858" s="13"/>
      <c r="B858" s="250"/>
      <c r="C858" s="251"/>
      <c r="D858" s="252" t="s">
        <v>170</v>
      </c>
      <c r="E858" s="253" t="s">
        <v>1</v>
      </c>
      <c r="F858" s="254" t="s">
        <v>1940</v>
      </c>
      <c r="G858" s="251"/>
      <c r="H858" s="255">
        <v>54.366</v>
      </c>
      <c r="I858" s="256"/>
      <c r="J858" s="251"/>
      <c r="K858" s="251"/>
      <c r="L858" s="257"/>
      <c r="M858" s="258"/>
      <c r="N858" s="259"/>
      <c r="O858" s="259"/>
      <c r="P858" s="259"/>
      <c r="Q858" s="259"/>
      <c r="R858" s="259"/>
      <c r="S858" s="259"/>
      <c r="T858" s="26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1" t="s">
        <v>170</v>
      </c>
      <c r="AU858" s="261" t="s">
        <v>82</v>
      </c>
      <c r="AV858" s="13" t="s">
        <v>82</v>
      </c>
      <c r="AW858" s="13" t="s">
        <v>30</v>
      </c>
      <c r="AX858" s="13" t="s">
        <v>73</v>
      </c>
      <c r="AY858" s="261" t="s">
        <v>163</v>
      </c>
    </row>
    <row r="859" spans="1:51" s="14" customFormat="1" ht="12">
      <c r="A859" s="14"/>
      <c r="B859" s="262"/>
      <c r="C859" s="263"/>
      <c r="D859" s="252" t="s">
        <v>170</v>
      </c>
      <c r="E859" s="264" t="s">
        <v>1</v>
      </c>
      <c r="F859" s="265" t="s">
        <v>172</v>
      </c>
      <c r="G859" s="263"/>
      <c r="H859" s="266">
        <v>54.366</v>
      </c>
      <c r="I859" s="267"/>
      <c r="J859" s="263"/>
      <c r="K859" s="263"/>
      <c r="L859" s="268"/>
      <c r="M859" s="269"/>
      <c r="N859" s="270"/>
      <c r="O859" s="270"/>
      <c r="P859" s="270"/>
      <c r="Q859" s="270"/>
      <c r="R859" s="270"/>
      <c r="S859" s="270"/>
      <c r="T859" s="271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2" t="s">
        <v>170</v>
      </c>
      <c r="AU859" s="272" t="s">
        <v>82</v>
      </c>
      <c r="AV859" s="14" t="s">
        <v>88</v>
      </c>
      <c r="AW859" s="14" t="s">
        <v>30</v>
      </c>
      <c r="AX859" s="14" t="s">
        <v>80</v>
      </c>
      <c r="AY859" s="272" t="s">
        <v>163</v>
      </c>
    </row>
    <row r="860" spans="1:65" s="2" customFormat="1" ht="21.75" customHeight="1">
      <c r="A860" s="38"/>
      <c r="B860" s="39"/>
      <c r="C860" s="273" t="s">
        <v>1953</v>
      </c>
      <c r="D860" s="273" t="s">
        <v>551</v>
      </c>
      <c r="E860" s="274" t="s">
        <v>1854</v>
      </c>
      <c r="F860" s="275" t="s">
        <v>1855</v>
      </c>
      <c r="G860" s="276" t="s">
        <v>168</v>
      </c>
      <c r="H860" s="277">
        <v>62.521</v>
      </c>
      <c r="I860" s="278"/>
      <c r="J860" s="279">
        <f>ROUND(I860*H860,2)</f>
        <v>0</v>
      </c>
      <c r="K860" s="280"/>
      <c r="L860" s="281"/>
      <c r="M860" s="282" t="s">
        <v>1</v>
      </c>
      <c r="N860" s="283" t="s">
        <v>38</v>
      </c>
      <c r="O860" s="91"/>
      <c r="P860" s="246">
        <f>O860*H860</f>
        <v>0</v>
      </c>
      <c r="Q860" s="246">
        <v>0</v>
      </c>
      <c r="R860" s="246">
        <f>Q860*H860</f>
        <v>0</v>
      </c>
      <c r="S860" s="246">
        <v>0</v>
      </c>
      <c r="T860" s="247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48" t="s">
        <v>97</v>
      </c>
      <c r="AT860" s="248" t="s">
        <v>551</v>
      </c>
      <c r="AU860" s="248" t="s">
        <v>82</v>
      </c>
      <c r="AY860" s="17" t="s">
        <v>163</v>
      </c>
      <c r="BE860" s="249">
        <f>IF(N860="základní",J860,0)</f>
        <v>0</v>
      </c>
      <c r="BF860" s="249">
        <f>IF(N860="snížená",J860,0)</f>
        <v>0</v>
      </c>
      <c r="BG860" s="249">
        <f>IF(N860="zákl. přenesená",J860,0)</f>
        <v>0</v>
      </c>
      <c r="BH860" s="249">
        <f>IF(N860="sníž. přenesená",J860,0)</f>
        <v>0</v>
      </c>
      <c r="BI860" s="249">
        <f>IF(N860="nulová",J860,0)</f>
        <v>0</v>
      </c>
      <c r="BJ860" s="17" t="s">
        <v>80</v>
      </c>
      <c r="BK860" s="249">
        <f>ROUND(I860*H860,2)</f>
        <v>0</v>
      </c>
      <c r="BL860" s="17" t="s">
        <v>88</v>
      </c>
      <c r="BM860" s="248" t="s">
        <v>1954</v>
      </c>
    </row>
    <row r="861" spans="1:65" s="2" customFormat="1" ht="33" customHeight="1">
      <c r="A861" s="38"/>
      <c r="B861" s="39"/>
      <c r="C861" s="236" t="s">
        <v>1955</v>
      </c>
      <c r="D861" s="236" t="s">
        <v>165</v>
      </c>
      <c r="E861" s="237" t="s">
        <v>1858</v>
      </c>
      <c r="F861" s="238" t="s">
        <v>1859</v>
      </c>
      <c r="G861" s="239" t="s">
        <v>168</v>
      </c>
      <c r="H861" s="240">
        <v>147.84</v>
      </c>
      <c r="I861" s="241"/>
      <c r="J861" s="242">
        <f>ROUND(I861*H861,2)</f>
        <v>0</v>
      </c>
      <c r="K861" s="243"/>
      <c r="L861" s="44"/>
      <c r="M861" s="244" t="s">
        <v>1</v>
      </c>
      <c r="N861" s="245" t="s">
        <v>38</v>
      </c>
      <c r="O861" s="91"/>
      <c r="P861" s="246">
        <f>O861*H861</f>
        <v>0</v>
      </c>
      <c r="Q861" s="246">
        <v>0</v>
      </c>
      <c r="R861" s="246">
        <f>Q861*H861</f>
        <v>0</v>
      </c>
      <c r="S861" s="246">
        <v>0</v>
      </c>
      <c r="T861" s="247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48" t="s">
        <v>88</v>
      </c>
      <c r="AT861" s="248" t="s">
        <v>165</v>
      </c>
      <c r="AU861" s="248" t="s">
        <v>82</v>
      </c>
      <c r="AY861" s="17" t="s">
        <v>163</v>
      </c>
      <c r="BE861" s="249">
        <f>IF(N861="základní",J861,0)</f>
        <v>0</v>
      </c>
      <c r="BF861" s="249">
        <f>IF(N861="snížená",J861,0)</f>
        <v>0</v>
      </c>
      <c r="BG861" s="249">
        <f>IF(N861="zákl. přenesená",J861,0)</f>
        <v>0</v>
      </c>
      <c r="BH861" s="249">
        <f>IF(N861="sníž. přenesená",J861,0)</f>
        <v>0</v>
      </c>
      <c r="BI861" s="249">
        <f>IF(N861="nulová",J861,0)</f>
        <v>0</v>
      </c>
      <c r="BJ861" s="17" t="s">
        <v>80</v>
      </c>
      <c r="BK861" s="249">
        <f>ROUND(I861*H861,2)</f>
        <v>0</v>
      </c>
      <c r="BL861" s="17" t="s">
        <v>88</v>
      </c>
      <c r="BM861" s="248" t="s">
        <v>1956</v>
      </c>
    </row>
    <row r="862" spans="1:65" s="2" customFormat="1" ht="21.75" customHeight="1">
      <c r="A862" s="38"/>
      <c r="B862" s="39"/>
      <c r="C862" s="273" t="s">
        <v>1957</v>
      </c>
      <c r="D862" s="273" t="s">
        <v>551</v>
      </c>
      <c r="E862" s="274" t="s">
        <v>1862</v>
      </c>
      <c r="F862" s="275" t="s">
        <v>1863</v>
      </c>
      <c r="G862" s="276" t="s">
        <v>168</v>
      </c>
      <c r="H862" s="277">
        <v>36.96</v>
      </c>
      <c r="I862" s="278"/>
      <c r="J862" s="279">
        <f>ROUND(I862*H862,2)</f>
        <v>0</v>
      </c>
      <c r="K862" s="280"/>
      <c r="L862" s="281"/>
      <c r="M862" s="282" t="s">
        <v>1</v>
      </c>
      <c r="N862" s="283" t="s">
        <v>38</v>
      </c>
      <c r="O862" s="91"/>
      <c r="P862" s="246">
        <f>O862*H862</f>
        <v>0</v>
      </c>
      <c r="Q862" s="246">
        <v>0</v>
      </c>
      <c r="R862" s="246">
        <f>Q862*H862</f>
        <v>0</v>
      </c>
      <c r="S862" s="246">
        <v>0</v>
      </c>
      <c r="T862" s="247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48" t="s">
        <v>97</v>
      </c>
      <c r="AT862" s="248" t="s">
        <v>551</v>
      </c>
      <c r="AU862" s="248" t="s">
        <v>82</v>
      </c>
      <c r="AY862" s="17" t="s">
        <v>163</v>
      </c>
      <c r="BE862" s="249">
        <f>IF(N862="základní",J862,0)</f>
        <v>0</v>
      </c>
      <c r="BF862" s="249">
        <f>IF(N862="snížená",J862,0)</f>
        <v>0</v>
      </c>
      <c r="BG862" s="249">
        <f>IF(N862="zákl. přenesená",J862,0)</f>
        <v>0</v>
      </c>
      <c r="BH862" s="249">
        <f>IF(N862="sníž. přenesená",J862,0)</f>
        <v>0</v>
      </c>
      <c r="BI862" s="249">
        <f>IF(N862="nulová",J862,0)</f>
        <v>0</v>
      </c>
      <c r="BJ862" s="17" t="s">
        <v>80</v>
      </c>
      <c r="BK862" s="249">
        <f>ROUND(I862*H862,2)</f>
        <v>0</v>
      </c>
      <c r="BL862" s="17" t="s">
        <v>88</v>
      </c>
      <c r="BM862" s="248" t="s">
        <v>1958</v>
      </c>
    </row>
    <row r="863" spans="1:51" s="13" customFormat="1" ht="12">
      <c r="A863" s="13"/>
      <c r="B863" s="250"/>
      <c r="C863" s="251"/>
      <c r="D863" s="252" t="s">
        <v>170</v>
      </c>
      <c r="E863" s="253" t="s">
        <v>1</v>
      </c>
      <c r="F863" s="254" t="s">
        <v>1959</v>
      </c>
      <c r="G863" s="251"/>
      <c r="H863" s="255">
        <v>36.96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1" t="s">
        <v>170</v>
      </c>
      <c r="AU863" s="261" t="s">
        <v>82</v>
      </c>
      <c r="AV863" s="13" t="s">
        <v>82</v>
      </c>
      <c r="AW863" s="13" t="s">
        <v>30</v>
      </c>
      <c r="AX863" s="13" t="s">
        <v>73</v>
      </c>
      <c r="AY863" s="261" t="s">
        <v>163</v>
      </c>
    </row>
    <row r="864" spans="1:51" s="14" customFormat="1" ht="12">
      <c r="A864" s="14"/>
      <c r="B864" s="262"/>
      <c r="C864" s="263"/>
      <c r="D864" s="252" t="s">
        <v>170</v>
      </c>
      <c r="E864" s="264" t="s">
        <v>1</v>
      </c>
      <c r="F864" s="265" t="s">
        <v>172</v>
      </c>
      <c r="G864" s="263"/>
      <c r="H864" s="266">
        <v>36.96</v>
      </c>
      <c r="I864" s="267"/>
      <c r="J864" s="263"/>
      <c r="K864" s="263"/>
      <c r="L864" s="268"/>
      <c r="M864" s="269"/>
      <c r="N864" s="270"/>
      <c r="O864" s="270"/>
      <c r="P864" s="270"/>
      <c r="Q864" s="270"/>
      <c r="R864" s="270"/>
      <c r="S864" s="270"/>
      <c r="T864" s="27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2" t="s">
        <v>170</v>
      </c>
      <c r="AU864" s="272" t="s">
        <v>82</v>
      </c>
      <c r="AV864" s="14" t="s">
        <v>88</v>
      </c>
      <c r="AW864" s="14" t="s">
        <v>30</v>
      </c>
      <c r="AX864" s="14" t="s">
        <v>80</v>
      </c>
      <c r="AY864" s="272" t="s">
        <v>163</v>
      </c>
    </row>
    <row r="865" spans="1:65" s="2" customFormat="1" ht="21.75" customHeight="1">
      <c r="A865" s="38"/>
      <c r="B865" s="39"/>
      <c r="C865" s="273" t="s">
        <v>1960</v>
      </c>
      <c r="D865" s="273" t="s">
        <v>551</v>
      </c>
      <c r="E865" s="274" t="s">
        <v>1867</v>
      </c>
      <c r="F865" s="275" t="s">
        <v>1868</v>
      </c>
      <c r="G865" s="276" t="s">
        <v>168</v>
      </c>
      <c r="H865" s="277">
        <v>36.96</v>
      </c>
      <c r="I865" s="278"/>
      <c r="J865" s="279">
        <f>ROUND(I865*H865,2)</f>
        <v>0</v>
      </c>
      <c r="K865" s="280"/>
      <c r="L865" s="281"/>
      <c r="M865" s="282" t="s">
        <v>1</v>
      </c>
      <c r="N865" s="283" t="s">
        <v>38</v>
      </c>
      <c r="O865" s="91"/>
      <c r="P865" s="246">
        <f>O865*H865</f>
        <v>0</v>
      </c>
      <c r="Q865" s="246">
        <v>0</v>
      </c>
      <c r="R865" s="246">
        <f>Q865*H865</f>
        <v>0</v>
      </c>
      <c r="S865" s="246">
        <v>0</v>
      </c>
      <c r="T865" s="247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48" t="s">
        <v>97</v>
      </c>
      <c r="AT865" s="248" t="s">
        <v>551</v>
      </c>
      <c r="AU865" s="248" t="s">
        <v>82</v>
      </c>
      <c r="AY865" s="17" t="s">
        <v>163</v>
      </c>
      <c r="BE865" s="249">
        <f>IF(N865="základní",J865,0)</f>
        <v>0</v>
      </c>
      <c r="BF865" s="249">
        <f>IF(N865="snížená",J865,0)</f>
        <v>0</v>
      </c>
      <c r="BG865" s="249">
        <f>IF(N865="zákl. přenesená",J865,0)</f>
        <v>0</v>
      </c>
      <c r="BH865" s="249">
        <f>IF(N865="sníž. přenesená",J865,0)</f>
        <v>0</v>
      </c>
      <c r="BI865" s="249">
        <f>IF(N865="nulová",J865,0)</f>
        <v>0</v>
      </c>
      <c r="BJ865" s="17" t="s">
        <v>80</v>
      </c>
      <c r="BK865" s="249">
        <f>ROUND(I865*H865,2)</f>
        <v>0</v>
      </c>
      <c r="BL865" s="17" t="s">
        <v>88</v>
      </c>
      <c r="BM865" s="248" t="s">
        <v>1961</v>
      </c>
    </row>
    <row r="866" spans="1:51" s="13" customFormat="1" ht="12">
      <c r="A866" s="13"/>
      <c r="B866" s="250"/>
      <c r="C866" s="251"/>
      <c r="D866" s="252" t="s">
        <v>170</v>
      </c>
      <c r="E866" s="253" t="s">
        <v>1</v>
      </c>
      <c r="F866" s="254" t="s">
        <v>1959</v>
      </c>
      <c r="G866" s="251"/>
      <c r="H866" s="255">
        <v>36.96</v>
      </c>
      <c r="I866" s="256"/>
      <c r="J866" s="251"/>
      <c r="K866" s="251"/>
      <c r="L866" s="257"/>
      <c r="M866" s="258"/>
      <c r="N866" s="259"/>
      <c r="O866" s="259"/>
      <c r="P866" s="259"/>
      <c r="Q866" s="259"/>
      <c r="R866" s="259"/>
      <c r="S866" s="259"/>
      <c r="T866" s="260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1" t="s">
        <v>170</v>
      </c>
      <c r="AU866" s="261" t="s">
        <v>82</v>
      </c>
      <c r="AV866" s="13" t="s">
        <v>82</v>
      </c>
      <c r="AW866" s="13" t="s">
        <v>30</v>
      </c>
      <c r="AX866" s="13" t="s">
        <v>73</v>
      </c>
      <c r="AY866" s="261" t="s">
        <v>163</v>
      </c>
    </row>
    <row r="867" spans="1:51" s="14" customFormat="1" ht="12">
      <c r="A867" s="14"/>
      <c r="B867" s="262"/>
      <c r="C867" s="263"/>
      <c r="D867" s="252" t="s">
        <v>170</v>
      </c>
      <c r="E867" s="264" t="s">
        <v>1</v>
      </c>
      <c r="F867" s="265" t="s">
        <v>172</v>
      </c>
      <c r="G867" s="263"/>
      <c r="H867" s="266">
        <v>36.96</v>
      </c>
      <c r="I867" s="267"/>
      <c r="J867" s="263"/>
      <c r="K867" s="263"/>
      <c r="L867" s="268"/>
      <c r="M867" s="269"/>
      <c r="N867" s="270"/>
      <c r="O867" s="270"/>
      <c r="P867" s="270"/>
      <c r="Q867" s="270"/>
      <c r="R867" s="270"/>
      <c r="S867" s="270"/>
      <c r="T867" s="271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2" t="s">
        <v>170</v>
      </c>
      <c r="AU867" s="272" t="s">
        <v>82</v>
      </c>
      <c r="AV867" s="14" t="s">
        <v>88</v>
      </c>
      <c r="AW867" s="14" t="s">
        <v>30</v>
      </c>
      <c r="AX867" s="14" t="s">
        <v>80</v>
      </c>
      <c r="AY867" s="272" t="s">
        <v>163</v>
      </c>
    </row>
    <row r="868" spans="1:65" s="2" customFormat="1" ht="16.5" customHeight="1">
      <c r="A868" s="38"/>
      <c r="B868" s="39"/>
      <c r="C868" s="273" t="s">
        <v>1962</v>
      </c>
      <c r="D868" s="273" t="s">
        <v>551</v>
      </c>
      <c r="E868" s="274" t="s">
        <v>1871</v>
      </c>
      <c r="F868" s="275" t="s">
        <v>1872</v>
      </c>
      <c r="G868" s="276" t="s">
        <v>168</v>
      </c>
      <c r="H868" s="277">
        <v>73.92</v>
      </c>
      <c r="I868" s="278"/>
      <c r="J868" s="279">
        <f>ROUND(I868*H868,2)</f>
        <v>0</v>
      </c>
      <c r="K868" s="280"/>
      <c r="L868" s="281"/>
      <c r="M868" s="282" t="s">
        <v>1</v>
      </c>
      <c r="N868" s="283" t="s">
        <v>38</v>
      </c>
      <c r="O868" s="91"/>
      <c r="P868" s="246">
        <f>O868*H868</f>
        <v>0</v>
      </c>
      <c r="Q868" s="246">
        <v>0</v>
      </c>
      <c r="R868" s="246">
        <f>Q868*H868</f>
        <v>0</v>
      </c>
      <c r="S868" s="246">
        <v>0</v>
      </c>
      <c r="T868" s="247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48" t="s">
        <v>97</v>
      </c>
      <c r="AT868" s="248" t="s">
        <v>551</v>
      </c>
      <c r="AU868" s="248" t="s">
        <v>82</v>
      </c>
      <c r="AY868" s="17" t="s">
        <v>163</v>
      </c>
      <c r="BE868" s="249">
        <f>IF(N868="základní",J868,0)</f>
        <v>0</v>
      </c>
      <c r="BF868" s="249">
        <f>IF(N868="snížená",J868,0)</f>
        <v>0</v>
      </c>
      <c r="BG868" s="249">
        <f>IF(N868="zákl. přenesená",J868,0)</f>
        <v>0</v>
      </c>
      <c r="BH868" s="249">
        <f>IF(N868="sníž. přenesená",J868,0)</f>
        <v>0</v>
      </c>
      <c r="BI868" s="249">
        <f>IF(N868="nulová",J868,0)</f>
        <v>0</v>
      </c>
      <c r="BJ868" s="17" t="s">
        <v>80</v>
      </c>
      <c r="BK868" s="249">
        <f>ROUND(I868*H868,2)</f>
        <v>0</v>
      </c>
      <c r="BL868" s="17" t="s">
        <v>88</v>
      </c>
      <c r="BM868" s="248" t="s">
        <v>1963</v>
      </c>
    </row>
    <row r="869" spans="1:51" s="13" customFormat="1" ht="12">
      <c r="A869" s="13"/>
      <c r="B869" s="250"/>
      <c r="C869" s="251"/>
      <c r="D869" s="252" t="s">
        <v>170</v>
      </c>
      <c r="E869" s="253" t="s">
        <v>1</v>
      </c>
      <c r="F869" s="254" t="s">
        <v>1964</v>
      </c>
      <c r="G869" s="251"/>
      <c r="H869" s="255">
        <v>73.92</v>
      </c>
      <c r="I869" s="256"/>
      <c r="J869" s="251"/>
      <c r="K869" s="251"/>
      <c r="L869" s="257"/>
      <c r="M869" s="258"/>
      <c r="N869" s="259"/>
      <c r="O869" s="259"/>
      <c r="P869" s="259"/>
      <c r="Q869" s="259"/>
      <c r="R869" s="259"/>
      <c r="S869" s="259"/>
      <c r="T869" s="260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1" t="s">
        <v>170</v>
      </c>
      <c r="AU869" s="261" t="s">
        <v>82</v>
      </c>
      <c r="AV869" s="13" t="s">
        <v>82</v>
      </c>
      <c r="AW869" s="13" t="s">
        <v>30</v>
      </c>
      <c r="AX869" s="13" t="s">
        <v>73</v>
      </c>
      <c r="AY869" s="261" t="s">
        <v>163</v>
      </c>
    </row>
    <row r="870" spans="1:51" s="14" customFormat="1" ht="12">
      <c r="A870" s="14"/>
      <c r="B870" s="262"/>
      <c r="C870" s="263"/>
      <c r="D870" s="252" t="s">
        <v>170</v>
      </c>
      <c r="E870" s="264" t="s">
        <v>1</v>
      </c>
      <c r="F870" s="265" t="s">
        <v>172</v>
      </c>
      <c r="G870" s="263"/>
      <c r="H870" s="266">
        <v>73.92</v>
      </c>
      <c r="I870" s="267"/>
      <c r="J870" s="263"/>
      <c r="K870" s="263"/>
      <c r="L870" s="268"/>
      <c r="M870" s="269"/>
      <c r="N870" s="270"/>
      <c r="O870" s="270"/>
      <c r="P870" s="270"/>
      <c r="Q870" s="270"/>
      <c r="R870" s="270"/>
      <c r="S870" s="270"/>
      <c r="T870" s="271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2" t="s">
        <v>170</v>
      </c>
      <c r="AU870" s="272" t="s">
        <v>82</v>
      </c>
      <c r="AV870" s="14" t="s">
        <v>88</v>
      </c>
      <c r="AW870" s="14" t="s">
        <v>30</v>
      </c>
      <c r="AX870" s="14" t="s">
        <v>80</v>
      </c>
      <c r="AY870" s="272" t="s">
        <v>163</v>
      </c>
    </row>
    <row r="871" spans="1:65" s="2" customFormat="1" ht="21.75" customHeight="1">
      <c r="A871" s="38"/>
      <c r="B871" s="39"/>
      <c r="C871" s="236" t="s">
        <v>1965</v>
      </c>
      <c r="D871" s="236" t="s">
        <v>165</v>
      </c>
      <c r="E871" s="237" t="s">
        <v>1876</v>
      </c>
      <c r="F871" s="238" t="s">
        <v>1877</v>
      </c>
      <c r="G871" s="239" t="s">
        <v>168</v>
      </c>
      <c r="H871" s="240">
        <v>54.366</v>
      </c>
      <c r="I871" s="241"/>
      <c r="J871" s="242">
        <f>ROUND(I871*H871,2)</f>
        <v>0</v>
      </c>
      <c r="K871" s="243"/>
      <c r="L871" s="44"/>
      <c r="M871" s="244" t="s">
        <v>1</v>
      </c>
      <c r="N871" s="245" t="s">
        <v>38</v>
      </c>
      <c r="O871" s="91"/>
      <c r="P871" s="246">
        <f>O871*H871</f>
        <v>0</v>
      </c>
      <c r="Q871" s="246">
        <v>0</v>
      </c>
      <c r="R871" s="246">
        <f>Q871*H871</f>
        <v>0</v>
      </c>
      <c r="S871" s="246">
        <v>0</v>
      </c>
      <c r="T871" s="247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48" t="s">
        <v>88</v>
      </c>
      <c r="AT871" s="248" t="s">
        <v>165</v>
      </c>
      <c r="AU871" s="248" t="s">
        <v>82</v>
      </c>
      <c r="AY871" s="17" t="s">
        <v>163</v>
      </c>
      <c r="BE871" s="249">
        <f>IF(N871="základní",J871,0)</f>
        <v>0</v>
      </c>
      <c r="BF871" s="249">
        <f>IF(N871="snížená",J871,0)</f>
        <v>0</v>
      </c>
      <c r="BG871" s="249">
        <f>IF(N871="zákl. přenesená",J871,0)</f>
        <v>0</v>
      </c>
      <c r="BH871" s="249">
        <f>IF(N871="sníž. přenesená",J871,0)</f>
        <v>0</v>
      </c>
      <c r="BI871" s="249">
        <f>IF(N871="nulová",J871,0)</f>
        <v>0</v>
      </c>
      <c r="BJ871" s="17" t="s">
        <v>80</v>
      </c>
      <c r="BK871" s="249">
        <f>ROUND(I871*H871,2)</f>
        <v>0</v>
      </c>
      <c r="BL871" s="17" t="s">
        <v>88</v>
      </c>
      <c r="BM871" s="248" t="s">
        <v>1966</v>
      </c>
    </row>
    <row r="872" spans="1:51" s="13" customFormat="1" ht="12">
      <c r="A872" s="13"/>
      <c r="B872" s="250"/>
      <c r="C872" s="251"/>
      <c r="D872" s="252" t="s">
        <v>170</v>
      </c>
      <c r="E872" s="253" t="s">
        <v>1</v>
      </c>
      <c r="F872" s="254" t="s">
        <v>1940</v>
      </c>
      <c r="G872" s="251"/>
      <c r="H872" s="255">
        <v>54.366</v>
      </c>
      <c r="I872" s="256"/>
      <c r="J872" s="251"/>
      <c r="K872" s="251"/>
      <c r="L872" s="257"/>
      <c r="M872" s="258"/>
      <c r="N872" s="259"/>
      <c r="O872" s="259"/>
      <c r="P872" s="259"/>
      <c r="Q872" s="259"/>
      <c r="R872" s="259"/>
      <c r="S872" s="259"/>
      <c r="T872" s="260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1" t="s">
        <v>170</v>
      </c>
      <c r="AU872" s="261" t="s">
        <v>82</v>
      </c>
      <c r="AV872" s="13" t="s">
        <v>82</v>
      </c>
      <c r="AW872" s="13" t="s">
        <v>30</v>
      </c>
      <c r="AX872" s="13" t="s">
        <v>73</v>
      </c>
      <c r="AY872" s="261" t="s">
        <v>163</v>
      </c>
    </row>
    <row r="873" spans="1:51" s="14" customFormat="1" ht="12">
      <c r="A873" s="14"/>
      <c r="B873" s="262"/>
      <c r="C873" s="263"/>
      <c r="D873" s="252" t="s">
        <v>170</v>
      </c>
      <c r="E873" s="264" t="s">
        <v>1</v>
      </c>
      <c r="F873" s="265" t="s">
        <v>172</v>
      </c>
      <c r="G873" s="263"/>
      <c r="H873" s="266">
        <v>54.366</v>
      </c>
      <c r="I873" s="267"/>
      <c r="J873" s="263"/>
      <c r="K873" s="263"/>
      <c r="L873" s="268"/>
      <c r="M873" s="269"/>
      <c r="N873" s="270"/>
      <c r="O873" s="270"/>
      <c r="P873" s="270"/>
      <c r="Q873" s="270"/>
      <c r="R873" s="270"/>
      <c r="S873" s="270"/>
      <c r="T873" s="271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2" t="s">
        <v>170</v>
      </c>
      <c r="AU873" s="272" t="s">
        <v>82</v>
      </c>
      <c r="AV873" s="14" t="s">
        <v>88</v>
      </c>
      <c r="AW873" s="14" t="s">
        <v>30</v>
      </c>
      <c r="AX873" s="14" t="s">
        <v>80</v>
      </c>
      <c r="AY873" s="272" t="s">
        <v>163</v>
      </c>
    </row>
    <row r="874" spans="1:65" s="2" customFormat="1" ht="33" customHeight="1">
      <c r="A874" s="38"/>
      <c r="B874" s="39"/>
      <c r="C874" s="236" t="s">
        <v>1967</v>
      </c>
      <c r="D874" s="236" t="s">
        <v>165</v>
      </c>
      <c r="E874" s="237" t="s">
        <v>1968</v>
      </c>
      <c r="F874" s="238" t="s">
        <v>1969</v>
      </c>
      <c r="G874" s="239" t="s">
        <v>168</v>
      </c>
      <c r="H874" s="240">
        <v>34.812</v>
      </c>
      <c r="I874" s="241"/>
      <c r="J874" s="242">
        <f>ROUND(I874*H874,2)</f>
        <v>0</v>
      </c>
      <c r="K874" s="243"/>
      <c r="L874" s="44"/>
      <c r="M874" s="244" t="s">
        <v>1</v>
      </c>
      <c r="N874" s="245" t="s">
        <v>38</v>
      </c>
      <c r="O874" s="91"/>
      <c r="P874" s="246">
        <f>O874*H874</f>
        <v>0</v>
      </c>
      <c r="Q874" s="246">
        <v>0</v>
      </c>
      <c r="R874" s="246">
        <f>Q874*H874</f>
        <v>0</v>
      </c>
      <c r="S874" s="246">
        <v>0</v>
      </c>
      <c r="T874" s="247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48" t="s">
        <v>88</v>
      </c>
      <c r="AT874" s="248" t="s">
        <v>165</v>
      </c>
      <c r="AU874" s="248" t="s">
        <v>82</v>
      </c>
      <c r="AY874" s="17" t="s">
        <v>163</v>
      </c>
      <c r="BE874" s="249">
        <f>IF(N874="základní",J874,0)</f>
        <v>0</v>
      </c>
      <c r="BF874" s="249">
        <f>IF(N874="snížená",J874,0)</f>
        <v>0</v>
      </c>
      <c r="BG874" s="249">
        <f>IF(N874="zákl. přenesená",J874,0)</f>
        <v>0</v>
      </c>
      <c r="BH874" s="249">
        <f>IF(N874="sníž. přenesená",J874,0)</f>
        <v>0</v>
      </c>
      <c r="BI874" s="249">
        <f>IF(N874="nulová",J874,0)</f>
        <v>0</v>
      </c>
      <c r="BJ874" s="17" t="s">
        <v>80</v>
      </c>
      <c r="BK874" s="249">
        <f>ROUND(I874*H874,2)</f>
        <v>0</v>
      </c>
      <c r="BL874" s="17" t="s">
        <v>88</v>
      </c>
      <c r="BM874" s="248" t="s">
        <v>1970</v>
      </c>
    </row>
    <row r="875" spans="1:65" s="2" customFormat="1" ht="21.75" customHeight="1">
      <c r="A875" s="38"/>
      <c r="B875" s="39"/>
      <c r="C875" s="273" t="s">
        <v>1971</v>
      </c>
      <c r="D875" s="273" t="s">
        <v>551</v>
      </c>
      <c r="E875" s="274" t="s">
        <v>1972</v>
      </c>
      <c r="F875" s="275" t="s">
        <v>1973</v>
      </c>
      <c r="G875" s="276" t="s">
        <v>168</v>
      </c>
      <c r="H875" s="277">
        <v>17.754</v>
      </c>
      <c r="I875" s="278"/>
      <c r="J875" s="279">
        <f>ROUND(I875*H875,2)</f>
        <v>0</v>
      </c>
      <c r="K875" s="280"/>
      <c r="L875" s="281"/>
      <c r="M875" s="282" t="s">
        <v>1</v>
      </c>
      <c r="N875" s="283" t="s">
        <v>38</v>
      </c>
      <c r="O875" s="91"/>
      <c r="P875" s="246">
        <f>O875*H875</f>
        <v>0</v>
      </c>
      <c r="Q875" s="246">
        <v>0</v>
      </c>
      <c r="R875" s="246">
        <f>Q875*H875</f>
        <v>0</v>
      </c>
      <c r="S875" s="246">
        <v>0</v>
      </c>
      <c r="T875" s="247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48" t="s">
        <v>97</v>
      </c>
      <c r="AT875" s="248" t="s">
        <v>551</v>
      </c>
      <c r="AU875" s="248" t="s">
        <v>82</v>
      </c>
      <c r="AY875" s="17" t="s">
        <v>163</v>
      </c>
      <c r="BE875" s="249">
        <f>IF(N875="základní",J875,0)</f>
        <v>0</v>
      </c>
      <c r="BF875" s="249">
        <f>IF(N875="snížená",J875,0)</f>
        <v>0</v>
      </c>
      <c r="BG875" s="249">
        <f>IF(N875="zákl. přenesená",J875,0)</f>
        <v>0</v>
      </c>
      <c r="BH875" s="249">
        <f>IF(N875="sníž. přenesená",J875,0)</f>
        <v>0</v>
      </c>
      <c r="BI875" s="249">
        <f>IF(N875="nulová",J875,0)</f>
        <v>0</v>
      </c>
      <c r="BJ875" s="17" t="s">
        <v>80</v>
      </c>
      <c r="BK875" s="249">
        <f>ROUND(I875*H875,2)</f>
        <v>0</v>
      </c>
      <c r="BL875" s="17" t="s">
        <v>88</v>
      </c>
      <c r="BM875" s="248" t="s">
        <v>1974</v>
      </c>
    </row>
    <row r="876" spans="1:51" s="13" customFormat="1" ht="12">
      <c r="A876" s="13"/>
      <c r="B876" s="250"/>
      <c r="C876" s="251"/>
      <c r="D876" s="252" t="s">
        <v>170</v>
      </c>
      <c r="E876" s="253" t="s">
        <v>1</v>
      </c>
      <c r="F876" s="254" t="s">
        <v>1975</v>
      </c>
      <c r="G876" s="251"/>
      <c r="H876" s="255">
        <v>17.754</v>
      </c>
      <c r="I876" s="256"/>
      <c r="J876" s="251"/>
      <c r="K876" s="251"/>
      <c r="L876" s="257"/>
      <c r="M876" s="258"/>
      <c r="N876" s="259"/>
      <c r="O876" s="259"/>
      <c r="P876" s="259"/>
      <c r="Q876" s="259"/>
      <c r="R876" s="259"/>
      <c r="S876" s="259"/>
      <c r="T876" s="26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1" t="s">
        <v>170</v>
      </c>
      <c r="AU876" s="261" t="s">
        <v>82</v>
      </c>
      <c r="AV876" s="13" t="s">
        <v>82</v>
      </c>
      <c r="AW876" s="13" t="s">
        <v>30</v>
      </c>
      <c r="AX876" s="13" t="s">
        <v>73</v>
      </c>
      <c r="AY876" s="261" t="s">
        <v>163</v>
      </c>
    </row>
    <row r="877" spans="1:51" s="14" customFormat="1" ht="12">
      <c r="A877" s="14"/>
      <c r="B877" s="262"/>
      <c r="C877" s="263"/>
      <c r="D877" s="252" t="s">
        <v>170</v>
      </c>
      <c r="E877" s="264" t="s">
        <v>1</v>
      </c>
      <c r="F877" s="265" t="s">
        <v>172</v>
      </c>
      <c r="G877" s="263"/>
      <c r="H877" s="266">
        <v>17.754</v>
      </c>
      <c r="I877" s="267"/>
      <c r="J877" s="263"/>
      <c r="K877" s="263"/>
      <c r="L877" s="268"/>
      <c r="M877" s="269"/>
      <c r="N877" s="270"/>
      <c r="O877" s="270"/>
      <c r="P877" s="270"/>
      <c r="Q877" s="270"/>
      <c r="R877" s="270"/>
      <c r="S877" s="270"/>
      <c r="T877" s="271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2" t="s">
        <v>170</v>
      </c>
      <c r="AU877" s="272" t="s">
        <v>82</v>
      </c>
      <c r="AV877" s="14" t="s">
        <v>88</v>
      </c>
      <c r="AW877" s="14" t="s">
        <v>30</v>
      </c>
      <c r="AX877" s="14" t="s">
        <v>80</v>
      </c>
      <c r="AY877" s="272" t="s">
        <v>163</v>
      </c>
    </row>
    <row r="878" spans="1:65" s="2" customFormat="1" ht="21.75" customHeight="1">
      <c r="A878" s="38"/>
      <c r="B878" s="39"/>
      <c r="C878" s="273" t="s">
        <v>1976</v>
      </c>
      <c r="D878" s="273" t="s">
        <v>551</v>
      </c>
      <c r="E878" s="274" t="s">
        <v>1977</v>
      </c>
      <c r="F878" s="275" t="s">
        <v>1978</v>
      </c>
      <c r="G878" s="276" t="s">
        <v>168</v>
      </c>
      <c r="H878" s="277">
        <v>17.754</v>
      </c>
      <c r="I878" s="278"/>
      <c r="J878" s="279">
        <f>ROUND(I878*H878,2)</f>
        <v>0</v>
      </c>
      <c r="K878" s="280"/>
      <c r="L878" s="281"/>
      <c r="M878" s="282" t="s">
        <v>1</v>
      </c>
      <c r="N878" s="283" t="s">
        <v>38</v>
      </c>
      <c r="O878" s="91"/>
      <c r="P878" s="246">
        <f>O878*H878</f>
        <v>0</v>
      </c>
      <c r="Q878" s="246">
        <v>0</v>
      </c>
      <c r="R878" s="246">
        <f>Q878*H878</f>
        <v>0</v>
      </c>
      <c r="S878" s="246">
        <v>0</v>
      </c>
      <c r="T878" s="247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48" t="s">
        <v>97</v>
      </c>
      <c r="AT878" s="248" t="s">
        <v>551</v>
      </c>
      <c r="AU878" s="248" t="s">
        <v>82</v>
      </c>
      <c r="AY878" s="17" t="s">
        <v>163</v>
      </c>
      <c r="BE878" s="249">
        <f>IF(N878="základní",J878,0)</f>
        <v>0</v>
      </c>
      <c r="BF878" s="249">
        <f>IF(N878="snížená",J878,0)</f>
        <v>0</v>
      </c>
      <c r="BG878" s="249">
        <f>IF(N878="zákl. přenesená",J878,0)</f>
        <v>0</v>
      </c>
      <c r="BH878" s="249">
        <f>IF(N878="sníž. přenesená",J878,0)</f>
        <v>0</v>
      </c>
      <c r="BI878" s="249">
        <f>IF(N878="nulová",J878,0)</f>
        <v>0</v>
      </c>
      <c r="BJ878" s="17" t="s">
        <v>80</v>
      </c>
      <c r="BK878" s="249">
        <f>ROUND(I878*H878,2)</f>
        <v>0</v>
      </c>
      <c r="BL878" s="17" t="s">
        <v>88</v>
      </c>
      <c r="BM878" s="248" t="s">
        <v>1979</v>
      </c>
    </row>
    <row r="879" spans="1:51" s="13" customFormat="1" ht="12">
      <c r="A879" s="13"/>
      <c r="B879" s="250"/>
      <c r="C879" s="251"/>
      <c r="D879" s="252" t="s">
        <v>170</v>
      </c>
      <c r="E879" s="253" t="s">
        <v>1</v>
      </c>
      <c r="F879" s="254" t="s">
        <v>1975</v>
      </c>
      <c r="G879" s="251"/>
      <c r="H879" s="255">
        <v>17.754</v>
      </c>
      <c r="I879" s="256"/>
      <c r="J879" s="251"/>
      <c r="K879" s="251"/>
      <c r="L879" s="257"/>
      <c r="M879" s="258"/>
      <c r="N879" s="259"/>
      <c r="O879" s="259"/>
      <c r="P879" s="259"/>
      <c r="Q879" s="259"/>
      <c r="R879" s="259"/>
      <c r="S879" s="259"/>
      <c r="T879" s="26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1" t="s">
        <v>170</v>
      </c>
      <c r="AU879" s="261" t="s">
        <v>82</v>
      </c>
      <c r="AV879" s="13" t="s">
        <v>82</v>
      </c>
      <c r="AW879" s="13" t="s">
        <v>30</v>
      </c>
      <c r="AX879" s="13" t="s">
        <v>73</v>
      </c>
      <c r="AY879" s="261" t="s">
        <v>163</v>
      </c>
    </row>
    <row r="880" spans="1:51" s="14" customFormat="1" ht="12">
      <c r="A880" s="14"/>
      <c r="B880" s="262"/>
      <c r="C880" s="263"/>
      <c r="D880" s="252" t="s">
        <v>170</v>
      </c>
      <c r="E880" s="264" t="s">
        <v>1</v>
      </c>
      <c r="F880" s="265" t="s">
        <v>172</v>
      </c>
      <c r="G880" s="263"/>
      <c r="H880" s="266">
        <v>17.754</v>
      </c>
      <c r="I880" s="267"/>
      <c r="J880" s="263"/>
      <c r="K880" s="263"/>
      <c r="L880" s="268"/>
      <c r="M880" s="269"/>
      <c r="N880" s="270"/>
      <c r="O880" s="270"/>
      <c r="P880" s="270"/>
      <c r="Q880" s="270"/>
      <c r="R880" s="270"/>
      <c r="S880" s="270"/>
      <c r="T880" s="271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2" t="s">
        <v>170</v>
      </c>
      <c r="AU880" s="272" t="s">
        <v>82</v>
      </c>
      <c r="AV880" s="14" t="s">
        <v>88</v>
      </c>
      <c r="AW880" s="14" t="s">
        <v>30</v>
      </c>
      <c r="AX880" s="14" t="s">
        <v>80</v>
      </c>
      <c r="AY880" s="272" t="s">
        <v>163</v>
      </c>
    </row>
    <row r="881" spans="1:65" s="2" customFormat="1" ht="33" customHeight="1">
      <c r="A881" s="38"/>
      <c r="B881" s="39"/>
      <c r="C881" s="236" t="s">
        <v>1980</v>
      </c>
      <c r="D881" s="236" t="s">
        <v>165</v>
      </c>
      <c r="E881" s="237" t="s">
        <v>1981</v>
      </c>
      <c r="F881" s="238" t="s">
        <v>1982</v>
      </c>
      <c r="G881" s="239" t="s">
        <v>168</v>
      </c>
      <c r="H881" s="240">
        <v>17.406</v>
      </c>
      <c r="I881" s="241"/>
      <c r="J881" s="242">
        <f>ROUND(I881*H881,2)</f>
        <v>0</v>
      </c>
      <c r="K881" s="243"/>
      <c r="L881" s="44"/>
      <c r="M881" s="244" t="s">
        <v>1</v>
      </c>
      <c r="N881" s="245" t="s">
        <v>38</v>
      </c>
      <c r="O881" s="91"/>
      <c r="P881" s="246">
        <f>O881*H881</f>
        <v>0</v>
      </c>
      <c r="Q881" s="246">
        <v>0</v>
      </c>
      <c r="R881" s="246">
        <f>Q881*H881</f>
        <v>0</v>
      </c>
      <c r="S881" s="246">
        <v>0</v>
      </c>
      <c r="T881" s="247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48" t="s">
        <v>88</v>
      </c>
      <c r="AT881" s="248" t="s">
        <v>165</v>
      </c>
      <c r="AU881" s="248" t="s">
        <v>82</v>
      </c>
      <c r="AY881" s="17" t="s">
        <v>163</v>
      </c>
      <c r="BE881" s="249">
        <f>IF(N881="základní",J881,0)</f>
        <v>0</v>
      </c>
      <c r="BF881" s="249">
        <f>IF(N881="snížená",J881,0)</f>
        <v>0</v>
      </c>
      <c r="BG881" s="249">
        <f>IF(N881="zákl. přenesená",J881,0)</f>
        <v>0</v>
      </c>
      <c r="BH881" s="249">
        <f>IF(N881="sníž. přenesená",J881,0)</f>
        <v>0</v>
      </c>
      <c r="BI881" s="249">
        <f>IF(N881="nulová",J881,0)</f>
        <v>0</v>
      </c>
      <c r="BJ881" s="17" t="s">
        <v>80</v>
      </c>
      <c r="BK881" s="249">
        <f>ROUND(I881*H881,2)</f>
        <v>0</v>
      </c>
      <c r="BL881" s="17" t="s">
        <v>88</v>
      </c>
      <c r="BM881" s="248" t="s">
        <v>1983</v>
      </c>
    </row>
    <row r="882" spans="1:51" s="13" customFormat="1" ht="12">
      <c r="A882" s="13"/>
      <c r="B882" s="250"/>
      <c r="C882" s="251"/>
      <c r="D882" s="252" t="s">
        <v>170</v>
      </c>
      <c r="E882" s="253" t="s">
        <v>1</v>
      </c>
      <c r="F882" s="254" t="s">
        <v>1984</v>
      </c>
      <c r="G882" s="251"/>
      <c r="H882" s="255">
        <v>17.406</v>
      </c>
      <c r="I882" s="256"/>
      <c r="J882" s="251"/>
      <c r="K882" s="251"/>
      <c r="L882" s="257"/>
      <c r="M882" s="258"/>
      <c r="N882" s="259"/>
      <c r="O882" s="259"/>
      <c r="P882" s="259"/>
      <c r="Q882" s="259"/>
      <c r="R882" s="259"/>
      <c r="S882" s="259"/>
      <c r="T882" s="26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1" t="s">
        <v>170</v>
      </c>
      <c r="AU882" s="261" t="s">
        <v>82</v>
      </c>
      <c r="AV882" s="13" t="s">
        <v>82</v>
      </c>
      <c r="AW882" s="13" t="s">
        <v>30</v>
      </c>
      <c r="AX882" s="13" t="s">
        <v>73</v>
      </c>
      <c r="AY882" s="261" t="s">
        <v>163</v>
      </c>
    </row>
    <row r="883" spans="1:51" s="14" customFormat="1" ht="12">
      <c r="A883" s="14"/>
      <c r="B883" s="262"/>
      <c r="C883" s="263"/>
      <c r="D883" s="252" t="s">
        <v>170</v>
      </c>
      <c r="E883" s="264" t="s">
        <v>1</v>
      </c>
      <c r="F883" s="265" t="s">
        <v>172</v>
      </c>
      <c r="G883" s="263"/>
      <c r="H883" s="266">
        <v>17.406</v>
      </c>
      <c r="I883" s="267"/>
      <c r="J883" s="263"/>
      <c r="K883" s="263"/>
      <c r="L883" s="268"/>
      <c r="M883" s="269"/>
      <c r="N883" s="270"/>
      <c r="O883" s="270"/>
      <c r="P883" s="270"/>
      <c r="Q883" s="270"/>
      <c r="R883" s="270"/>
      <c r="S883" s="270"/>
      <c r="T883" s="271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2" t="s">
        <v>170</v>
      </c>
      <c r="AU883" s="272" t="s">
        <v>82</v>
      </c>
      <c r="AV883" s="14" t="s">
        <v>88</v>
      </c>
      <c r="AW883" s="14" t="s">
        <v>30</v>
      </c>
      <c r="AX883" s="14" t="s">
        <v>80</v>
      </c>
      <c r="AY883" s="272" t="s">
        <v>163</v>
      </c>
    </row>
    <row r="884" spans="1:65" s="2" customFormat="1" ht="44.25" customHeight="1">
      <c r="A884" s="38"/>
      <c r="B884" s="39"/>
      <c r="C884" s="236" t="s">
        <v>1985</v>
      </c>
      <c r="D884" s="236" t="s">
        <v>165</v>
      </c>
      <c r="E884" s="237" t="s">
        <v>1805</v>
      </c>
      <c r="F884" s="238" t="s">
        <v>1806</v>
      </c>
      <c r="G884" s="239" t="s">
        <v>591</v>
      </c>
      <c r="H884" s="240">
        <v>1.322</v>
      </c>
      <c r="I884" s="241"/>
      <c r="J884" s="242">
        <f>ROUND(I884*H884,2)</f>
        <v>0</v>
      </c>
      <c r="K884" s="243"/>
      <c r="L884" s="44"/>
      <c r="M884" s="244" t="s">
        <v>1</v>
      </c>
      <c r="N884" s="245" t="s">
        <v>38</v>
      </c>
      <c r="O884" s="91"/>
      <c r="P884" s="246">
        <f>O884*H884</f>
        <v>0</v>
      </c>
      <c r="Q884" s="246">
        <v>0</v>
      </c>
      <c r="R884" s="246">
        <f>Q884*H884</f>
        <v>0</v>
      </c>
      <c r="S884" s="246">
        <v>0</v>
      </c>
      <c r="T884" s="247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48" t="s">
        <v>88</v>
      </c>
      <c r="AT884" s="248" t="s">
        <v>165</v>
      </c>
      <c r="AU884" s="248" t="s">
        <v>82</v>
      </c>
      <c r="AY884" s="17" t="s">
        <v>163</v>
      </c>
      <c r="BE884" s="249">
        <f>IF(N884="základní",J884,0)</f>
        <v>0</v>
      </c>
      <c r="BF884" s="249">
        <f>IF(N884="snížená",J884,0)</f>
        <v>0</v>
      </c>
      <c r="BG884" s="249">
        <f>IF(N884="zákl. přenesená",J884,0)</f>
        <v>0</v>
      </c>
      <c r="BH884" s="249">
        <f>IF(N884="sníž. přenesená",J884,0)</f>
        <v>0</v>
      </c>
      <c r="BI884" s="249">
        <f>IF(N884="nulová",J884,0)</f>
        <v>0</v>
      </c>
      <c r="BJ884" s="17" t="s">
        <v>80</v>
      </c>
      <c r="BK884" s="249">
        <f>ROUND(I884*H884,2)</f>
        <v>0</v>
      </c>
      <c r="BL884" s="17" t="s">
        <v>88</v>
      </c>
      <c r="BM884" s="248" t="s">
        <v>1986</v>
      </c>
    </row>
    <row r="885" spans="1:63" s="12" customFormat="1" ht="22.8" customHeight="1">
      <c r="A885" s="12"/>
      <c r="B885" s="220"/>
      <c r="C885" s="221"/>
      <c r="D885" s="222" t="s">
        <v>72</v>
      </c>
      <c r="E885" s="234" t="s">
        <v>1987</v>
      </c>
      <c r="F885" s="234" t="s">
        <v>1988</v>
      </c>
      <c r="G885" s="221"/>
      <c r="H885" s="221"/>
      <c r="I885" s="224"/>
      <c r="J885" s="235">
        <f>BK885</f>
        <v>0</v>
      </c>
      <c r="K885" s="221"/>
      <c r="L885" s="226"/>
      <c r="M885" s="227"/>
      <c r="N885" s="228"/>
      <c r="O885" s="228"/>
      <c r="P885" s="229">
        <f>SUM(P886:P895)</f>
        <v>0</v>
      </c>
      <c r="Q885" s="228"/>
      <c r="R885" s="229">
        <f>SUM(R886:R895)</f>
        <v>0</v>
      </c>
      <c r="S885" s="228"/>
      <c r="T885" s="230">
        <f>SUM(T886:T895)</f>
        <v>0</v>
      </c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R885" s="231" t="s">
        <v>82</v>
      </c>
      <c r="AT885" s="232" t="s">
        <v>72</v>
      </c>
      <c r="AU885" s="232" t="s">
        <v>80</v>
      </c>
      <c r="AY885" s="231" t="s">
        <v>163</v>
      </c>
      <c r="BK885" s="233">
        <f>SUM(BK886:BK895)</f>
        <v>0</v>
      </c>
    </row>
    <row r="886" spans="1:65" s="2" customFormat="1" ht="33" customHeight="1">
      <c r="A886" s="38"/>
      <c r="B886" s="39"/>
      <c r="C886" s="236" t="s">
        <v>1989</v>
      </c>
      <c r="D886" s="236" t="s">
        <v>165</v>
      </c>
      <c r="E886" s="237" t="s">
        <v>1990</v>
      </c>
      <c r="F886" s="238" t="s">
        <v>1991</v>
      </c>
      <c r="G886" s="239" t="s">
        <v>168</v>
      </c>
      <c r="H886" s="240">
        <v>248.745</v>
      </c>
      <c r="I886" s="241"/>
      <c r="J886" s="242">
        <f>ROUND(I886*H886,2)</f>
        <v>0</v>
      </c>
      <c r="K886" s="243"/>
      <c r="L886" s="44"/>
      <c r="M886" s="244" t="s">
        <v>1</v>
      </c>
      <c r="N886" s="245" t="s">
        <v>38</v>
      </c>
      <c r="O886" s="91"/>
      <c r="P886" s="246">
        <f>O886*H886</f>
        <v>0</v>
      </c>
      <c r="Q886" s="246">
        <v>0</v>
      </c>
      <c r="R886" s="246">
        <f>Q886*H886</f>
        <v>0</v>
      </c>
      <c r="S886" s="246">
        <v>0</v>
      </c>
      <c r="T886" s="247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48" t="s">
        <v>254</v>
      </c>
      <c r="AT886" s="248" t="s">
        <v>165</v>
      </c>
      <c r="AU886" s="248" t="s">
        <v>82</v>
      </c>
      <c r="AY886" s="17" t="s">
        <v>163</v>
      </c>
      <c r="BE886" s="249">
        <f>IF(N886="základní",J886,0)</f>
        <v>0</v>
      </c>
      <c r="BF886" s="249">
        <f>IF(N886="snížená",J886,0)</f>
        <v>0</v>
      </c>
      <c r="BG886" s="249">
        <f>IF(N886="zákl. přenesená",J886,0)</f>
        <v>0</v>
      </c>
      <c r="BH886" s="249">
        <f>IF(N886="sníž. přenesená",J886,0)</f>
        <v>0</v>
      </c>
      <c r="BI886" s="249">
        <f>IF(N886="nulová",J886,0)</f>
        <v>0</v>
      </c>
      <c r="BJ886" s="17" t="s">
        <v>80</v>
      </c>
      <c r="BK886" s="249">
        <f>ROUND(I886*H886,2)</f>
        <v>0</v>
      </c>
      <c r="BL886" s="17" t="s">
        <v>254</v>
      </c>
      <c r="BM886" s="248" t="s">
        <v>1992</v>
      </c>
    </row>
    <row r="887" spans="1:51" s="15" customFormat="1" ht="12">
      <c r="A887" s="15"/>
      <c r="B887" s="289"/>
      <c r="C887" s="290"/>
      <c r="D887" s="252" t="s">
        <v>170</v>
      </c>
      <c r="E887" s="291" t="s">
        <v>1</v>
      </c>
      <c r="F887" s="292" t="s">
        <v>1993</v>
      </c>
      <c r="G887" s="290"/>
      <c r="H887" s="291" t="s">
        <v>1</v>
      </c>
      <c r="I887" s="293"/>
      <c r="J887" s="290"/>
      <c r="K887" s="290"/>
      <c r="L887" s="294"/>
      <c r="M887" s="295"/>
      <c r="N887" s="296"/>
      <c r="O887" s="296"/>
      <c r="P887" s="296"/>
      <c r="Q887" s="296"/>
      <c r="R887" s="296"/>
      <c r="S887" s="296"/>
      <c r="T887" s="297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98" t="s">
        <v>170</v>
      </c>
      <c r="AU887" s="298" t="s">
        <v>82</v>
      </c>
      <c r="AV887" s="15" t="s">
        <v>80</v>
      </c>
      <c r="AW887" s="15" t="s">
        <v>30</v>
      </c>
      <c r="AX887" s="15" t="s">
        <v>73</v>
      </c>
      <c r="AY887" s="298" t="s">
        <v>163</v>
      </c>
    </row>
    <row r="888" spans="1:51" s="13" customFormat="1" ht="12">
      <c r="A888" s="13"/>
      <c r="B888" s="250"/>
      <c r="C888" s="251"/>
      <c r="D888" s="252" t="s">
        <v>170</v>
      </c>
      <c r="E888" s="253" t="s">
        <v>1</v>
      </c>
      <c r="F888" s="254" t="s">
        <v>1994</v>
      </c>
      <c r="G888" s="251"/>
      <c r="H888" s="255">
        <v>30.135</v>
      </c>
      <c r="I888" s="256"/>
      <c r="J888" s="251"/>
      <c r="K888" s="251"/>
      <c r="L888" s="257"/>
      <c r="M888" s="258"/>
      <c r="N888" s="259"/>
      <c r="O888" s="259"/>
      <c r="P888" s="259"/>
      <c r="Q888" s="259"/>
      <c r="R888" s="259"/>
      <c r="S888" s="259"/>
      <c r="T888" s="26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1" t="s">
        <v>170</v>
      </c>
      <c r="AU888" s="261" t="s">
        <v>82</v>
      </c>
      <c r="AV888" s="13" t="s">
        <v>82</v>
      </c>
      <c r="AW888" s="13" t="s">
        <v>30</v>
      </c>
      <c r="AX888" s="13" t="s">
        <v>73</v>
      </c>
      <c r="AY888" s="261" t="s">
        <v>163</v>
      </c>
    </row>
    <row r="889" spans="1:51" s="13" customFormat="1" ht="12">
      <c r="A889" s="13"/>
      <c r="B889" s="250"/>
      <c r="C889" s="251"/>
      <c r="D889" s="252" t="s">
        <v>170</v>
      </c>
      <c r="E889" s="253" t="s">
        <v>1</v>
      </c>
      <c r="F889" s="254" t="s">
        <v>1995</v>
      </c>
      <c r="G889" s="251"/>
      <c r="H889" s="255">
        <v>213.15</v>
      </c>
      <c r="I889" s="256"/>
      <c r="J889" s="251"/>
      <c r="K889" s="251"/>
      <c r="L889" s="257"/>
      <c r="M889" s="258"/>
      <c r="N889" s="259"/>
      <c r="O889" s="259"/>
      <c r="P889" s="259"/>
      <c r="Q889" s="259"/>
      <c r="R889" s="259"/>
      <c r="S889" s="259"/>
      <c r="T889" s="26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1" t="s">
        <v>170</v>
      </c>
      <c r="AU889" s="261" t="s">
        <v>82</v>
      </c>
      <c r="AV889" s="13" t="s">
        <v>82</v>
      </c>
      <c r="AW889" s="13" t="s">
        <v>30</v>
      </c>
      <c r="AX889" s="13" t="s">
        <v>73</v>
      </c>
      <c r="AY889" s="261" t="s">
        <v>163</v>
      </c>
    </row>
    <row r="890" spans="1:51" s="13" customFormat="1" ht="12">
      <c r="A890" s="13"/>
      <c r="B890" s="250"/>
      <c r="C890" s="251"/>
      <c r="D890" s="252" t="s">
        <v>170</v>
      </c>
      <c r="E890" s="253" t="s">
        <v>1</v>
      </c>
      <c r="F890" s="254" t="s">
        <v>1996</v>
      </c>
      <c r="G890" s="251"/>
      <c r="H890" s="255">
        <v>5.46</v>
      </c>
      <c r="I890" s="256"/>
      <c r="J890" s="251"/>
      <c r="K890" s="251"/>
      <c r="L890" s="257"/>
      <c r="M890" s="258"/>
      <c r="N890" s="259"/>
      <c r="O890" s="259"/>
      <c r="P890" s="259"/>
      <c r="Q890" s="259"/>
      <c r="R890" s="259"/>
      <c r="S890" s="259"/>
      <c r="T890" s="260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1" t="s">
        <v>170</v>
      </c>
      <c r="AU890" s="261" t="s">
        <v>82</v>
      </c>
      <c r="AV890" s="13" t="s">
        <v>82</v>
      </c>
      <c r="AW890" s="13" t="s">
        <v>30</v>
      </c>
      <c r="AX890" s="13" t="s">
        <v>73</v>
      </c>
      <c r="AY890" s="261" t="s">
        <v>163</v>
      </c>
    </row>
    <row r="891" spans="1:51" s="14" customFormat="1" ht="12">
      <c r="A891" s="14"/>
      <c r="B891" s="262"/>
      <c r="C891" s="263"/>
      <c r="D891" s="252" t="s">
        <v>170</v>
      </c>
      <c r="E891" s="264" t="s">
        <v>1</v>
      </c>
      <c r="F891" s="265" t="s">
        <v>172</v>
      </c>
      <c r="G891" s="263"/>
      <c r="H891" s="266">
        <v>248.745</v>
      </c>
      <c r="I891" s="267"/>
      <c r="J891" s="263"/>
      <c r="K891" s="263"/>
      <c r="L891" s="268"/>
      <c r="M891" s="269"/>
      <c r="N891" s="270"/>
      <c r="O891" s="270"/>
      <c r="P891" s="270"/>
      <c r="Q891" s="270"/>
      <c r="R891" s="270"/>
      <c r="S891" s="270"/>
      <c r="T891" s="271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2" t="s">
        <v>170</v>
      </c>
      <c r="AU891" s="272" t="s">
        <v>82</v>
      </c>
      <c r="AV891" s="14" t="s">
        <v>88</v>
      </c>
      <c r="AW891" s="14" t="s">
        <v>30</v>
      </c>
      <c r="AX891" s="14" t="s">
        <v>80</v>
      </c>
      <c r="AY891" s="272" t="s">
        <v>163</v>
      </c>
    </row>
    <row r="892" spans="1:65" s="2" customFormat="1" ht="21.75" customHeight="1">
      <c r="A892" s="38"/>
      <c r="B892" s="39"/>
      <c r="C892" s="273" t="s">
        <v>1997</v>
      </c>
      <c r="D892" s="273" t="s">
        <v>551</v>
      </c>
      <c r="E892" s="274" t="s">
        <v>1312</v>
      </c>
      <c r="F892" s="275" t="s">
        <v>1313</v>
      </c>
      <c r="G892" s="276" t="s">
        <v>168</v>
      </c>
      <c r="H892" s="277">
        <v>253.72</v>
      </c>
      <c r="I892" s="278"/>
      <c r="J892" s="279">
        <f>ROUND(I892*H892,2)</f>
        <v>0</v>
      </c>
      <c r="K892" s="280"/>
      <c r="L892" s="281"/>
      <c r="M892" s="282" t="s">
        <v>1</v>
      </c>
      <c r="N892" s="283" t="s">
        <v>38</v>
      </c>
      <c r="O892" s="91"/>
      <c r="P892" s="246">
        <f>O892*H892</f>
        <v>0</v>
      </c>
      <c r="Q892" s="246">
        <v>0</v>
      </c>
      <c r="R892" s="246">
        <f>Q892*H892</f>
        <v>0</v>
      </c>
      <c r="S892" s="246">
        <v>0</v>
      </c>
      <c r="T892" s="247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48" t="s">
        <v>378</v>
      </c>
      <c r="AT892" s="248" t="s">
        <v>551</v>
      </c>
      <c r="AU892" s="248" t="s">
        <v>82</v>
      </c>
      <c r="AY892" s="17" t="s">
        <v>163</v>
      </c>
      <c r="BE892" s="249">
        <f>IF(N892="základní",J892,0)</f>
        <v>0</v>
      </c>
      <c r="BF892" s="249">
        <f>IF(N892="snížená",J892,0)</f>
        <v>0</v>
      </c>
      <c r="BG892" s="249">
        <f>IF(N892="zákl. přenesená",J892,0)</f>
        <v>0</v>
      </c>
      <c r="BH892" s="249">
        <f>IF(N892="sníž. přenesená",J892,0)</f>
        <v>0</v>
      </c>
      <c r="BI892" s="249">
        <f>IF(N892="nulová",J892,0)</f>
        <v>0</v>
      </c>
      <c r="BJ892" s="17" t="s">
        <v>80</v>
      </c>
      <c r="BK892" s="249">
        <f>ROUND(I892*H892,2)</f>
        <v>0</v>
      </c>
      <c r="BL892" s="17" t="s">
        <v>254</v>
      </c>
      <c r="BM892" s="248" t="s">
        <v>1998</v>
      </c>
    </row>
    <row r="893" spans="1:51" s="13" customFormat="1" ht="12">
      <c r="A893" s="13"/>
      <c r="B893" s="250"/>
      <c r="C893" s="251"/>
      <c r="D893" s="252" t="s">
        <v>170</v>
      </c>
      <c r="E893" s="253" t="s">
        <v>1</v>
      </c>
      <c r="F893" s="254" t="s">
        <v>1999</v>
      </c>
      <c r="G893" s="251"/>
      <c r="H893" s="255">
        <v>253.72</v>
      </c>
      <c r="I893" s="256"/>
      <c r="J893" s="251"/>
      <c r="K893" s="251"/>
      <c r="L893" s="257"/>
      <c r="M893" s="258"/>
      <c r="N893" s="259"/>
      <c r="O893" s="259"/>
      <c r="P893" s="259"/>
      <c r="Q893" s="259"/>
      <c r="R893" s="259"/>
      <c r="S893" s="259"/>
      <c r="T893" s="26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1" t="s">
        <v>170</v>
      </c>
      <c r="AU893" s="261" t="s">
        <v>82</v>
      </c>
      <c r="AV893" s="13" t="s">
        <v>82</v>
      </c>
      <c r="AW893" s="13" t="s">
        <v>30</v>
      </c>
      <c r="AX893" s="13" t="s">
        <v>73</v>
      </c>
      <c r="AY893" s="261" t="s">
        <v>163</v>
      </c>
    </row>
    <row r="894" spans="1:51" s="14" customFormat="1" ht="12">
      <c r="A894" s="14"/>
      <c r="B894" s="262"/>
      <c r="C894" s="263"/>
      <c r="D894" s="252" t="s">
        <v>170</v>
      </c>
      <c r="E894" s="264" t="s">
        <v>1</v>
      </c>
      <c r="F894" s="265" t="s">
        <v>172</v>
      </c>
      <c r="G894" s="263"/>
      <c r="H894" s="266">
        <v>253.72</v>
      </c>
      <c r="I894" s="267"/>
      <c r="J894" s="263"/>
      <c r="K894" s="263"/>
      <c r="L894" s="268"/>
      <c r="M894" s="269"/>
      <c r="N894" s="270"/>
      <c r="O894" s="270"/>
      <c r="P894" s="270"/>
      <c r="Q894" s="270"/>
      <c r="R894" s="270"/>
      <c r="S894" s="270"/>
      <c r="T894" s="271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2" t="s">
        <v>170</v>
      </c>
      <c r="AU894" s="272" t="s">
        <v>82</v>
      </c>
      <c r="AV894" s="14" t="s">
        <v>88</v>
      </c>
      <c r="AW894" s="14" t="s">
        <v>30</v>
      </c>
      <c r="AX894" s="14" t="s">
        <v>80</v>
      </c>
      <c r="AY894" s="272" t="s">
        <v>163</v>
      </c>
    </row>
    <row r="895" spans="1:65" s="2" customFormat="1" ht="44.25" customHeight="1">
      <c r="A895" s="38"/>
      <c r="B895" s="39"/>
      <c r="C895" s="236" t="s">
        <v>2000</v>
      </c>
      <c r="D895" s="236" t="s">
        <v>165</v>
      </c>
      <c r="E895" s="237" t="s">
        <v>1880</v>
      </c>
      <c r="F895" s="238" t="s">
        <v>1881</v>
      </c>
      <c r="G895" s="239" t="s">
        <v>591</v>
      </c>
      <c r="H895" s="240">
        <v>2.761</v>
      </c>
      <c r="I895" s="241"/>
      <c r="J895" s="242">
        <f>ROUND(I895*H895,2)</f>
        <v>0</v>
      </c>
      <c r="K895" s="243"/>
      <c r="L895" s="44"/>
      <c r="M895" s="244" t="s">
        <v>1</v>
      </c>
      <c r="N895" s="245" t="s">
        <v>38</v>
      </c>
      <c r="O895" s="91"/>
      <c r="P895" s="246">
        <f>O895*H895</f>
        <v>0</v>
      </c>
      <c r="Q895" s="246">
        <v>0</v>
      </c>
      <c r="R895" s="246">
        <f>Q895*H895</f>
        <v>0</v>
      </c>
      <c r="S895" s="246">
        <v>0</v>
      </c>
      <c r="T895" s="247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48" t="s">
        <v>254</v>
      </c>
      <c r="AT895" s="248" t="s">
        <v>165</v>
      </c>
      <c r="AU895" s="248" t="s">
        <v>82</v>
      </c>
      <c r="AY895" s="17" t="s">
        <v>163</v>
      </c>
      <c r="BE895" s="249">
        <f>IF(N895="základní",J895,0)</f>
        <v>0</v>
      </c>
      <c r="BF895" s="249">
        <f>IF(N895="snížená",J895,0)</f>
        <v>0</v>
      </c>
      <c r="BG895" s="249">
        <f>IF(N895="zákl. přenesená",J895,0)</f>
        <v>0</v>
      </c>
      <c r="BH895" s="249">
        <f>IF(N895="sníž. přenesená",J895,0)</f>
        <v>0</v>
      </c>
      <c r="BI895" s="249">
        <f>IF(N895="nulová",J895,0)</f>
        <v>0</v>
      </c>
      <c r="BJ895" s="17" t="s">
        <v>80</v>
      </c>
      <c r="BK895" s="249">
        <f>ROUND(I895*H895,2)</f>
        <v>0</v>
      </c>
      <c r="BL895" s="17" t="s">
        <v>254</v>
      </c>
      <c r="BM895" s="248" t="s">
        <v>2001</v>
      </c>
    </row>
    <row r="896" spans="1:63" s="12" customFormat="1" ht="22.8" customHeight="1">
      <c r="A896" s="12"/>
      <c r="B896" s="220"/>
      <c r="C896" s="221"/>
      <c r="D896" s="222" t="s">
        <v>72</v>
      </c>
      <c r="E896" s="234" t="s">
        <v>777</v>
      </c>
      <c r="F896" s="234" t="s">
        <v>778</v>
      </c>
      <c r="G896" s="221"/>
      <c r="H896" s="221"/>
      <c r="I896" s="224"/>
      <c r="J896" s="235">
        <f>BK896</f>
        <v>0</v>
      </c>
      <c r="K896" s="221"/>
      <c r="L896" s="226"/>
      <c r="M896" s="227"/>
      <c r="N896" s="228"/>
      <c r="O896" s="228"/>
      <c r="P896" s="229">
        <f>SUM(P897:P917)</f>
        <v>0</v>
      </c>
      <c r="Q896" s="228"/>
      <c r="R896" s="229">
        <f>SUM(R897:R917)</f>
        <v>0</v>
      </c>
      <c r="S896" s="228"/>
      <c r="T896" s="230">
        <f>SUM(T897:T917)</f>
        <v>0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31" t="s">
        <v>82</v>
      </c>
      <c r="AT896" s="232" t="s">
        <v>72</v>
      </c>
      <c r="AU896" s="232" t="s">
        <v>80</v>
      </c>
      <c r="AY896" s="231" t="s">
        <v>163</v>
      </c>
      <c r="BK896" s="233">
        <f>SUM(BK897:BK917)</f>
        <v>0</v>
      </c>
    </row>
    <row r="897" spans="1:65" s="2" customFormat="1" ht="44.25" customHeight="1">
      <c r="A897" s="38"/>
      <c r="B897" s="39"/>
      <c r="C897" s="236" t="s">
        <v>2002</v>
      </c>
      <c r="D897" s="236" t="s">
        <v>165</v>
      </c>
      <c r="E897" s="237" t="s">
        <v>2003</v>
      </c>
      <c r="F897" s="238" t="s">
        <v>2004</v>
      </c>
      <c r="G897" s="239" t="s">
        <v>168</v>
      </c>
      <c r="H897" s="240">
        <v>942.452</v>
      </c>
      <c r="I897" s="241"/>
      <c r="J897" s="242">
        <f>ROUND(I897*H897,2)</f>
        <v>0</v>
      </c>
      <c r="K897" s="243"/>
      <c r="L897" s="44"/>
      <c r="M897" s="244" t="s">
        <v>1</v>
      </c>
      <c r="N897" s="245" t="s">
        <v>38</v>
      </c>
      <c r="O897" s="91"/>
      <c r="P897" s="246">
        <f>O897*H897</f>
        <v>0</v>
      </c>
      <c r="Q897" s="246">
        <v>0</v>
      </c>
      <c r="R897" s="246">
        <f>Q897*H897</f>
        <v>0</v>
      </c>
      <c r="S897" s="246">
        <v>0</v>
      </c>
      <c r="T897" s="247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48" t="s">
        <v>254</v>
      </c>
      <c r="AT897" s="248" t="s">
        <v>165</v>
      </c>
      <c r="AU897" s="248" t="s">
        <v>82</v>
      </c>
      <c r="AY897" s="17" t="s">
        <v>163</v>
      </c>
      <c r="BE897" s="249">
        <f>IF(N897="základní",J897,0)</f>
        <v>0</v>
      </c>
      <c r="BF897" s="249">
        <f>IF(N897="snížená",J897,0)</f>
        <v>0</v>
      </c>
      <c r="BG897" s="249">
        <f>IF(N897="zákl. přenesená",J897,0)</f>
        <v>0</v>
      </c>
      <c r="BH897" s="249">
        <f>IF(N897="sníž. přenesená",J897,0)</f>
        <v>0</v>
      </c>
      <c r="BI897" s="249">
        <f>IF(N897="nulová",J897,0)</f>
        <v>0</v>
      </c>
      <c r="BJ897" s="17" t="s">
        <v>80</v>
      </c>
      <c r="BK897" s="249">
        <f>ROUND(I897*H897,2)</f>
        <v>0</v>
      </c>
      <c r="BL897" s="17" t="s">
        <v>254</v>
      </c>
      <c r="BM897" s="248" t="s">
        <v>2005</v>
      </c>
    </row>
    <row r="898" spans="1:51" s="13" customFormat="1" ht="12">
      <c r="A898" s="13"/>
      <c r="B898" s="250"/>
      <c r="C898" s="251"/>
      <c r="D898" s="252" t="s">
        <v>170</v>
      </c>
      <c r="E898" s="253" t="s">
        <v>1</v>
      </c>
      <c r="F898" s="254" t="s">
        <v>2006</v>
      </c>
      <c r="G898" s="251"/>
      <c r="H898" s="255">
        <v>47.975</v>
      </c>
      <c r="I898" s="256"/>
      <c r="J898" s="251"/>
      <c r="K898" s="251"/>
      <c r="L898" s="257"/>
      <c r="M898" s="258"/>
      <c r="N898" s="259"/>
      <c r="O898" s="259"/>
      <c r="P898" s="259"/>
      <c r="Q898" s="259"/>
      <c r="R898" s="259"/>
      <c r="S898" s="259"/>
      <c r="T898" s="260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1" t="s">
        <v>170</v>
      </c>
      <c r="AU898" s="261" t="s">
        <v>82</v>
      </c>
      <c r="AV898" s="13" t="s">
        <v>82</v>
      </c>
      <c r="AW898" s="13" t="s">
        <v>30</v>
      </c>
      <c r="AX898" s="13" t="s">
        <v>73</v>
      </c>
      <c r="AY898" s="261" t="s">
        <v>163</v>
      </c>
    </row>
    <row r="899" spans="1:51" s="13" customFormat="1" ht="12">
      <c r="A899" s="13"/>
      <c r="B899" s="250"/>
      <c r="C899" s="251"/>
      <c r="D899" s="252" t="s">
        <v>170</v>
      </c>
      <c r="E899" s="253" t="s">
        <v>1</v>
      </c>
      <c r="F899" s="254" t="s">
        <v>2007</v>
      </c>
      <c r="G899" s="251"/>
      <c r="H899" s="255">
        <v>98.618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1" t="s">
        <v>170</v>
      </c>
      <c r="AU899" s="261" t="s">
        <v>82</v>
      </c>
      <c r="AV899" s="13" t="s">
        <v>82</v>
      </c>
      <c r="AW899" s="13" t="s">
        <v>30</v>
      </c>
      <c r="AX899" s="13" t="s">
        <v>73</v>
      </c>
      <c r="AY899" s="261" t="s">
        <v>163</v>
      </c>
    </row>
    <row r="900" spans="1:51" s="13" customFormat="1" ht="12">
      <c r="A900" s="13"/>
      <c r="B900" s="250"/>
      <c r="C900" s="251"/>
      <c r="D900" s="252" t="s">
        <v>170</v>
      </c>
      <c r="E900" s="253" t="s">
        <v>1</v>
      </c>
      <c r="F900" s="254" t="s">
        <v>2008</v>
      </c>
      <c r="G900" s="251"/>
      <c r="H900" s="255">
        <v>12.916</v>
      </c>
      <c r="I900" s="256"/>
      <c r="J900" s="251"/>
      <c r="K900" s="251"/>
      <c r="L900" s="257"/>
      <c r="M900" s="258"/>
      <c r="N900" s="259"/>
      <c r="O900" s="259"/>
      <c r="P900" s="259"/>
      <c r="Q900" s="259"/>
      <c r="R900" s="259"/>
      <c r="S900" s="259"/>
      <c r="T900" s="260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1" t="s">
        <v>170</v>
      </c>
      <c r="AU900" s="261" t="s">
        <v>82</v>
      </c>
      <c r="AV900" s="13" t="s">
        <v>82</v>
      </c>
      <c r="AW900" s="13" t="s">
        <v>30</v>
      </c>
      <c r="AX900" s="13" t="s">
        <v>73</v>
      </c>
      <c r="AY900" s="261" t="s">
        <v>163</v>
      </c>
    </row>
    <row r="901" spans="1:51" s="13" customFormat="1" ht="12">
      <c r="A901" s="13"/>
      <c r="B901" s="250"/>
      <c r="C901" s="251"/>
      <c r="D901" s="252" t="s">
        <v>170</v>
      </c>
      <c r="E901" s="253" t="s">
        <v>1</v>
      </c>
      <c r="F901" s="254" t="s">
        <v>2009</v>
      </c>
      <c r="G901" s="251"/>
      <c r="H901" s="255">
        <v>111.849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1" t="s">
        <v>170</v>
      </c>
      <c r="AU901" s="261" t="s">
        <v>82</v>
      </c>
      <c r="AV901" s="13" t="s">
        <v>82</v>
      </c>
      <c r="AW901" s="13" t="s">
        <v>30</v>
      </c>
      <c r="AX901" s="13" t="s">
        <v>73</v>
      </c>
      <c r="AY901" s="261" t="s">
        <v>163</v>
      </c>
    </row>
    <row r="902" spans="1:51" s="13" customFormat="1" ht="12">
      <c r="A902" s="13"/>
      <c r="B902" s="250"/>
      <c r="C902" s="251"/>
      <c r="D902" s="252" t="s">
        <v>170</v>
      </c>
      <c r="E902" s="253" t="s">
        <v>1</v>
      </c>
      <c r="F902" s="254" t="s">
        <v>2010</v>
      </c>
      <c r="G902" s="251"/>
      <c r="H902" s="255">
        <v>671.094</v>
      </c>
      <c r="I902" s="256"/>
      <c r="J902" s="251"/>
      <c r="K902" s="251"/>
      <c r="L902" s="257"/>
      <c r="M902" s="258"/>
      <c r="N902" s="259"/>
      <c r="O902" s="259"/>
      <c r="P902" s="259"/>
      <c r="Q902" s="259"/>
      <c r="R902" s="259"/>
      <c r="S902" s="259"/>
      <c r="T902" s="260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1" t="s">
        <v>170</v>
      </c>
      <c r="AU902" s="261" t="s">
        <v>82</v>
      </c>
      <c r="AV902" s="13" t="s">
        <v>82</v>
      </c>
      <c r="AW902" s="13" t="s">
        <v>30</v>
      </c>
      <c r="AX902" s="13" t="s">
        <v>73</v>
      </c>
      <c r="AY902" s="261" t="s">
        <v>163</v>
      </c>
    </row>
    <row r="903" spans="1:51" s="14" customFormat="1" ht="12">
      <c r="A903" s="14"/>
      <c r="B903" s="262"/>
      <c r="C903" s="263"/>
      <c r="D903" s="252" t="s">
        <v>170</v>
      </c>
      <c r="E903" s="264" t="s">
        <v>1</v>
      </c>
      <c r="F903" s="265" t="s">
        <v>172</v>
      </c>
      <c r="G903" s="263"/>
      <c r="H903" s="266">
        <v>942.452</v>
      </c>
      <c r="I903" s="267"/>
      <c r="J903" s="263"/>
      <c r="K903" s="263"/>
      <c r="L903" s="268"/>
      <c r="M903" s="269"/>
      <c r="N903" s="270"/>
      <c r="O903" s="270"/>
      <c r="P903" s="270"/>
      <c r="Q903" s="270"/>
      <c r="R903" s="270"/>
      <c r="S903" s="270"/>
      <c r="T903" s="271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72" t="s">
        <v>170</v>
      </c>
      <c r="AU903" s="272" t="s">
        <v>82</v>
      </c>
      <c r="AV903" s="14" t="s">
        <v>88</v>
      </c>
      <c r="AW903" s="14" t="s">
        <v>30</v>
      </c>
      <c r="AX903" s="14" t="s">
        <v>80</v>
      </c>
      <c r="AY903" s="272" t="s">
        <v>163</v>
      </c>
    </row>
    <row r="904" spans="1:65" s="2" customFormat="1" ht="33" customHeight="1">
      <c r="A904" s="38"/>
      <c r="B904" s="39"/>
      <c r="C904" s="236" t="s">
        <v>2011</v>
      </c>
      <c r="D904" s="236" t="s">
        <v>165</v>
      </c>
      <c r="E904" s="237" t="s">
        <v>2012</v>
      </c>
      <c r="F904" s="238" t="s">
        <v>2013</v>
      </c>
      <c r="G904" s="239" t="s">
        <v>212</v>
      </c>
      <c r="H904" s="240">
        <v>1708.49</v>
      </c>
      <c r="I904" s="241"/>
      <c r="J904" s="242">
        <f>ROUND(I904*H904,2)</f>
        <v>0</v>
      </c>
      <c r="K904" s="243"/>
      <c r="L904" s="44"/>
      <c r="M904" s="244" t="s">
        <v>1</v>
      </c>
      <c r="N904" s="245" t="s">
        <v>38</v>
      </c>
      <c r="O904" s="91"/>
      <c r="P904" s="246">
        <f>O904*H904</f>
        <v>0</v>
      </c>
      <c r="Q904" s="246">
        <v>0</v>
      </c>
      <c r="R904" s="246">
        <f>Q904*H904</f>
        <v>0</v>
      </c>
      <c r="S904" s="246">
        <v>0</v>
      </c>
      <c r="T904" s="247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48" t="s">
        <v>254</v>
      </c>
      <c r="AT904" s="248" t="s">
        <v>165</v>
      </c>
      <c r="AU904" s="248" t="s">
        <v>82</v>
      </c>
      <c r="AY904" s="17" t="s">
        <v>163</v>
      </c>
      <c r="BE904" s="249">
        <f>IF(N904="základní",J904,0)</f>
        <v>0</v>
      </c>
      <c r="BF904" s="249">
        <f>IF(N904="snížená",J904,0)</f>
        <v>0</v>
      </c>
      <c r="BG904" s="249">
        <f>IF(N904="zákl. přenesená",J904,0)</f>
        <v>0</v>
      </c>
      <c r="BH904" s="249">
        <f>IF(N904="sníž. přenesená",J904,0)</f>
        <v>0</v>
      </c>
      <c r="BI904" s="249">
        <f>IF(N904="nulová",J904,0)</f>
        <v>0</v>
      </c>
      <c r="BJ904" s="17" t="s">
        <v>80</v>
      </c>
      <c r="BK904" s="249">
        <f>ROUND(I904*H904,2)</f>
        <v>0</v>
      </c>
      <c r="BL904" s="17" t="s">
        <v>254</v>
      </c>
      <c r="BM904" s="248" t="s">
        <v>2014</v>
      </c>
    </row>
    <row r="905" spans="1:51" s="13" customFormat="1" ht="12">
      <c r="A905" s="13"/>
      <c r="B905" s="250"/>
      <c r="C905" s="251"/>
      <c r="D905" s="252" t="s">
        <v>170</v>
      </c>
      <c r="E905" s="253" t="s">
        <v>1</v>
      </c>
      <c r="F905" s="254" t="s">
        <v>2015</v>
      </c>
      <c r="G905" s="251"/>
      <c r="H905" s="255">
        <v>94.6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1" t="s">
        <v>170</v>
      </c>
      <c r="AU905" s="261" t="s">
        <v>82</v>
      </c>
      <c r="AV905" s="13" t="s">
        <v>82</v>
      </c>
      <c r="AW905" s="13" t="s">
        <v>30</v>
      </c>
      <c r="AX905" s="13" t="s">
        <v>73</v>
      </c>
      <c r="AY905" s="261" t="s">
        <v>163</v>
      </c>
    </row>
    <row r="906" spans="1:51" s="13" customFormat="1" ht="12">
      <c r="A906" s="13"/>
      <c r="B906" s="250"/>
      <c r="C906" s="251"/>
      <c r="D906" s="252" t="s">
        <v>170</v>
      </c>
      <c r="E906" s="253" t="s">
        <v>1</v>
      </c>
      <c r="F906" s="254" t="s">
        <v>2016</v>
      </c>
      <c r="G906" s="251"/>
      <c r="H906" s="255">
        <v>143.26</v>
      </c>
      <c r="I906" s="256"/>
      <c r="J906" s="251"/>
      <c r="K906" s="251"/>
      <c r="L906" s="257"/>
      <c r="M906" s="258"/>
      <c r="N906" s="259"/>
      <c r="O906" s="259"/>
      <c r="P906" s="259"/>
      <c r="Q906" s="259"/>
      <c r="R906" s="259"/>
      <c r="S906" s="259"/>
      <c r="T906" s="260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1" t="s">
        <v>170</v>
      </c>
      <c r="AU906" s="261" t="s">
        <v>82</v>
      </c>
      <c r="AV906" s="13" t="s">
        <v>82</v>
      </c>
      <c r="AW906" s="13" t="s">
        <v>30</v>
      </c>
      <c r="AX906" s="13" t="s">
        <v>73</v>
      </c>
      <c r="AY906" s="261" t="s">
        <v>163</v>
      </c>
    </row>
    <row r="907" spans="1:51" s="13" customFormat="1" ht="12">
      <c r="A907" s="13"/>
      <c r="B907" s="250"/>
      <c r="C907" s="251"/>
      <c r="D907" s="252" t="s">
        <v>170</v>
      </c>
      <c r="E907" s="253" t="s">
        <v>1</v>
      </c>
      <c r="F907" s="254" t="s">
        <v>2017</v>
      </c>
      <c r="G907" s="251"/>
      <c r="H907" s="255">
        <v>26.11</v>
      </c>
      <c r="I907" s="256"/>
      <c r="J907" s="251"/>
      <c r="K907" s="251"/>
      <c r="L907" s="257"/>
      <c r="M907" s="258"/>
      <c r="N907" s="259"/>
      <c r="O907" s="259"/>
      <c r="P907" s="259"/>
      <c r="Q907" s="259"/>
      <c r="R907" s="259"/>
      <c r="S907" s="259"/>
      <c r="T907" s="26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1" t="s">
        <v>170</v>
      </c>
      <c r="AU907" s="261" t="s">
        <v>82</v>
      </c>
      <c r="AV907" s="13" t="s">
        <v>82</v>
      </c>
      <c r="AW907" s="13" t="s">
        <v>30</v>
      </c>
      <c r="AX907" s="13" t="s">
        <v>73</v>
      </c>
      <c r="AY907" s="261" t="s">
        <v>163</v>
      </c>
    </row>
    <row r="908" spans="1:51" s="13" customFormat="1" ht="12">
      <c r="A908" s="13"/>
      <c r="B908" s="250"/>
      <c r="C908" s="251"/>
      <c r="D908" s="252" t="s">
        <v>170</v>
      </c>
      <c r="E908" s="253" t="s">
        <v>1</v>
      </c>
      <c r="F908" s="254" t="s">
        <v>2018</v>
      </c>
      <c r="G908" s="251"/>
      <c r="H908" s="255">
        <v>206.36</v>
      </c>
      <c r="I908" s="256"/>
      <c r="J908" s="251"/>
      <c r="K908" s="251"/>
      <c r="L908" s="257"/>
      <c r="M908" s="258"/>
      <c r="N908" s="259"/>
      <c r="O908" s="259"/>
      <c r="P908" s="259"/>
      <c r="Q908" s="259"/>
      <c r="R908" s="259"/>
      <c r="S908" s="259"/>
      <c r="T908" s="26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1" t="s">
        <v>170</v>
      </c>
      <c r="AU908" s="261" t="s">
        <v>82</v>
      </c>
      <c r="AV908" s="13" t="s">
        <v>82</v>
      </c>
      <c r="AW908" s="13" t="s">
        <v>30</v>
      </c>
      <c r="AX908" s="13" t="s">
        <v>73</v>
      </c>
      <c r="AY908" s="261" t="s">
        <v>163</v>
      </c>
    </row>
    <row r="909" spans="1:51" s="13" customFormat="1" ht="12">
      <c r="A909" s="13"/>
      <c r="B909" s="250"/>
      <c r="C909" s="251"/>
      <c r="D909" s="252" t="s">
        <v>170</v>
      </c>
      <c r="E909" s="253" t="s">
        <v>1</v>
      </c>
      <c r="F909" s="254" t="s">
        <v>2019</v>
      </c>
      <c r="G909" s="251"/>
      <c r="H909" s="255">
        <v>1238.16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1" t="s">
        <v>170</v>
      </c>
      <c r="AU909" s="261" t="s">
        <v>82</v>
      </c>
      <c r="AV909" s="13" t="s">
        <v>82</v>
      </c>
      <c r="AW909" s="13" t="s">
        <v>30</v>
      </c>
      <c r="AX909" s="13" t="s">
        <v>73</v>
      </c>
      <c r="AY909" s="261" t="s">
        <v>163</v>
      </c>
    </row>
    <row r="910" spans="1:51" s="14" customFormat="1" ht="12">
      <c r="A910" s="14"/>
      <c r="B910" s="262"/>
      <c r="C910" s="263"/>
      <c r="D910" s="252" t="s">
        <v>170</v>
      </c>
      <c r="E910" s="264" t="s">
        <v>1</v>
      </c>
      <c r="F910" s="265" t="s">
        <v>172</v>
      </c>
      <c r="G910" s="263"/>
      <c r="H910" s="266">
        <v>1708.49</v>
      </c>
      <c r="I910" s="267"/>
      <c r="J910" s="263"/>
      <c r="K910" s="263"/>
      <c r="L910" s="268"/>
      <c r="M910" s="269"/>
      <c r="N910" s="270"/>
      <c r="O910" s="270"/>
      <c r="P910" s="270"/>
      <c r="Q910" s="270"/>
      <c r="R910" s="270"/>
      <c r="S910" s="270"/>
      <c r="T910" s="271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2" t="s">
        <v>170</v>
      </c>
      <c r="AU910" s="272" t="s">
        <v>82</v>
      </c>
      <c r="AV910" s="14" t="s">
        <v>88</v>
      </c>
      <c r="AW910" s="14" t="s">
        <v>30</v>
      </c>
      <c r="AX910" s="14" t="s">
        <v>80</v>
      </c>
      <c r="AY910" s="272" t="s">
        <v>163</v>
      </c>
    </row>
    <row r="911" spans="1:65" s="2" customFormat="1" ht="33" customHeight="1">
      <c r="A911" s="38"/>
      <c r="B911" s="39"/>
      <c r="C911" s="236" t="s">
        <v>2020</v>
      </c>
      <c r="D911" s="236" t="s">
        <v>165</v>
      </c>
      <c r="E911" s="237" t="s">
        <v>2021</v>
      </c>
      <c r="F911" s="238" t="s">
        <v>2022</v>
      </c>
      <c r="G911" s="239" t="s">
        <v>212</v>
      </c>
      <c r="H911" s="240">
        <v>40</v>
      </c>
      <c r="I911" s="241"/>
      <c r="J911" s="242">
        <f>ROUND(I911*H911,2)</f>
        <v>0</v>
      </c>
      <c r="K911" s="243"/>
      <c r="L911" s="44"/>
      <c r="M911" s="244" t="s">
        <v>1</v>
      </c>
      <c r="N911" s="245" t="s">
        <v>38</v>
      </c>
      <c r="O911" s="91"/>
      <c r="P911" s="246">
        <f>O911*H911</f>
        <v>0</v>
      </c>
      <c r="Q911" s="246">
        <v>0</v>
      </c>
      <c r="R911" s="246">
        <f>Q911*H911</f>
        <v>0</v>
      </c>
      <c r="S911" s="246">
        <v>0</v>
      </c>
      <c r="T911" s="247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48" t="s">
        <v>254</v>
      </c>
      <c r="AT911" s="248" t="s">
        <v>165</v>
      </c>
      <c r="AU911" s="248" t="s">
        <v>82</v>
      </c>
      <c r="AY911" s="17" t="s">
        <v>163</v>
      </c>
      <c r="BE911" s="249">
        <f>IF(N911="základní",J911,0)</f>
        <v>0</v>
      </c>
      <c r="BF911" s="249">
        <f>IF(N911="snížená",J911,0)</f>
        <v>0</v>
      </c>
      <c r="BG911" s="249">
        <f>IF(N911="zákl. přenesená",J911,0)</f>
        <v>0</v>
      </c>
      <c r="BH911" s="249">
        <f>IF(N911="sníž. přenesená",J911,0)</f>
        <v>0</v>
      </c>
      <c r="BI911" s="249">
        <f>IF(N911="nulová",J911,0)</f>
        <v>0</v>
      </c>
      <c r="BJ911" s="17" t="s">
        <v>80</v>
      </c>
      <c r="BK911" s="249">
        <f>ROUND(I911*H911,2)</f>
        <v>0</v>
      </c>
      <c r="BL911" s="17" t="s">
        <v>254</v>
      </c>
      <c r="BM911" s="248" t="s">
        <v>2023</v>
      </c>
    </row>
    <row r="912" spans="1:51" s="13" customFormat="1" ht="12">
      <c r="A912" s="13"/>
      <c r="B912" s="250"/>
      <c r="C912" s="251"/>
      <c r="D912" s="252" t="s">
        <v>170</v>
      </c>
      <c r="E912" s="253" t="s">
        <v>1</v>
      </c>
      <c r="F912" s="254" t="s">
        <v>2024</v>
      </c>
      <c r="G912" s="251"/>
      <c r="H912" s="255">
        <v>40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1" t="s">
        <v>170</v>
      </c>
      <c r="AU912" s="261" t="s">
        <v>82</v>
      </c>
      <c r="AV912" s="13" t="s">
        <v>82</v>
      </c>
      <c r="AW912" s="13" t="s">
        <v>30</v>
      </c>
      <c r="AX912" s="13" t="s">
        <v>73</v>
      </c>
      <c r="AY912" s="261" t="s">
        <v>163</v>
      </c>
    </row>
    <row r="913" spans="1:51" s="14" customFormat="1" ht="12">
      <c r="A913" s="14"/>
      <c r="B913" s="262"/>
      <c r="C913" s="263"/>
      <c r="D913" s="252" t="s">
        <v>170</v>
      </c>
      <c r="E913" s="264" t="s">
        <v>1</v>
      </c>
      <c r="F913" s="265" t="s">
        <v>172</v>
      </c>
      <c r="G913" s="263"/>
      <c r="H913" s="266">
        <v>40</v>
      </c>
      <c r="I913" s="267"/>
      <c r="J913" s="263"/>
      <c r="K913" s="263"/>
      <c r="L913" s="268"/>
      <c r="M913" s="269"/>
      <c r="N913" s="270"/>
      <c r="O913" s="270"/>
      <c r="P913" s="270"/>
      <c r="Q913" s="270"/>
      <c r="R913" s="270"/>
      <c r="S913" s="270"/>
      <c r="T913" s="271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2" t="s">
        <v>170</v>
      </c>
      <c r="AU913" s="272" t="s">
        <v>82</v>
      </c>
      <c r="AV913" s="14" t="s">
        <v>88</v>
      </c>
      <c r="AW913" s="14" t="s">
        <v>30</v>
      </c>
      <c r="AX913" s="14" t="s">
        <v>80</v>
      </c>
      <c r="AY913" s="272" t="s">
        <v>163</v>
      </c>
    </row>
    <row r="914" spans="1:65" s="2" customFormat="1" ht="33" customHeight="1">
      <c r="A914" s="38"/>
      <c r="B914" s="39"/>
      <c r="C914" s="236" t="s">
        <v>2025</v>
      </c>
      <c r="D914" s="236" t="s">
        <v>165</v>
      </c>
      <c r="E914" s="237" t="s">
        <v>2026</v>
      </c>
      <c r="F914" s="238" t="s">
        <v>2027</v>
      </c>
      <c r="G914" s="239" t="s">
        <v>563</v>
      </c>
      <c r="H914" s="240">
        <v>158</v>
      </c>
      <c r="I914" s="241"/>
      <c r="J914" s="242">
        <f>ROUND(I914*H914,2)</f>
        <v>0</v>
      </c>
      <c r="K914" s="243"/>
      <c r="L914" s="44"/>
      <c r="M914" s="244" t="s">
        <v>1</v>
      </c>
      <c r="N914" s="245" t="s">
        <v>38</v>
      </c>
      <c r="O914" s="91"/>
      <c r="P914" s="246">
        <f>O914*H914</f>
        <v>0</v>
      </c>
      <c r="Q914" s="246">
        <v>0</v>
      </c>
      <c r="R914" s="246">
        <f>Q914*H914</f>
        <v>0</v>
      </c>
      <c r="S914" s="246">
        <v>0</v>
      </c>
      <c r="T914" s="247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48" t="s">
        <v>254</v>
      </c>
      <c r="AT914" s="248" t="s">
        <v>165</v>
      </c>
      <c r="AU914" s="248" t="s">
        <v>82</v>
      </c>
      <c r="AY914" s="17" t="s">
        <v>163</v>
      </c>
      <c r="BE914" s="249">
        <f>IF(N914="základní",J914,0)</f>
        <v>0</v>
      </c>
      <c r="BF914" s="249">
        <f>IF(N914="snížená",J914,0)</f>
        <v>0</v>
      </c>
      <c r="BG914" s="249">
        <f>IF(N914="zákl. přenesená",J914,0)</f>
        <v>0</v>
      </c>
      <c r="BH914" s="249">
        <f>IF(N914="sníž. přenesená",J914,0)</f>
        <v>0</v>
      </c>
      <c r="BI914" s="249">
        <f>IF(N914="nulová",J914,0)</f>
        <v>0</v>
      </c>
      <c r="BJ914" s="17" t="s">
        <v>80</v>
      </c>
      <c r="BK914" s="249">
        <f>ROUND(I914*H914,2)</f>
        <v>0</v>
      </c>
      <c r="BL914" s="17" t="s">
        <v>254</v>
      </c>
      <c r="BM914" s="248" t="s">
        <v>2028</v>
      </c>
    </row>
    <row r="915" spans="1:51" s="13" customFormat="1" ht="12">
      <c r="A915" s="13"/>
      <c r="B915" s="250"/>
      <c r="C915" s="251"/>
      <c r="D915" s="252" t="s">
        <v>170</v>
      </c>
      <c r="E915" s="253" t="s">
        <v>1</v>
      </c>
      <c r="F915" s="254" t="s">
        <v>2029</v>
      </c>
      <c r="G915" s="251"/>
      <c r="H915" s="255">
        <v>158</v>
      </c>
      <c r="I915" s="256"/>
      <c r="J915" s="251"/>
      <c r="K915" s="251"/>
      <c r="L915" s="257"/>
      <c r="M915" s="258"/>
      <c r="N915" s="259"/>
      <c r="O915" s="259"/>
      <c r="P915" s="259"/>
      <c r="Q915" s="259"/>
      <c r="R915" s="259"/>
      <c r="S915" s="259"/>
      <c r="T915" s="260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1" t="s">
        <v>170</v>
      </c>
      <c r="AU915" s="261" t="s">
        <v>82</v>
      </c>
      <c r="AV915" s="13" t="s">
        <v>82</v>
      </c>
      <c r="AW915" s="13" t="s">
        <v>30</v>
      </c>
      <c r="AX915" s="13" t="s">
        <v>73</v>
      </c>
      <c r="AY915" s="261" t="s">
        <v>163</v>
      </c>
    </row>
    <row r="916" spans="1:51" s="14" customFormat="1" ht="12">
      <c r="A916" s="14"/>
      <c r="B916" s="262"/>
      <c r="C916" s="263"/>
      <c r="D916" s="252" t="s">
        <v>170</v>
      </c>
      <c r="E916" s="264" t="s">
        <v>1</v>
      </c>
      <c r="F916" s="265" t="s">
        <v>172</v>
      </c>
      <c r="G916" s="263"/>
      <c r="H916" s="266">
        <v>158</v>
      </c>
      <c r="I916" s="267"/>
      <c r="J916" s="263"/>
      <c r="K916" s="263"/>
      <c r="L916" s="268"/>
      <c r="M916" s="269"/>
      <c r="N916" s="270"/>
      <c r="O916" s="270"/>
      <c r="P916" s="270"/>
      <c r="Q916" s="270"/>
      <c r="R916" s="270"/>
      <c r="S916" s="270"/>
      <c r="T916" s="271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2" t="s">
        <v>170</v>
      </c>
      <c r="AU916" s="272" t="s">
        <v>82</v>
      </c>
      <c r="AV916" s="14" t="s">
        <v>88</v>
      </c>
      <c r="AW916" s="14" t="s">
        <v>30</v>
      </c>
      <c r="AX916" s="14" t="s">
        <v>80</v>
      </c>
      <c r="AY916" s="272" t="s">
        <v>163</v>
      </c>
    </row>
    <row r="917" spans="1:65" s="2" customFormat="1" ht="33" customHeight="1">
      <c r="A917" s="38"/>
      <c r="B917" s="39"/>
      <c r="C917" s="236" t="s">
        <v>2030</v>
      </c>
      <c r="D917" s="236" t="s">
        <v>165</v>
      </c>
      <c r="E917" s="237" t="s">
        <v>2031</v>
      </c>
      <c r="F917" s="238" t="s">
        <v>2032</v>
      </c>
      <c r="G917" s="239" t="s">
        <v>591</v>
      </c>
      <c r="H917" s="240">
        <v>11.701</v>
      </c>
      <c r="I917" s="241"/>
      <c r="J917" s="242">
        <f>ROUND(I917*H917,2)</f>
        <v>0</v>
      </c>
      <c r="K917" s="243"/>
      <c r="L917" s="44"/>
      <c r="M917" s="244" t="s">
        <v>1</v>
      </c>
      <c r="N917" s="245" t="s">
        <v>38</v>
      </c>
      <c r="O917" s="91"/>
      <c r="P917" s="246">
        <f>O917*H917</f>
        <v>0</v>
      </c>
      <c r="Q917" s="246">
        <v>0</v>
      </c>
      <c r="R917" s="246">
        <f>Q917*H917</f>
        <v>0</v>
      </c>
      <c r="S917" s="246">
        <v>0</v>
      </c>
      <c r="T917" s="247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48" t="s">
        <v>254</v>
      </c>
      <c r="AT917" s="248" t="s">
        <v>165</v>
      </c>
      <c r="AU917" s="248" t="s">
        <v>82</v>
      </c>
      <c r="AY917" s="17" t="s">
        <v>163</v>
      </c>
      <c r="BE917" s="249">
        <f>IF(N917="základní",J917,0)</f>
        <v>0</v>
      </c>
      <c r="BF917" s="249">
        <f>IF(N917="snížená",J917,0)</f>
        <v>0</v>
      </c>
      <c r="BG917" s="249">
        <f>IF(N917="zákl. přenesená",J917,0)</f>
        <v>0</v>
      </c>
      <c r="BH917" s="249">
        <f>IF(N917="sníž. přenesená",J917,0)</f>
        <v>0</v>
      </c>
      <c r="BI917" s="249">
        <f>IF(N917="nulová",J917,0)</f>
        <v>0</v>
      </c>
      <c r="BJ917" s="17" t="s">
        <v>80</v>
      </c>
      <c r="BK917" s="249">
        <f>ROUND(I917*H917,2)</f>
        <v>0</v>
      </c>
      <c r="BL917" s="17" t="s">
        <v>254</v>
      </c>
      <c r="BM917" s="248" t="s">
        <v>2033</v>
      </c>
    </row>
    <row r="918" spans="1:63" s="12" customFormat="1" ht="22.8" customHeight="1">
      <c r="A918" s="12"/>
      <c r="B918" s="220"/>
      <c r="C918" s="221"/>
      <c r="D918" s="222" t="s">
        <v>72</v>
      </c>
      <c r="E918" s="234" t="s">
        <v>784</v>
      </c>
      <c r="F918" s="234" t="s">
        <v>785</v>
      </c>
      <c r="G918" s="221"/>
      <c r="H918" s="221"/>
      <c r="I918" s="224"/>
      <c r="J918" s="235">
        <f>BK918</f>
        <v>0</v>
      </c>
      <c r="K918" s="221"/>
      <c r="L918" s="226"/>
      <c r="M918" s="227"/>
      <c r="N918" s="228"/>
      <c r="O918" s="228"/>
      <c r="P918" s="229">
        <f>SUM(P919:P960)</f>
        <v>0</v>
      </c>
      <c r="Q918" s="228"/>
      <c r="R918" s="229">
        <f>SUM(R919:R960)</f>
        <v>0</v>
      </c>
      <c r="S918" s="228"/>
      <c r="T918" s="230">
        <f>SUM(T919:T960)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31" t="s">
        <v>82</v>
      </c>
      <c r="AT918" s="232" t="s">
        <v>72</v>
      </c>
      <c r="AU918" s="232" t="s">
        <v>80</v>
      </c>
      <c r="AY918" s="231" t="s">
        <v>163</v>
      </c>
      <c r="BK918" s="233">
        <f>SUM(BK919:BK960)</f>
        <v>0</v>
      </c>
    </row>
    <row r="919" spans="1:65" s="2" customFormat="1" ht="44.25" customHeight="1">
      <c r="A919" s="38"/>
      <c r="B919" s="39"/>
      <c r="C919" s="236" t="s">
        <v>2034</v>
      </c>
      <c r="D919" s="236" t="s">
        <v>165</v>
      </c>
      <c r="E919" s="237" t="s">
        <v>2035</v>
      </c>
      <c r="F919" s="238" t="s">
        <v>2036</v>
      </c>
      <c r="G919" s="239" t="s">
        <v>168</v>
      </c>
      <c r="H919" s="240">
        <v>13.46</v>
      </c>
      <c r="I919" s="241"/>
      <c r="J919" s="242">
        <f>ROUND(I919*H919,2)</f>
        <v>0</v>
      </c>
      <c r="K919" s="243"/>
      <c r="L919" s="44"/>
      <c r="M919" s="244" t="s">
        <v>1</v>
      </c>
      <c r="N919" s="245" t="s">
        <v>38</v>
      </c>
      <c r="O919" s="91"/>
      <c r="P919" s="246">
        <f>O919*H919</f>
        <v>0</v>
      </c>
      <c r="Q919" s="246">
        <v>0</v>
      </c>
      <c r="R919" s="246">
        <f>Q919*H919</f>
        <v>0</v>
      </c>
      <c r="S919" s="246">
        <v>0</v>
      </c>
      <c r="T919" s="247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48" t="s">
        <v>254</v>
      </c>
      <c r="AT919" s="248" t="s">
        <v>165</v>
      </c>
      <c r="AU919" s="248" t="s">
        <v>82</v>
      </c>
      <c r="AY919" s="17" t="s">
        <v>163</v>
      </c>
      <c r="BE919" s="249">
        <f>IF(N919="základní",J919,0)</f>
        <v>0</v>
      </c>
      <c r="BF919" s="249">
        <f>IF(N919="snížená",J919,0)</f>
        <v>0</v>
      </c>
      <c r="BG919" s="249">
        <f>IF(N919="zákl. přenesená",J919,0)</f>
        <v>0</v>
      </c>
      <c r="BH919" s="249">
        <f>IF(N919="sníž. přenesená",J919,0)</f>
        <v>0</v>
      </c>
      <c r="BI919" s="249">
        <f>IF(N919="nulová",J919,0)</f>
        <v>0</v>
      </c>
      <c r="BJ919" s="17" t="s">
        <v>80</v>
      </c>
      <c r="BK919" s="249">
        <f>ROUND(I919*H919,2)</f>
        <v>0</v>
      </c>
      <c r="BL919" s="17" t="s">
        <v>254</v>
      </c>
      <c r="BM919" s="248" t="s">
        <v>2037</v>
      </c>
    </row>
    <row r="920" spans="1:51" s="13" customFormat="1" ht="12">
      <c r="A920" s="13"/>
      <c r="B920" s="250"/>
      <c r="C920" s="251"/>
      <c r="D920" s="252" t="s">
        <v>170</v>
      </c>
      <c r="E920" s="253" t="s">
        <v>1</v>
      </c>
      <c r="F920" s="254" t="s">
        <v>2038</v>
      </c>
      <c r="G920" s="251"/>
      <c r="H920" s="255">
        <v>8.3</v>
      </c>
      <c r="I920" s="256"/>
      <c r="J920" s="251"/>
      <c r="K920" s="251"/>
      <c r="L920" s="257"/>
      <c r="M920" s="258"/>
      <c r="N920" s="259"/>
      <c r="O920" s="259"/>
      <c r="P920" s="259"/>
      <c r="Q920" s="259"/>
      <c r="R920" s="259"/>
      <c r="S920" s="259"/>
      <c r="T920" s="26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1" t="s">
        <v>170</v>
      </c>
      <c r="AU920" s="261" t="s">
        <v>82</v>
      </c>
      <c r="AV920" s="13" t="s">
        <v>82</v>
      </c>
      <c r="AW920" s="13" t="s">
        <v>30</v>
      </c>
      <c r="AX920" s="13" t="s">
        <v>73</v>
      </c>
      <c r="AY920" s="261" t="s">
        <v>163</v>
      </c>
    </row>
    <row r="921" spans="1:51" s="13" customFormat="1" ht="12">
      <c r="A921" s="13"/>
      <c r="B921" s="250"/>
      <c r="C921" s="251"/>
      <c r="D921" s="252" t="s">
        <v>170</v>
      </c>
      <c r="E921" s="253" t="s">
        <v>1</v>
      </c>
      <c r="F921" s="254" t="s">
        <v>2039</v>
      </c>
      <c r="G921" s="251"/>
      <c r="H921" s="255">
        <v>5.16</v>
      </c>
      <c r="I921" s="256"/>
      <c r="J921" s="251"/>
      <c r="K921" s="251"/>
      <c r="L921" s="257"/>
      <c r="M921" s="258"/>
      <c r="N921" s="259"/>
      <c r="O921" s="259"/>
      <c r="P921" s="259"/>
      <c r="Q921" s="259"/>
      <c r="R921" s="259"/>
      <c r="S921" s="259"/>
      <c r="T921" s="260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1" t="s">
        <v>170</v>
      </c>
      <c r="AU921" s="261" t="s">
        <v>82</v>
      </c>
      <c r="AV921" s="13" t="s">
        <v>82</v>
      </c>
      <c r="AW921" s="13" t="s">
        <v>30</v>
      </c>
      <c r="AX921" s="13" t="s">
        <v>73</v>
      </c>
      <c r="AY921" s="261" t="s">
        <v>163</v>
      </c>
    </row>
    <row r="922" spans="1:51" s="14" customFormat="1" ht="12">
      <c r="A922" s="14"/>
      <c r="B922" s="262"/>
      <c r="C922" s="263"/>
      <c r="D922" s="252" t="s">
        <v>170</v>
      </c>
      <c r="E922" s="264" t="s">
        <v>1</v>
      </c>
      <c r="F922" s="265" t="s">
        <v>172</v>
      </c>
      <c r="G922" s="263"/>
      <c r="H922" s="266">
        <v>13.46</v>
      </c>
      <c r="I922" s="267"/>
      <c r="J922" s="263"/>
      <c r="K922" s="263"/>
      <c r="L922" s="268"/>
      <c r="M922" s="269"/>
      <c r="N922" s="270"/>
      <c r="O922" s="270"/>
      <c r="P922" s="270"/>
      <c r="Q922" s="270"/>
      <c r="R922" s="270"/>
      <c r="S922" s="270"/>
      <c r="T922" s="271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2" t="s">
        <v>170</v>
      </c>
      <c r="AU922" s="272" t="s">
        <v>82</v>
      </c>
      <c r="AV922" s="14" t="s">
        <v>88</v>
      </c>
      <c r="AW922" s="14" t="s">
        <v>30</v>
      </c>
      <c r="AX922" s="14" t="s">
        <v>80</v>
      </c>
      <c r="AY922" s="272" t="s">
        <v>163</v>
      </c>
    </row>
    <row r="923" spans="1:65" s="2" customFormat="1" ht="21.75" customHeight="1">
      <c r="A923" s="38"/>
      <c r="B923" s="39"/>
      <c r="C923" s="236" t="s">
        <v>2040</v>
      </c>
      <c r="D923" s="236" t="s">
        <v>165</v>
      </c>
      <c r="E923" s="237" t="s">
        <v>2041</v>
      </c>
      <c r="F923" s="238" t="s">
        <v>2042</v>
      </c>
      <c r="G923" s="239" t="s">
        <v>212</v>
      </c>
      <c r="H923" s="240">
        <v>181</v>
      </c>
      <c r="I923" s="241"/>
      <c r="J923" s="242">
        <f>ROUND(I923*H923,2)</f>
        <v>0</v>
      </c>
      <c r="K923" s="243"/>
      <c r="L923" s="44"/>
      <c r="M923" s="244" t="s">
        <v>1</v>
      </c>
      <c r="N923" s="245" t="s">
        <v>38</v>
      </c>
      <c r="O923" s="91"/>
      <c r="P923" s="246">
        <f>O923*H923</f>
        <v>0</v>
      </c>
      <c r="Q923" s="246">
        <v>0</v>
      </c>
      <c r="R923" s="246">
        <f>Q923*H923</f>
        <v>0</v>
      </c>
      <c r="S923" s="246">
        <v>0</v>
      </c>
      <c r="T923" s="247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48" t="s">
        <v>254</v>
      </c>
      <c r="AT923" s="248" t="s">
        <v>165</v>
      </c>
      <c r="AU923" s="248" t="s">
        <v>82</v>
      </c>
      <c r="AY923" s="17" t="s">
        <v>163</v>
      </c>
      <c r="BE923" s="249">
        <f>IF(N923="základní",J923,0)</f>
        <v>0</v>
      </c>
      <c r="BF923" s="249">
        <f>IF(N923="snížená",J923,0)</f>
        <v>0</v>
      </c>
      <c r="BG923" s="249">
        <f>IF(N923="zákl. přenesená",J923,0)</f>
        <v>0</v>
      </c>
      <c r="BH923" s="249">
        <f>IF(N923="sníž. přenesená",J923,0)</f>
        <v>0</v>
      </c>
      <c r="BI923" s="249">
        <f>IF(N923="nulová",J923,0)</f>
        <v>0</v>
      </c>
      <c r="BJ923" s="17" t="s">
        <v>80</v>
      </c>
      <c r="BK923" s="249">
        <f>ROUND(I923*H923,2)</f>
        <v>0</v>
      </c>
      <c r="BL923" s="17" t="s">
        <v>254</v>
      </c>
      <c r="BM923" s="248" t="s">
        <v>2043</v>
      </c>
    </row>
    <row r="924" spans="1:51" s="13" customFormat="1" ht="12">
      <c r="A924" s="13"/>
      <c r="B924" s="250"/>
      <c r="C924" s="251"/>
      <c r="D924" s="252" t="s">
        <v>170</v>
      </c>
      <c r="E924" s="253" t="s">
        <v>1</v>
      </c>
      <c r="F924" s="254" t="s">
        <v>2044</v>
      </c>
      <c r="G924" s="251"/>
      <c r="H924" s="255">
        <v>181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1" t="s">
        <v>170</v>
      </c>
      <c r="AU924" s="261" t="s">
        <v>82</v>
      </c>
      <c r="AV924" s="13" t="s">
        <v>82</v>
      </c>
      <c r="AW924" s="13" t="s">
        <v>30</v>
      </c>
      <c r="AX924" s="13" t="s">
        <v>73</v>
      </c>
      <c r="AY924" s="261" t="s">
        <v>163</v>
      </c>
    </row>
    <row r="925" spans="1:51" s="14" customFormat="1" ht="12">
      <c r="A925" s="14"/>
      <c r="B925" s="262"/>
      <c r="C925" s="263"/>
      <c r="D925" s="252" t="s">
        <v>170</v>
      </c>
      <c r="E925" s="264" t="s">
        <v>1</v>
      </c>
      <c r="F925" s="265" t="s">
        <v>172</v>
      </c>
      <c r="G925" s="263"/>
      <c r="H925" s="266">
        <v>181</v>
      </c>
      <c r="I925" s="267"/>
      <c r="J925" s="263"/>
      <c r="K925" s="263"/>
      <c r="L925" s="268"/>
      <c r="M925" s="269"/>
      <c r="N925" s="270"/>
      <c r="O925" s="270"/>
      <c r="P925" s="270"/>
      <c r="Q925" s="270"/>
      <c r="R925" s="270"/>
      <c r="S925" s="270"/>
      <c r="T925" s="271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2" t="s">
        <v>170</v>
      </c>
      <c r="AU925" s="272" t="s">
        <v>82</v>
      </c>
      <c r="AV925" s="14" t="s">
        <v>88</v>
      </c>
      <c r="AW925" s="14" t="s">
        <v>30</v>
      </c>
      <c r="AX925" s="14" t="s">
        <v>80</v>
      </c>
      <c r="AY925" s="272" t="s">
        <v>163</v>
      </c>
    </row>
    <row r="926" spans="1:65" s="2" customFormat="1" ht="33" customHeight="1">
      <c r="A926" s="38"/>
      <c r="B926" s="39"/>
      <c r="C926" s="236" t="s">
        <v>2045</v>
      </c>
      <c r="D926" s="236" t="s">
        <v>165</v>
      </c>
      <c r="E926" s="237" t="s">
        <v>2046</v>
      </c>
      <c r="F926" s="238" t="s">
        <v>2047</v>
      </c>
      <c r="G926" s="239" t="s">
        <v>212</v>
      </c>
      <c r="H926" s="240">
        <v>18.02</v>
      </c>
      <c r="I926" s="241"/>
      <c r="J926" s="242">
        <f>ROUND(I926*H926,2)</f>
        <v>0</v>
      </c>
      <c r="K926" s="243"/>
      <c r="L926" s="44"/>
      <c r="M926" s="244" t="s">
        <v>1</v>
      </c>
      <c r="N926" s="245" t="s">
        <v>38</v>
      </c>
      <c r="O926" s="91"/>
      <c r="P926" s="246">
        <f>O926*H926</f>
        <v>0</v>
      </c>
      <c r="Q926" s="246">
        <v>0</v>
      </c>
      <c r="R926" s="246">
        <f>Q926*H926</f>
        <v>0</v>
      </c>
      <c r="S926" s="246">
        <v>0</v>
      </c>
      <c r="T926" s="247">
        <f>S926*H926</f>
        <v>0</v>
      </c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R926" s="248" t="s">
        <v>254</v>
      </c>
      <c r="AT926" s="248" t="s">
        <v>165</v>
      </c>
      <c r="AU926" s="248" t="s">
        <v>82</v>
      </c>
      <c r="AY926" s="17" t="s">
        <v>163</v>
      </c>
      <c r="BE926" s="249">
        <f>IF(N926="základní",J926,0)</f>
        <v>0</v>
      </c>
      <c r="BF926" s="249">
        <f>IF(N926="snížená",J926,0)</f>
        <v>0</v>
      </c>
      <c r="BG926" s="249">
        <f>IF(N926="zákl. přenesená",J926,0)</f>
        <v>0</v>
      </c>
      <c r="BH926" s="249">
        <f>IF(N926="sníž. přenesená",J926,0)</f>
        <v>0</v>
      </c>
      <c r="BI926" s="249">
        <f>IF(N926="nulová",J926,0)</f>
        <v>0</v>
      </c>
      <c r="BJ926" s="17" t="s">
        <v>80</v>
      </c>
      <c r="BK926" s="249">
        <f>ROUND(I926*H926,2)</f>
        <v>0</v>
      </c>
      <c r="BL926" s="17" t="s">
        <v>254</v>
      </c>
      <c r="BM926" s="248" t="s">
        <v>2048</v>
      </c>
    </row>
    <row r="927" spans="1:51" s="13" customFormat="1" ht="12">
      <c r="A927" s="13"/>
      <c r="B927" s="250"/>
      <c r="C927" s="251"/>
      <c r="D927" s="252" t="s">
        <v>170</v>
      </c>
      <c r="E927" s="253" t="s">
        <v>1</v>
      </c>
      <c r="F927" s="254" t="s">
        <v>2049</v>
      </c>
      <c r="G927" s="251"/>
      <c r="H927" s="255">
        <v>18.02</v>
      </c>
      <c r="I927" s="256"/>
      <c r="J927" s="251"/>
      <c r="K927" s="251"/>
      <c r="L927" s="257"/>
      <c r="M927" s="258"/>
      <c r="N927" s="259"/>
      <c r="O927" s="259"/>
      <c r="P927" s="259"/>
      <c r="Q927" s="259"/>
      <c r="R927" s="259"/>
      <c r="S927" s="259"/>
      <c r="T927" s="260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1" t="s">
        <v>170</v>
      </c>
      <c r="AU927" s="261" t="s">
        <v>82</v>
      </c>
      <c r="AV927" s="13" t="s">
        <v>82</v>
      </c>
      <c r="AW927" s="13" t="s">
        <v>30</v>
      </c>
      <c r="AX927" s="13" t="s">
        <v>73</v>
      </c>
      <c r="AY927" s="261" t="s">
        <v>163</v>
      </c>
    </row>
    <row r="928" spans="1:51" s="14" customFormat="1" ht="12">
      <c r="A928" s="14"/>
      <c r="B928" s="262"/>
      <c r="C928" s="263"/>
      <c r="D928" s="252" t="s">
        <v>170</v>
      </c>
      <c r="E928" s="264" t="s">
        <v>1</v>
      </c>
      <c r="F928" s="265" t="s">
        <v>172</v>
      </c>
      <c r="G928" s="263"/>
      <c r="H928" s="266">
        <v>18.02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2" t="s">
        <v>170</v>
      </c>
      <c r="AU928" s="272" t="s">
        <v>82</v>
      </c>
      <c r="AV928" s="14" t="s">
        <v>88</v>
      </c>
      <c r="AW928" s="14" t="s">
        <v>30</v>
      </c>
      <c r="AX928" s="14" t="s">
        <v>80</v>
      </c>
      <c r="AY928" s="272" t="s">
        <v>163</v>
      </c>
    </row>
    <row r="929" spans="1:65" s="2" customFormat="1" ht="33" customHeight="1">
      <c r="A929" s="38"/>
      <c r="B929" s="39"/>
      <c r="C929" s="236" t="s">
        <v>2050</v>
      </c>
      <c r="D929" s="236" t="s">
        <v>165</v>
      </c>
      <c r="E929" s="237" t="s">
        <v>2051</v>
      </c>
      <c r="F929" s="238" t="s">
        <v>2052</v>
      </c>
      <c r="G929" s="239" t="s">
        <v>212</v>
      </c>
      <c r="H929" s="240">
        <v>0.56</v>
      </c>
      <c r="I929" s="241"/>
      <c r="J929" s="242">
        <f>ROUND(I929*H929,2)</f>
        <v>0</v>
      </c>
      <c r="K929" s="243"/>
      <c r="L929" s="44"/>
      <c r="M929" s="244" t="s">
        <v>1</v>
      </c>
      <c r="N929" s="245" t="s">
        <v>38</v>
      </c>
      <c r="O929" s="91"/>
      <c r="P929" s="246">
        <f>O929*H929</f>
        <v>0</v>
      </c>
      <c r="Q929" s="246">
        <v>0</v>
      </c>
      <c r="R929" s="246">
        <f>Q929*H929</f>
        <v>0</v>
      </c>
      <c r="S929" s="246">
        <v>0</v>
      </c>
      <c r="T929" s="247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48" t="s">
        <v>254</v>
      </c>
      <c r="AT929" s="248" t="s">
        <v>165</v>
      </c>
      <c r="AU929" s="248" t="s">
        <v>82</v>
      </c>
      <c r="AY929" s="17" t="s">
        <v>163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17" t="s">
        <v>80</v>
      </c>
      <c r="BK929" s="249">
        <f>ROUND(I929*H929,2)</f>
        <v>0</v>
      </c>
      <c r="BL929" s="17" t="s">
        <v>254</v>
      </c>
      <c r="BM929" s="248" t="s">
        <v>2053</v>
      </c>
    </row>
    <row r="930" spans="1:51" s="13" customFormat="1" ht="12">
      <c r="A930" s="13"/>
      <c r="B930" s="250"/>
      <c r="C930" s="251"/>
      <c r="D930" s="252" t="s">
        <v>170</v>
      </c>
      <c r="E930" s="253" t="s">
        <v>1</v>
      </c>
      <c r="F930" s="254" t="s">
        <v>2054</v>
      </c>
      <c r="G930" s="251"/>
      <c r="H930" s="255">
        <v>0.56</v>
      </c>
      <c r="I930" s="256"/>
      <c r="J930" s="251"/>
      <c r="K930" s="251"/>
      <c r="L930" s="257"/>
      <c r="M930" s="258"/>
      <c r="N930" s="259"/>
      <c r="O930" s="259"/>
      <c r="P930" s="259"/>
      <c r="Q930" s="259"/>
      <c r="R930" s="259"/>
      <c r="S930" s="259"/>
      <c r="T930" s="26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1" t="s">
        <v>170</v>
      </c>
      <c r="AU930" s="261" t="s">
        <v>82</v>
      </c>
      <c r="AV930" s="13" t="s">
        <v>82</v>
      </c>
      <c r="AW930" s="13" t="s">
        <v>30</v>
      </c>
      <c r="AX930" s="13" t="s">
        <v>73</v>
      </c>
      <c r="AY930" s="261" t="s">
        <v>163</v>
      </c>
    </row>
    <row r="931" spans="1:51" s="14" customFormat="1" ht="12">
      <c r="A931" s="14"/>
      <c r="B931" s="262"/>
      <c r="C931" s="263"/>
      <c r="D931" s="252" t="s">
        <v>170</v>
      </c>
      <c r="E931" s="264" t="s">
        <v>1</v>
      </c>
      <c r="F931" s="265" t="s">
        <v>172</v>
      </c>
      <c r="G931" s="263"/>
      <c r="H931" s="266">
        <v>0.56</v>
      </c>
      <c r="I931" s="267"/>
      <c r="J931" s="263"/>
      <c r="K931" s="263"/>
      <c r="L931" s="268"/>
      <c r="M931" s="269"/>
      <c r="N931" s="270"/>
      <c r="O931" s="270"/>
      <c r="P931" s="270"/>
      <c r="Q931" s="270"/>
      <c r="R931" s="270"/>
      <c r="S931" s="270"/>
      <c r="T931" s="271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2" t="s">
        <v>170</v>
      </c>
      <c r="AU931" s="272" t="s">
        <v>82</v>
      </c>
      <c r="AV931" s="14" t="s">
        <v>88</v>
      </c>
      <c r="AW931" s="14" t="s">
        <v>30</v>
      </c>
      <c r="AX931" s="14" t="s">
        <v>80</v>
      </c>
      <c r="AY931" s="272" t="s">
        <v>163</v>
      </c>
    </row>
    <row r="932" spans="1:65" s="2" customFormat="1" ht="33" customHeight="1">
      <c r="A932" s="38"/>
      <c r="B932" s="39"/>
      <c r="C932" s="236" t="s">
        <v>2055</v>
      </c>
      <c r="D932" s="236" t="s">
        <v>165</v>
      </c>
      <c r="E932" s="237" t="s">
        <v>2056</v>
      </c>
      <c r="F932" s="238" t="s">
        <v>2057</v>
      </c>
      <c r="G932" s="239" t="s">
        <v>212</v>
      </c>
      <c r="H932" s="240">
        <v>1.48</v>
      </c>
      <c r="I932" s="241"/>
      <c r="J932" s="242">
        <f>ROUND(I932*H932,2)</f>
        <v>0</v>
      </c>
      <c r="K932" s="243"/>
      <c r="L932" s="44"/>
      <c r="M932" s="244" t="s">
        <v>1</v>
      </c>
      <c r="N932" s="245" t="s">
        <v>38</v>
      </c>
      <c r="O932" s="91"/>
      <c r="P932" s="246">
        <f>O932*H932</f>
        <v>0</v>
      </c>
      <c r="Q932" s="246">
        <v>0</v>
      </c>
      <c r="R932" s="246">
        <f>Q932*H932</f>
        <v>0</v>
      </c>
      <c r="S932" s="246">
        <v>0</v>
      </c>
      <c r="T932" s="247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48" t="s">
        <v>254</v>
      </c>
      <c r="AT932" s="248" t="s">
        <v>165</v>
      </c>
      <c r="AU932" s="248" t="s">
        <v>82</v>
      </c>
      <c r="AY932" s="17" t="s">
        <v>163</v>
      </c>
      <c r="BE932" s="249">
        <f>IF(N932="základní",J932,0)</f>
        <v>0</v>
      </c>
      <c r="BF932" s="249">
        <f>IF(N932="snížená",J932,0)</f>
        <v>0</v>
      </c>
      <c r="BG932" s="249">
        <f>IF(N932="zákl. přenesená",J932,0)</f>
        <v>0</v>
      </c>
      <c r="BH932" s="249">
        <f>IF(N932="sníž. přenesená",J932,0)</f>
        <v>0</v>
      </c>
      <c r="BI932" s="249">
        <f>IF(N932="nulová",J932,0)</f>
        <v>0</v>
      </c>
      <c r="BJ932" s="17" t="s">
        <v>80</v>
      </c>
      <c r="BK932" s="249">
        <f>ROUND(I932*H932,2)</f>
        <v>0</v>
      </c>
      <c r="BL932" s="17" t="s">
        <v>254</v>
      </c>
      <c r="BM932" s="248" t="s">
        <v>2058</v>
      </c>
    </row>
    <row r="933" spans="1:51" s="13" customFormat="1" ht="12">
      <c r="A933" s="13"/>
      <c r="B933" s="250"/>
      <c r="C933" s="251"/>
      <c r="D933" s="252" t="s">
        <v>170</v>
      </c>
      <c r="E933" s="253" t="s">
        <v>1</v>
      </c>
      <c r="F933" s="254" t="s">
        <v>2059</v>
      </c>
      <c r="G933" s="251"/>
      <c r="H933" s="255">
        <v>1.48</v>
      </c>
      <c r="I933" s="256"/>
      <c r="J933" s="251"/>
      <c r="K933" s="251"/>
      <c r="L933" s="257"/>
      <c r="M933" s="258"/>
      <c r="N933" s="259"/>
      <c r="O933" s="259"/>
      <c r="P933" s="259"/>
      <c r="Q933" s="259"/>
      <c r="R933" s="259"/>
      <c r="S933" s="259"/>
      <c r="T933" s="260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1" t="s">
        <v>170</v>
      </c>
      <c r="AU933" s="261" t="s">
        <v>82</v>
      </c>
      <c r="AV933" s="13" t="s">
        <v>82</v>
      </c>
      <c r="AW933" s="13" t="s">
        <v>30</v>
      </c>
      <c r="AX933" s="13" t="s">
        <v>73</v>
      </c>
      <c r="AY933" s="261" t="s">
        <v>163</v>
      </c>
    </row>
    <row r="934" spans="1:51" s="14" customFormat="1" ht="12">
      <c r="A934" s="14"/>
      <c r="B934" s="262"/>
      <c r="C934" s="263"/>
      <c r="D934" s="252" t="s">
        <v>170</v>
      </c>
      <c r="E934" s="264" t="s">
        <v>1</v>
      </c>
      <c r="F934" s="265" t="s">
        <v>172</v>
      </c>
      <c r="G934" s="263"/>
      <c r="H934" s="266">
        <v>1.48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2" t="s">
        <v>170</v>
      </c>
      <c r="AU934" s="272" t="s">
        <v>82</v>
      </c>
      <c r="AV934" s="14" t="s">
        <v>88</v>
      </c>
      <c r="AW934" s="14" t="s">
        <v>30</v>
      </c>
      <c r="AX934" s="14" t="s">
        <v>80</v>
      </c>
      <c r="AY934" s="272" t="s">
        <v>163</v>
      </c>
    </row>
    <row r="935" spans="1:65" s="2" customFormat="1" ht="33" customHeight="1">
      <c r="A935" s="38"/>
      <c r="B935" s="39"/>
      <c r="C935" s="236" t="s">
        <v>2060</v>
      </c>
      <c r="D935" s="236" t="s">
        <v>165</v>
      </c>
      <c r="E935" s="237" t="s">
        <v>2061</v>
      </c>
      <c r="F935" s="238" t="s">
        <v>2062</v>
      </c>
      <c r="G935" s="239" t="s">
        <v>212</v>
      </c>
      <c r="H935" s="240">
        <v>661.52</v>
      </c>
      <c r="I935" s="241"/>
      <c r="J935" s="242">
        <f>ROUND(I935*H935,2)</f>
        <v>0</v>
      </c>
      <c r="K935" s="243"/>
      <c r="L935" s="44"/>
      <c r="M935" s="244" t="s">
        <v>1</v>
      </c>
      <c r="N935" s="245" t="s">
        <v>38</v>
      </c>
      <c r="O935" s="91"/>
      <c r="P935" s="246">
        <f>O935*H935</f>
        <v>0</v>
      </c>
      <c r="Q935" s="246">
        <v>0</v>
      </c>
      <c r="R935" s="246">
        <f>Q935*H935</f>
        <v>0</v>
      </c>
      <c r="S935" s="246">
        <v>0</v>
      </c>
      <c r="T935" s="247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48" t="s">
        <v>254</v>
      </c>
      <c r="AT935" s="248" t="s">
        <v>165</v>
      </c>
      <c r="AU935" s="248" t="s">
        <v>82</v>
      </c>
      <c r="AY935" s="17" t="s">
        <v>163</v>
      </c>
      <c r="BE935" s="249">
        <f>IF(N935="základní",J935,0)</f>
        <v>0</v>
      </c>
      <c r="BF935" s="249">
        <f>IF(N935="snížená",J935,0)</f>
        <v>0</v>
      </c>
      <c r="BG935" s="249">
        <f>IF(N935="zákl. přenesená",J935,0)</f>
        <v>0</v>
      </c>
      <c r="BH935" s="249">
        <f>IF(N935="sníž. přenesená",J935,0)</f>
        <v>0</v>
      </c>
      <c r="BI935" s="249">
        <f>IF(N935="nulová",J935,0)</f>
        <v>0</v>
      </c>
      <c r="BJ935" s="17" t="s">
        <v>80</v>
      </c>
      <c r="BK935" s="249">
        <f>ROUND(I935*H935,2)</f>
        <v>0</v>
      </c>
      <c r="BL935" s="17" t="s">
        <v>254</v>
      </c>
      <c r="BM935" s="248" t="s">
        <v>2063</v>
      </c>
    </row>
    <row r="936" spans="1:51" s="13" customFormat="1" ht="12">
      <c r="A936" s="13"/>
      <c r="B936" s="250"/>
      <c r="C936" s="251"/>
      <c r="D936" s="252" t="s">
        <v>170</v>
      </c>
      <c r="E936" s="253" t="s">
        <v>1</v>
      </c>
      <c r="F936" s="254" t="s">
        <v>2064</v>
      </c>
      <c r="G936" s="251"/>
      <c r="H936" s="255">
        <v>384.16</v>
      </c>
      <c r="I936" s="256"/>
      <c r="J936" s="251"/>
      <c r="K936" s="251"/>
      <c r="L936" s="257"/>
      <c r="M936" s="258"/>
      <c r="N936" s="259"/>
      <c r="O936" s="259"/>
      <c r="P936" s="259"/>
      <c r="Q936" s="259"/>
      <c r="R936" s="259"/>
      <c r="S936" s="259"/>
      <c r="T936" s="260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61" t="s">
        <v>170</v>
      </c>
      <c r="AU936" s="261" t="s">
        <v>82</v>
      </c>
      <c r="AV936" s="13" t="s">
        <v>82</v>
      </c>
      <c r="AW936" s="13" t="s">
        <v>30</v>
      </c>
      <c r="AX936" s="13" t="s">
        <v>73</v>
      </c>
      <c r="AY936" s="261" t="s">
        <v>163</v>
      </c>
    </row>
    <row r="937" spans="1:51" s="13" customFormat="1" ht="12">
      <c r="A937" s="13"/>
      <c r="B937" s="250"/>
      <c r="C937" s="251"/>
      <c r="D937" s="252" t="s">
        <v>170</v>
      </c>
      <c r="E937" s="253" t="s">
        <v>1</v>
      </c>
      <c r="F937" s="254" t="s">
        <v>2065</v>
      </c>
      <c r="G937" s="251"/>
      <c r="H937" s="255">
        <v>72.52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1" t="s">
        <v>170</v>
      </c>
      <c r="AU937" s="261" t="s">
        <v>82</v>
      </c>
      <c r="AV937" s="13" t="s">
        <v>82</v>
      </c>
      <c r="AW937" s="13" t="s">
        <v>30</v>
      </c>
      <c r="AX937" s="13" t="s">
        <v>73</v>
      </c>
      <c r="AY937" s="261" t="s">
        <v>163</v>
      </c>
    </row>
    <row r="938" spans="1:51" s="13" customFormat="1" ht="12">
      <c r="A938" s="13"/>
      <c r="B938" s="250"/>
      <c r="C938" s="251"/>
      <c r="D938" s="252" t="s">
        <v>170</v>
      </c>
      <c r="E938" s="253" t="s">
        <v>1</v>
      </c>
      <c r="F938" s="254" t="s">
        <v>2066</v>
      </c>
      <c r="G938" s="251"/>
      <c r="H938" s="255">
        <v>49.56</v>
      </c>
      <c r="I938" s="256"/>
      <c r="J938" s="251"/>
      <c r="K938" s="251"/>
      <c r="L938" s="257"/>
      <c r="M938" s="258"/>
      <c r="N938" s="259"/>
      <c r="O938" s="259"/>
      <c r="P938" s="259"/>
      <c r="Q938" s="259"/>
      <c r="R938" s="259"/>
      <c r="S938" s="259"/>
      <c r="T938" s="260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1" t="s">
        <v>170</v>
      </c>
      <c r="AU938" s="261" t="s">
        <v>82</v>
      </c>
      <c r="AV938" s="13" t="s">
        <v>82</v>
      </c>
      <c r="AW938" s="13" t="s">
        <v>30</v>
      </c>
      <c r="AX938" s="13" t="s">
        <v>73</v>
      </c>
      <c r="AY938" s="261" t="s">
        <v>163</v>
      </c>
    </row>
    <row r="939" spans="1:51" s="13" customFormat="1" ht="12">
      <c r="A939" s="13"/>
      <c r="B939" s="250"/>
      <c r="C939" s="251"/>
      <c r="D939" s="252" t="s">
        <v>170</v>
      </c>
      <c r="E939" s="253" t="s">
        <v>1</v>
      </c>
      <c r="F939" s="254" t="s">
        <v>2067</v>
      </c>
      <c r="G939" s="251"/>
      <c r="H939" s="255">
        <v>14.16</v>
      </c>
      <c r="I939" s="256"/>
      <c r="J939" s="251"/>
      <c r="K939" s="251"/>
      <c r="L939" s="257"/>
      <c r="M939" s="258"/>
      <c r="N939" s="259"/>
      <c r="O939" s="259"/>
      <c r="P939" s="259"/>
      <c r="Q939" s="259"/>
      <c r="R939" s="259"/>
      <c r="S939" s="259"/>
      <c r="T939" s="26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1" t="s">
        <v>170</v>
      </c>
      <c r="AU939" s="261" t="s">
        <v>82</v>
      </c>
      <c r="AV939" s="13" t="s">
        <v>82</v>
      </c>
      <c r="AW939" s="13" t="s">
        <v>30</v>
      </c>
      <c r="AX939" s="13" t="s">
        <v>73</v>
      </c>
      <c r="AY939" s="261" t="s">
        <v>163</v>
      </c>
    </row>
    <row r="940" spans="1:51" s="13" customFormat="1" ht="12">
      <c r="A940" s="13"/>
      <c r="B940" s="250"/>
      <c r="C940" s="251"/>
      <c r="D940" s="252" t="s">
        <v>170</v>
      </c>
      <c r="E940" s="253" t="s">
        <v>1</v>
      </c>
      <c r="F940" s="254" t="s">
        <v>2068</v>
      </c>
      <c r="G940" s="251"/>
      <c r="H940" s="255">
        <v>141.12</v>
      </c>
      <c r="I940" s="256"/>
      <c r="J940" s="251"/>
      <c r="K940" s="251"/>
      <c r="L940" s="257"/>
      <c r="M940" s="258"/>
      <c r="N940" s="259"/>
      <c r="O940" s="259"/>
      <c r="P940" s="259"/>
      <c r="Q940" s="259"/>
      <c r="R940" s="259"/>
      <c r="S940" s="259"/>
      <c r="T940" s="260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1" t="s">
        <v>170</v>
      </c>
      <c r="AU940" s="261" t="s">
        <v>82</v>
      </c>
      <c r="AV940" s="13" t="s">
        <v>82</v>
      </c>
      <c r="AW940" s="13" t="s">
        <v>30</v>
      </c>
      <c r="AX940" s="13" t="s">
        <v>73</v>
      </c>
      <c r="AY940" s="261" t="s">
        <v>163</v>
      </c>
    </row>
    <row r="941" spans="1:51" s="14" customFormat="1" ht="12">
      <c r="A941" s="14"/>
      <c r="B941" s="262"/>
      <c r="C941" s="263"/>
      <c r="D941" s="252" t="s">
        <v>170</v>
      </c>
      <c r="E941" s="264" t="s">
        <v>1</v>
      </c>
      <c r="F941" s="265" t="s">
        <v>172</v>
      </c>
      <c r="G941" s="263"/>
      <c r="H941" s="266">
        <v>661.52</v>
      </c>
      <c r="I941" s="267"/>
      <c r="J941" s="263"/>
      <c r="K941" s="263"/>
      <c r="L941" s="268"/>
      <c r="M941" s="269"/>
      <c r="N941" s="270"/>
      <c r="O941" s="270"/>
      <c r="P941" s="270"/>
      <c r="Q941" s="270"/>
      <c r="R941" s="270"/>
      <c r="S941" s="270"/>
      <c r="T941" s="271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2" t="s">
        <v>170</v>
      </c>
      <c r="AU941" s="272" t="s">
        <v>82</v>
      </c>
      <c r="AV941" s="14" t="s">
        <v>88</v>
      </c>
      <c r="AW941" s="14" t="s">
        <v>30</v>
      </c>
      <c r="AX941" s="14" t="s">
        <v>80</v>
      </c>
      <c r="AY941" s="272" t="s">
        <v>163</v>
      </c>
    </row>
    <row r="942" spans="1:65" s="2" customFormat="1" ht="33" customHeight="1">
      <c r="A942" s="38"/>
      <c r="B942" s="39"/>
      <c r="C942" s="236" t="s">
        <v>2069</v>
      </c>
      <c r="D942" s="236" t="s">
        <v>165</v>
      </c>
      <c r="E942" s="237" t="s">
        <v>2070</v>
      </c>
      <c r="F942" s="238" t="s">
        <v>2071</v>
      </c>
      <c r="G942" s="239" t="s">
        <v>212</v>
      </c>
      <c r="H942" s="240">
        <v>19.32</v>
      </c>
      <c r="I942" s="241"/>
      <c r="J942" s="242">
        <f>ROUND(I942*H942,2)</f>
        <v>0</v>
      </c>
      <c r="K942" s="243"/>
      <c r="L942" s="44"/>
      <c r="M942" s="244" t="s">
        <v>1</v>
      </c>
      <c r="N942" s="245" t="s">
        <v>38</v>
      </c>
      <c r="O942" s="91"/>
      <c r="P942" s="246">
        <f>O942*H942</f>
        <v>0</v>
      </c>
      <c r="Q942" s="246">
        <v>0</v>
      </c>
      <c r="R942" s="246">
        <f>Q942*H942</f>
        <v>0</v>
      </c>
      <c r="S942" s="246">
        <v>0</v>
      </c>
      <c r="T942" s="247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48" t="s">
        <v>254</v>
      </c>
      <c r="AT942" s="248" t="s">
        <v>165</v>
      </c>
      <c r="AU942" s="248" t="s">
        <v>82</v>
      </c>
      <c r="AY942" s="17" t="s">
        <v>163</v>
      </c>
      <c r="BE942" s="249">
        <f>IF(N942="základní",J942,0)</f>
        <v>0</v>
      </c>
      <c r="BF942" s="249">
        <f>IF(N942="snížená",J942,0)</f>
        <v>0</v>
      </c>
      <c r="BG942" s="249">
        <f>IF(N942="zákl. přenesená",J942,0)</f>
        <v>0</v>
      </c>
      <c r="BH942" s="249">
        <f>IF(N942="sníž. přenesená",J942,0)</f>
        <v>0</v>
      </c>
      <c r="BI942" s="249">
        <f>IF(N942="nulová",J942,0)</f>
        <v>0</v>
      </c>
      <c r="BJ942" s="17" t="s">
        <v>80</v>
      </c>
      <c r="BK942" s="249">
        <f>ROUND(I942*H942,2)</f>
        <v>0</v>
      </c>
      <c r="BL942" s="17" t="s">
        <v>254</v>
      </c>
      <c r="BM942" s="248" t="s">
        <v>2072</v>
      </c>
    </row>
    <row r="943" spans="1:51" s="13" customFormat="1" ht="12">
      <c r="A943" s="13"/>
      <c r="B943" s="250"/>
      <c r="C943" s="251"/>
      <c r="D943" s="252" t="s">
        <v>170</v>
      </c>
      <c r="E943" s="253" t="s">
        <v>1</v>
      </c>
      <c r="F943" s="254" t="s">
        <v>2073</v>
      </c>
      <c r="G943" s="251"/>
      <c r="H943" s="255">
        <v>19.32</v>
      </c>
      <c r="I943" s="256"/>
      <c r="J943" s="251"/>
      <c r="K943" s="251"/>
      <c r="L943" s="257"/>
      <c r="M943" s="258"/>
      <c r="N943" s="259"/>
      <c r="O943" s="259"/>
      <c r="P943" s="259"/>
      <c r="Q943" s="259"/>
      <c r="R943" s="259"/>
      <c r="S943" s="259"/>
      <c r="T943" s="26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1" t="s">
        <v>170</v>
      </c>
      <c r="AU943" s="261" t="s">
        <v>82</v>
      </c>
      <c r="AV943" s="13" t="s">
        <v>82</v>
      </c>
      <c r="AW943" s="13" t="s">
        <v>30</v>
      </c>
      <c r="AX943" s="13" t="s">
        <v>73</v>
      </c>
      <c r="AY943" s="261" t="s">
        <v>163</v>
      </c>
    </row>
    <row r="944" spans="1:51" s="14" customFormat="1" ht="12">
      <c r="A944" s="14"/>
      <c r="B944" s="262"/>
      <c r="C944" s="263"/>
      <c r="D944" s="252" t="s">
        <v>170</v>
      </c>
      <c r="E944" s="264" t="s">
        <v>1</v>
      </c>
      <c r="F944" s="265" t="s">
        <v>172</v>
      </c>
      <c r="G944" s="263"/>
      <c r="H944" s="266">
        <v>19.32</v>
      </c>
      <c r="I944" s="267"/>
      <c r="J944" s="263"/>
      <c r="K944" s="263"/>
      <c r="L944" s="268"/>
      <c r="M944" s="269"/>
      <c r="N944" s="270"/>
      <c r="O944" s="270"/>
      <c r="P944" s="270"/>
      <c r="Q944" s="270"/>
      <c r="R944" s="270"/>
      <c r="S944" s="270"/>
      <c r="T944" s="271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2" t="s">
        <v>170</v>
      </c>
      <c r="AU944" s="272" t="s">
        <v>82</v>
      </c>
      <c r="AV944" s="14" t="s">
        <v>88</v>
      </c>
      <c r="AW944" s="14" t="s">
        <v>30</v>
      </c>
      <c r="AX944" s="14" t="s">
        <v>80</v>
      </c>
      <c r="AY944" s="272" t="s">
        <v>163</v>
      </c>
    </row>
    <row r="945" spans="1:65" s="2" customFormat="1" ht="21.75" customHeight="1">
      <c r="A945" s="38"/>
      <c r="B945" s="39"/>
      <c r="C945" s="236" t="s">
        <v>2074</v>
      </c>
      <c r="D945" s="236" t="s">
        <v>165</v>
      </c>
      <c r="E945" s="237" t="s">
        <v>2075</v>
      </c>
      <c r="F945" s="238" t="s">
        <v>2076</v>
      </c>
      <c r="G945" s="239" t="s">
        <v>212</v>
      </c>
      <c r="H945" s="240">
        <v>17.68</v>
      </c>
      <c r="I945" s="241"/>
      <c r="J945" s="242">
        <f>ROUND(I945*H945,2)</f>
        <v>0</v>
      </c>
      <c r="K945" s="243"/>
      <c r="L945" s="44"/>
      <c r="M945" s="244" t="s">
        <v>1</v>
      </c>
      <c r="N945" s="245" t="s">
        <v>38</v>
      </c>
      <c r="O945" s="91"/>
      <c r="P945" s="246">
        <f>O945*H945</f>
        <v>0</v>
      </c>
      <c r="Q945" s="246">
        <v>0</v>
      </c>
      <c r="R945" s="246">
        <f>Q945*H945</f>
        <v>0</v>
      </c>
      <c r="S945" s="246">
        <v>0</v>
      </c>
      <c r="T945" s="247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48" t="s">
        <v>254</v>
      </c>
      <c r="AT945" s="248" t="s">
        <v>165</v>
      </c>
      <c r="AU945" s="248" t="s">
        <v>82</v>
      </c>
      <c r="AY945" s="17" t="s">
        <v>163</v>
      </c>
      <c r="BE945" s="249">
        <f>IF(N945="základní",J945,0)</f>
        <v>0</v>
      </c>
      <c r="BF945" s="249">
        <f>IF(N945="snížená",J945,0)</f>
        <v>0</v>
      </c>
      <c r="BG945" s="249">
        <f>IF(N945="zákl. přenesená",J945,0)</f>
        <v>0</v>
      </c>
      <c r="BH945" s="249">
        <f>IF(N945="sníž. přenesená",J945,0)</f>
        <v>0</v>
      </c>
      <c r="BI945" s="249">
        <f>IF(N945="nulová",J945,0)</f>
        <v>0</v>
      </c>
      <c r="BJ945" s="17" t="s">
        <v>80</v>
      </c>
      <c r="BK945" s="249">
        <f>ROUND(I945*H945,2)</f>
        <v>0</v>
      </c>
      <c r="BL945" s="17" t="s">
        <v>254</v>
      </c>
      <c r="BM945" s="248" t="s">
        <v>2077</v>
      </c>
    </row>
    <row r="946" spans="1:51" s="13" customFormat="1" ht="12">
      <c r="A946" s="13"/>
      <c r="B946" s="250"/>
      <c r="C946" s="251"/>
      <c r="D946" s="252" t="s">
        <v>170</v>
      </c>
      <c r="E946" s="253" t="s">
        <v>1</v>
      </c>
      <c r="F946" s="254" t="s">
        <v>2078</v>
      </c>
      <c r="G946" s="251"/>
      <c r="H946" s="255">
        <v>17.68</v>
      </c>
      <c r="I946" s="256"/>
      <c r="J946" s="251"/>
      <c r="K946" s="251"/>
      <c r="L946" s="257"/>
      <c r="M946" s="258"/>
      <c r="N946" s="259"/>
      <c r="O946" s="259"/>
      <c r="P946" s="259"/>
      <c r="Q946" s="259"/>
      <c r="R946" s="259"/>
      <c r="S946" s="259"/>
      <c r="T946" s="26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1" t="s">
        <v>170</v>
      </c>
      <c r="AU946" s="261" t="s">
        <v>82</v>
      </c>
      <c r="AV946" s="13" t="s">
        <v>82</v>
      </c>
      <c r="AW946" s="13" t="s">
        <v>30</v>
      </c>
      <c r="AX946" s="13" t="s">
        <v>73</v>
      </c>
      <c r="AY946" s="261" t="s">
        <v>163</v>
      </c>
    </row>
    <row r="947" spans="1:51" s="14" customFormat="1" ht="12">
      <c r="A947" s="14"/>
      <c r="B947" s="262"/>
      <c r="C947" s="263"/>
      <c r="D947" s="252" t="s">
        <v>170</v>
      </c>
      <c r="E947" s="264" t="s">
        <v>1</v>
      </c>
      <c r="F947" s="265" t="s">
        <v>172</v>
      </c>
      <c r="G947" s="263"/>
      <c r="H947" s="266">
        <v>17.68</v>
      </c>
      <c r="I947" s="267"/>
      <c r="J947" s="263"/>
      <c r="K947" s="263"/>
      <c r="L947" s="268"/>
      <c r="M947" s="269"/>
      <c r="N947" s="270"/>
      <c r="O947" s="270"/>
      <c r="P947" s="270"/>
      <c r="Q947" s="270"/>
      <c r="R947" s="270"/>
      <c r="S947" s="270"/>
      <c r="T947" s="271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2" t="s">
        <v>170</v>
      </c>
      <c r="AU947" s="272" t="s">
        <v>82</v>
      </c>
      <c r="AV947" s="14" t="s">
        <v>88</v>
      </c>
      <c r="AW947" s="14" t="s">
        <v>30</v>
      </c>
      <c r="AX947" s="14" t="s">
        <v>80</v>
      </c>
      <c r="AY947" s="272" t="s">
        <v>163</v>
      </c>
    </row>
    <row r="948" spans="1:65" s="2" customFormat="1" ht="21.75" customHeight="1">
      <c r="A948" s="38"/>
      <c r="B948" s="39"/>
      <c r="C948" s="236" t="s">
        <v>2079</v>
      </c>
      <c r="D948" s="236" t="s">
        <v>165</v>
      </c>
      <c r="E948" s="237" t="s">
        <v>2080</v>
      </c>
      <c r="F948" s="238" t="s">
        <v>2081</v>
      </c>
      <c r="G948" s="239" t="s">
        <v>212</v>
      </c>
      <c r="H948" s="240">
        <v>10.8</v>
      </c>
      <c r="I948" s="241"/>
      <c r="J948" s="242">
        <f>ROUND(I948*H948,2)</f>
        <v>0</v>
      </c>
      <c r="K948" s="243"/>
      <c r="L948" s="44"/>
      <c r="M948" s="244" t="s">
        <v>1</v>
      </c>
      <c r="N948" s="245" t="s">
        <v>38</v>
      </c>
      <c r="O948" s="91"/>
      <c r="P948" s="246">
        <f>O948*H948</f>
        <v>0</v>
      </c>
      <c r="Q948" s="246">
        <v>0</v>
      </c>
      <c r="R948" s="246">
        <f>Q948*H948</f>
        <v>0</v>
      </c>
      <c r="S948" s="246">
        <v>0</v>
      </c>
      <c r="T948" s="247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48" t="s">
        <v>254</v>
      </c>
      <c r="AT948" s="248" t="s">
        <v>165</v>
      </c>
      <c r="AU948" s="248" t="s">
        <v>82</v>
      </c>
      <c r="AY948" s="17" t="s">
        <v>163</v>
      </c>
      <c r="BE948" s="249">
        <f>IF(N948="základní",J948,0)</f>
        <v>0</v>
      </c>
      <c r="BF948" s="249">
        <f>IF(N948="snížená",J948,0)</f>
        <v>0</v>
      </c>
      <c r="BG948" s="249">
        <f>IF(N948="zákl. přenesená",J948,0)</f>
        <v>0</v>
      </c>
      <c r="BH948" s="249">
        <f>IF(N948="sníž. přenesená",J948,0)</f>
        <v>0</v>
      </c>
      <c r="BI948" s="249">
        <f>IF(N948="nulová",J948,0)</f>
        <v>0</v>
      </c>
      <c r="BJ948" s="17" t="s">
        <v>80</v>
      </c>
      <c r="BK948" s="249">
        <f>ROUND(I948*H948,2)</f>
        <v>0</v>
      </c>
      <c r="BL948" s="17" t="s">
        <v>254</v>
      </c>
      <c r="BM948" s="248" t="s">
        <v>2082</v>
      </c>
    </row>
    <row r="949" spans="1:51" s="13" customFormat="1" ht="12">
      <c r="A949" s="13"/>
      <c r="B949" s="250"/>
      <c r="C949" s="251"/>
      <c r="D949" s="252" t="s">
        <v>170</v>
      </c>
      <c r="E949" s="253" t="s">
        <v>1</v>
      </c>
      <c r="F949" s="254" t="s">
        <v>2083</v>
      </c>
      <c r="G949" s="251"/>
      <c r="H949" s="255">
        <v>10.8</v>
      </c>
      <c r="I949" s="256"/>
      <c r="J949" s="251"/>
      <c r="K949" s="251"/>
      <c r="L949" s="257"/>
      <c r="M949" s="258"/>
      <c r="N949" s="259"/>
      <c r="O949" s="259"/>
      <c r="P949" s="259"/>
      <c r="Q949" s="259"/>
      <c r="R949" s="259"/>
      <c r="S949" s="259"/>
      <c r="T949" s="260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1" t="s">
        <v>170</v>
      </c>
      <c r="AU949" s="261" t="s">
        <v>82</v>
      </c>
      <c r="AV949" s="13" t="s">
        <v>82</v>
      </c>
      <c r="AW949" s="13" t="s">
        <v>30</v>
      </c>
      <c r="AX949" s="13" t="s">
        <v>73</v>
      </c>
      <c r="AY949" s="261" t="s">
        <v>163</v>
      </c>
    </row>
    <row r="950" spans="1:51" s="14" customFormat="1" ht="12">
      <c r="A950" s="14"/>
      <c r="B950" s="262"/>
      <c r="C950" s="263"/>
      <c r="D950" s="252" t="s">
        <v>170</v>
      </c>
      <c r="E950" s="264" t="s">
        <v>1</v>
      </c>
      <c r="F950" s="265" t="s">
        <v>172</v>
      </c>
      <c r="G950" s="263"/>
      <c r="H950" s="266">
        <v>10.8</v>
      </c>
      <c r="I950" s="267"/>
      <c r="J950" s="263"/>
      <c r="K950" s="263"/>
      <c r="L950" s="268"/>
      <c r="M950" s="269"/>
      <c r="N950" s="270"/>
      <c r="O950" s="270"/>
      <c r="P950" s="270"/>
      <c r="Q950" s="270"/>
      <c r="R950" s="270"/>
      <c r="S950" s="270"/>
      <c r="T950" s="271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72" t="s">
        <v>170</v>
      </c>
      <c r="AU950" s="272" t="s">
        <v>82</v>
      </c>
      <c r="AV950" s="14" t="s">
        <v>88</v>
      </c>
      <c r="AW950" s="14" t="s">
        <v>30</v>
      </c>
      <c r="AX950" s="14" t="s">
        <v>80</v>
      </c>
      <c r="AY950" s="272" t="s">
        <v>163</v>
      </c>
    </row>
    <row r="951" spans="1:65" s="2" customFormat="1" ht="21.75" customHeight="1">
      <c r="A951" s="38"/>
      <c r="B951" s="39"/>
      <c r="C951" s="236" t="s">
        <v>2084</v>
      </c>
      <c r="D951" s="236" t="s">
        <v>165</v>
      </c>
      <c r="E951" s="237" t="s">
        <v>2085</v>
      </c>
      <c r="F951" s="238" t="s">
        <v>2086</v>
      </c>
      <c r="G951" s="239" t="s">
        <v>212</v>
      </c>
      <c r="H951" s="240">
        <v>40.4</v>
      </c>
      <c r="I951" s="241"/>
      <c r="J951" s="242">
        <f>ROUND(I951*H951,2)</f>
        <v>0</v>
      </c>
      <c r="K951" s="243"/>
      <c r="L951" s="44"/>
      <c r="M951" s="244" t="s">
        <v>1</v>
      </c>
      <c r="N951" s="245" t="s">
        <v>38</v>
      </c>
      <c r="O951" s="91"/>
      <c r="P951" s="246">
        <f>O951*H951</f>
        <v>0</v>
      </c>
      <c r="Q951" s="246">
        <v>0</v>
      </c>
      <c r="R951" s="246">
        <f>Q951*H951</f>
        <v>0</v>
      </c>
      <c r="S951" s="246">
        <v>0</v>
      </c>
      <c r="T951" s="247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48" t="s">
        <v>254</v>
      </c>
      <c r="AT951" s="248" t="s">
        <v>165</v>
      </c>
      <c r="AU951" s="248" t="s">
        <v>82</v>
      </c>
      <c r="AY951" s="17" t="s">
        <v>163</v>
      </c>
      <c r="BE951" s="249">
        <f>IF(N951="základní",J951,0)</f>
        <v>0</v>
      </c>
      <c r="BF951" s="249">
        <f>IF(N951="snížená",J951,0)</f>
        <v>0</v>
      </c>
      <c r="BG951" s="249">
        <f>IF(N951="zákl. přenesená",J951,0)</f>
        <v>0</v>
      </c>
      <c r="BH951" s="249">
        <f>IF(N951="sníž. přenesená",J951,0)</f>
        <v>0</v>
      </c>
      <c r="BI951" s="249">
        <f>IF(N951="nulová",J951,0)</f>
        <v>0</v>
      </c>
      <c r="BJ951" s="17" t="s">
        <v>80</v>
      </c>
      <c r="BK951" s="249">
        <f>ROUND(I951*H951,2)</f>
        <v>0</v>
      </c>
      <c r="BL951" s="17" t="s">
        <v>254</v>
      </c>
      <c r="BM951" s="248" t="s">
        <v>2087</v>
      </c>
    </row>
    <row r="952" spans="1:51" s="13" customFormat="1" ht="12">
      <c r="A952" s="13"/>
      <c r="B952" s="250"/>
      <c r="C952" s="251"/>
      <c r="D952" s="252" t="s">
        <v>170</v>
      </c>
      <c r="E952" s="253" t="s">
        <v>1</v>
      </c>
      <c r="F952" s="254" t="s">
        <v>2088</v>
      </c>
      <c r="G952" s="251"/>
      <c r="H952" s="255">
        <v>40.4</v>
      </c>
      <c r="I952" s="256"/>
      <c r="J952" s="251"/>
      <c r="K952" s="251"/>
      <c r="L952" s="257"/>
      <c r="M952" s="258"/>
      <c r="N952" s="259"/>
      <c r="O952" s="259"/>
      <c r="P952" s="259"/>
      <c r="Q952" s="259"/>
      <c r="R952" s="259"/>
      <c r="S952" s="259"/>
      <c r="T952" s="260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61" t="s">
        <v>170</v>
      </c>
      <c r="AU952" s="261" t="s">
        <v>82</v>
      </c>
      <c r="AV952" s="13" t="s">
        <v>82</v>
      </c>
      <c r="AW952" s="13" t="s">
        <v>30</v>
      </c>
      <c r="AX952" s="13" t="s">
        <v>73</v>
      </c>
      <c r="AY952" s="261" t="s">
        <v>163</v>
      </c>
    </row>
    <row r="953" spans="1:51" s="14" customFormat="1" ht="12">
      <c r="A953" s="14"/>
      <c r="B953" s="262"/>
      <c r="C953" s="263"/>
      <c r="D953" s="252" t="s">
        <v>170</v>
      </c>
      <c r="E953" s="264" t="s">
        <v>1</v>
      </c>
      <c r="F953" s="265" t="s">
        <v>172</v>
      </c>
      <c r="G953" s="263"/>
      <c r="H953" s="266">
        <v>40.4</v>
      </c>
      <c r="I953" s="267"/>
      <c r="J953" s="263"/>
      <c r="K953" s="263"/>
      <c r="L953" s="268"/>
      <c r="M953" s="269"/>
      <c r="N953" s="270"/>
      <c r="O953" s="270"/>
      <c r="P953" s="270"/>
      <c r="Q953" s="270"/>
      <c r="R953" s="270"/>
      <c r="S953" s="270"/>
      <c r="T953" s="271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2" t="s">
        <v>170</v>
      </c>
      <c r="AU953" s="272" t="s">
        <v>82</v>
      </c>
      <c r="AV953" s="14" t="s">
        <v>88</v>
      </c>
      <c r="AW953" s="14" t="s">
        <v>30</v>
      </c>
      <c r="AX953" s="14" t="s">
        <v>80</v>
      </c>
      <c r="AY953" s="272" t="s">
        <v>163</v>
      </c>
    </row>
    <row r="954" spans="1:65" s="2" customFormat="1" ht="21.75" customHeight="1">
      <c r="A954" s="38"/>
      <c r="B954" s="39"/>
      <c r="C954" s="236" t="s">
        <v>2089</v>
      </c>
      <c r="D954" s="236" t="s">
        <v>165</v>
      </c>
      <c r="E954" s="237" t="s">
        <v>2090</v>
      </c>
      <c r="F954" s="238" t="s">
        <v>2091</v>
      </c>
      <c r="G954" s="239" t="s">
        <v>212</v>
      </c>
      <c r="H954" s="240">
        <v>17.68</v>
      </c>
      <c r="I954" s="241"/>
      <c r="J954" s="242">
        <f>ROUND(I954*H954,2)</f>
        <v>0</v>
      </c>
      <c r="K954" s="243"/>
      <c r="L954" s="44"/>
      <c r="M954" s="244" t="s">
        <v>1</v>
      </c>
      <c r="N954" s="245" t="s">
        <v>38</v>
      </c>
      <c r="O954" s="91"/>
      <c r="P954" s="246">
        <f>O954*H954</f>
        <v>0</v>
      </c>
      <c r="Q954" s="246">
        <v>0</v>
      </c>
      <c r="R954" s="246">
        <f>Q954*H954</f>
        <v>0</v>
      </c>
      <c r="S954" s="246">
        <v>0</v>
      </c>
      <c r="T954" s="247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48" t="s">
        <v>254</v>
      </c>
      <c r="AT954" s="248" t="s">
        <v>165</v>
      </c>
      <c r="AU954" s="248" t="s">
        <v>82</v>
      </c>
      <c r="AY954" s="17" t="s">
        <v>163</v>
      </c>
      <c r="BE954" s="249">
        <f>IF(N954="základní",J954,0)</f>
        <v>0</v>
      </c>
      <c r="BF954" s="249">
        <f>IF(N954="snížená",J954,0)</f>
        <v>0</v>
      </c>
      <c r="BG954" s="249">
        <f>IF(N954="zákl. přenesená",J954,0)</f>
        <v>0</v>
      </c>
      <c r="BH954" s="249">
        <f>IF(N954="sníž. přenesená",J954,0)</f>
        <v>0</v>
      </c>
      <c r="BI954" s="249">
        <f>IF(N954="nulová",J954,0)</f>
        <v>0</v>
      </c>
      <c r="BJ954" s="17" t="s">
        <v>80</v>
      </c>
      <c r="BK954" s="249">
        <f>ROUND(I954*H954,2)</f>
        <v>0</v>
      </c>
      <c r="BL954" s="17" t="s">
        <v>254</v>
      </c>
      <c r="BM954" s="248" t="s">
        <v>2092</v>
      </c>
    </row>
    <row r="955" spans="1:51" s="13" customFormat="1" ht="12">
      <c r="A955" s="13"/>
      <c r="B955" s="250"/>
      <c r="C955" s="251"/>
      <c r="D955" s="252" t="s">
        <v>170</v>
      </c>
      <c r="E955" s="253" t="s">
        <v>1</v>
      </c>
      <c r="F955" s="254" t="s">
        <v>2093</v>
      </c>
      <c r="G955" s="251"/>
      <c r="H955" s="255">
        <v>17.68</v>
      </c>
      <c r="I955" s="256"/>
      <c r="J955" s="251"/>
      <c r="K955" s="251"/>
      <c r="L955" s="257"/>
      <c r="M955" s="258"/>
      <c r="N955" s="259"/>
      <c r="O955" s="259"/>
      <c r="P955" s="259"/>
      <c r="Q955" s="259"/>
      <c r="R955" s="259"/>
      <c r="S955" s="259"/>
      <c r="T955" s="260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1" t="s">
        <v>170</v>
      </c>
      <c r="AU955" s="261" t="s">
        <v>82</v>
      </c>
      <c r="AV955" s="13" t="s">
        <v>82</v>
      </c>
      <c r="AW955" s="13" t="s">
        <v>30</v>
      </c>
      <c r="AX955" s="13" t="s">
        <v>73</v>
      </c>
      <c r="AY955" s="261" t="s">
        <v>163</v>
      </c>
    </row>
    <row r="956" spans="1:51" s="14" customFormat="1" ht="12">
      <c r="A956" s="14"/>
      <c r="B956" s="262"/>
      <c r="C956" s="263"/>
      <c r="D956" s="252" t="s">
        <v>170</v>
      </c>
      <c r="E956" s="264" t="s">
        <v>1</v>
      </c>
      <c r="F956" s="265" t="s">
        <v>172</v>
      </c>
      <c r="G956" s="263"/>
      <c r="H956" s="266">
        <v>17.68</v>
      </c>
      <c r="I956" s="267"/>
      <c r="J956" s="263"/>
      <c r="K956" s="263"/>
      <c r="L956" s="268"/>
      <c r="M956" s="269"/>
      <c r="N956" s="270"/>
      <c r="O956" s="270"/>
      <c r="P956" s="270"/>
      <c r="Q956" s="270"/>
      <c r="R956" s="270"/>
      <c r="S956" s="270"/>
      <c r="T956" s="271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2" t="s">
        <v>170</v>
      </c>
      <c r="AU956" s="272" t="s">
        <v>82</v>
      </c>
      <c r="AV956" s="14" t="s">
        <v>88</v>
      </c>
      <c r="AW956" s="14" t="s">
        <v>30</v>
      </c>
      <c r="AX956" s="14" t="s">
        <v>80</v>
      </c>
      <c r="AY956" s="272" t="s">
        <v>163</v>
      </c>
    </row>
    <row r="957" spans="1:65" s="2" customFormat="1" ht="21.75" customHeight="1">
      <c r="A957" s="38"/>
      <c r="B957" s="39"/>
      <c r="C957" s="236" t="s">
        <v>2094</v>
      </c>
      <c r="D957" s="236" t="s">
        <v>165</v>
      </c>
      <c r="E957" s="237" t="s">
        <v>2095</v>
      </c>
      <c r="F957" s="238" t="s">
        <v>2096</v>
      </c>
      <c r="G957" s="239" t="s">
        <v>212</v>
      </c>
      <c r="H957" s="240">
        <v>24.3</v>
      </c>
      <c r="I957" s="241"/>
      <c r="J957" s="242">
        <f>ROUND(I957*H957,2)</f>
        <v>0</v>
      </c>
      <c r="K957" s="243"/>
      <c r="L957" s="44"/>
      <c r="M957" s="244" t="s">
        <v>1</v>
      </c>
      <c r="N957" s="245" t="s">
        <v>38</v>
      </c>
      <c r="O957" s="91"/>
      <c r="P957" s="246">
        <f>O957*H957</f>
        <v>0</v>
      </c>
      <c r="Q957" s="246">
        <v>0</v>
      </c>
      <c r="R957" s="246">
        <f>Q957*H957</f>
        <v>0</v>
      </c>
      <c r="S957" s="246">
        <v>0</v>
      </c>
      <c r="T957" s="247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48" t="s">
        <v>254</v>
      </c>
      <c r="AT957" s="248" t="s">
        <v>165</v>
      </c>
      <c r="AU957" s="248" t="s">
        <v>82</v>
      </c>
      <c r="AY957" s="17" t="s">
        <v>163</v>
      </c>
      <c r="BE957" s="249">
        <f>IF(N957="základní",J957,0)</f>
        <v>0</v>
      </c>
      <c r="BF957" s="249">
        <f>IF(N957="snížená",J957,0)</f>
        <v>0</v>
      </c>
      <c r="BG957" s="249">
        <f>IF(N957="zákl. přenesená",J957,0)</f>
        <v>0</v>
      </c>
      <c r="BH957" s="249">
        <f>IF(N957="sníž. přenesená",J957,0)</f>
        <v>0</v>
      </c>
      <c r="BI957" s="249">
        <f>IF(N957="nulová",J957,0)</f>
        <v>0</v>
      </c>
      <c r="BJ957" s="17" t="s">
        <v>80</v>
      </c>
      <c r="BK957" s="249">
        <f>ROUND(I957*H957,2)</f>
        <v>0</v>
      </c>
      <c r="BL957" s="17" t="s">
        <v>254</v>
      </c>
      <c r="BM957" s="248" t="s">
        <v>2097</v>
      </c>
    </row>
    <row r="958" spans="1:51" s="13" customFormat="1" ht="12">
      <c r="A958" s="13"/>
      <c r="B958" s="250"/>
      <c r="C958" s="251"/>
      <c r="D958" s="252" t="s">
        <v>170</v>
      </c>
      <c r="E958" s="253" t="s">
        <v>1</v>
      </c>
      <c r="F958" s="254" t="s">
        <v>2098</v>
      </c>
      <c r="G958" s="251"/>
      <c r="H958" s="255">
        <v>24.3</v>
      </c>
      <c r="I958" s="256"/>
      <c r="J958" s="251"/>
      <c r="K958" s="251"/>
      <c r="L958" s="257"/>
      <c r="M958" s="258"/>
      <c r="N958" s="259"/>
      <c r="O958" s="259"/>
      <c r="P958" s="259"/>
      <c r="Q958" s="259"/>
      <c r="R958" s="259"/>
      <c r="S958" s="259"/>
      <c r="T958" s="260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1" t="s">
        <v>170</v>
      </c>
      <c r="AU958" s="261" t="s">
        <v>82</v>
      </c>
      <c r="AV958" s="13" t="s">
        <v>82</v>
      </c>
      <c r="AW958" s="13" t="s">
        <v>30</v>
      </c>
      <c r="AX958" s="13" t="s">
        <v>73</v>
      </c>
      <c r="AY958" s="261" t="s">
        <v>163</v>
      </c>
    </row>
    <row r="959" spans="1:51" s="14" customFormat="1" ht="12">
      <c r="A959" s="14"/>
      <c r="B959" s="262"/>
      <c r="C959" s="263"/>
      <c r="D959" s="252" t="s">
        <v>170</v>
      </c>
      <c r="E959" s="264" t="s">
        <v>1</v>
      </c>
      <c r="F959" s="265" t="s">
        <v>172</v>
      </c>
      <c r="G959" s="263"/>
      <c r="H959" s="266">
        <v>24.3</v>
      </c>
      <c r="I959" s="267"/>
      <c r="J959" s="263"/>
      <c r="K959" s="263"/>
      <c r="L959" s="268"/>
      <c r="M959" s="269"/>
      <c r="N959" s="270"/>
      <c r="O959" s="270"/>
      <c r="P959" s="270"/>
      <c r="Q959" s="270"/>
      <c r="R959" s="270"/>
      <c r="S959" s="270"/>
      <c r="T959" s="271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2" t="s">
        <v>170</v>
      </c>
      <c r="AU959" s="272" t="s">
        <v>82</v>
      </c>
      <c r="AV959" s="14" t="s">
        <v>88</v>
      </c>
      <c r="AW959" s="14" t="s">
        <v>30</v>
      </c>
      <c r="AX959" s="14" t="s">
        <v>80</v>
      </c>
      <c r="AY959" s="272" t="s">
        <v>163</v>
      </c>
    </row>
    <row r="960" spans="1:65" s="2" customFormat="1" ht="44.25" customHeight="1">
      <c r="A960" s="38"/>
      <c r="B960" s="39"/>
      <c r="C960" s="236" t="s">
        <v>2099</v>
      </c>
      <c r="D960" s="236" t="s">
        <v>165</v>
      </c>
      <c r="E960" s="237" t="s">
        <v>2100</v>
      </c>
      <c r="F960" s="238" t="s">
        <v>2101</v>
      </c>
      <c r="G960" s="239" t="s">
        <v>591</v>
      </c>
      <c r="H960" s="240">
        <v>1.635</v>
      </c>
      <c r="I960" s="241"/>
      <c r="J960" s="242">
        <f>ROUND(I960*H960,2)</f>
        <v>0</v>
      </c>
      <c r="K960" s="243"/>
      <c r="L960" s="44"/>
      <c r="M960" s="244" t="s">
        <v>1</v>
      </c>
      <c r="N960" s="245" t="s">
        <v>38</v>
      </c>
      <c r="O960" s="91"/>
      <c r="P960" s="246">
        <f>O960*H960</f>
        <v>0</v>
      </c>
      <c r="Q960" s="246">
        <v>0</v>
      </c>
      <c r="R960" s="246">
        <f>Q960*H960</f>
        <v>0</v>
      </c>
      <c r="S960" s="246">
        <v>0</v>
      </c>
      <c r="T960" s="247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48" t="s">
        <v>254</v>
      </c>
      <c r="AT960" s="248" t="s">
        <v>165</v>
      </c>
      <c r="AU960" s="248" t="s">
        <v>82</v>
      </c>
      <c r="AY960" s="17" t="s">
        <v>163</v>
      </c>
      <c r="BE960" s="249">
        <f>IF(N960="základní",J960,0)</f>
        <v>0</v>
      </c>
      <c r="BF960" s="249">
        <f>IF(N960="snížená",J960,0)</f>
        <v>0</v>
      </c>
      <c r="BG960" s="249">
        <f>IF(N960="zákl. přenesená",J960,0)</f>
        <v>0</v>
      </c>
      <c r="BH960" s="249">
        <f>IF(N960="sníž. přenesená",J960,0)</f>
        <v>0</v>
      </c>
      <c r="BI960" s="249">
        <f>IF(N960="nulová",J960,0)</f>
        <v>0</v>
      </c>
      <c r="BJ960" s="17" t="s">
        <v>80</v>
      </c>
      <c r="BK960" s="249">
        <f>ROUND(I960*H960,2)</f>
        <v>0</v>
      </c>
      <c r="BL960" s="17" t="s">
        <v>254</v>
      </c>
      <c r="BM960" s="248" t="s">
        <v>2102</v>
      </c>
    </row>
    <row r="961" spans="1:63" s="12" customFormat="1" ht="22.8" customHeight="1">
      <c r="A961" s="12"/>
      <c r="B961" s="220"/>
      <c r="C961" s="221"/>
      <c r="D961" s="222" t="s">
        <v>72</v>
      </c>
      <c r="E961" s="234" t="s">
        <v>899</v>
      </c>
      <c r="F961" s="234" t="s">
        <v>900</v>
      </c>
      <c r="G961" s="221"/>
      <c r="H961" s="221"/>
      <c r="I961" s="224"/>
      <c r="J961" s="235">
        <f>BK961</f>
        <v>0</v>
      </c>
      <c r="K961" s="221"/>
      <c r="L961" s="226"/>
      <c r="M961" s="227"/>
      <c r="N961" s="228"/>
      <c r="O961" s="228"/>
      <c r="P961" s="229">
        <f>SUM(P962:P972)</f>
        <v>0</v>
      </c>
      <c r="Q961" s="228"/>
      <c r="R961" s="229">
        <f>SUM(R962:R972)</f>
        <v>0</v>
      </c>
      <c r="S961" s="228"/>
      <c r="T961" s="230">
        <f>SUM(T962:T972)</f>
        <v>0</v>
      </c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R961" s="231" t="s">
        <v>82</v>
      </c>
      <c r="AT961" s="232" t="s">
        <v>72</v>
      </c>
      <c r="AU961" s="232" t="s">
        <v>80</v>
      </c>
      <c r="AY961" s="231" t="s">
        <v>163</v>
      </c>
      <c r="BK961" s="233">
        <f>SUM(BK962:BK972)</f>
        <v>0</v>
      </c>
    </row>
    <row r="962" spans="1:65" s="2" customFormat="1" ht="21.75" customHeight="1">
      <c r="A962" s="38"/>
      <c r="B962" s="39"/>
      <c r="C962" s="236" t="s">
        <v>2103</v>
      </c>
      <c r="D962" s="236" t="s">
        <v>165</v>
      </c>
      <c r="E962" s="237" t="s">
        <v>2104</v>
      </c>
      <c r="F962" s="238" t="s">
        <v>2105</v>
      </c>
      <c r="G962" s="239" t="s">
        <v>563</v>
      </c>
      <c r="H962" s="240">
        <v>37</v>
      </c>
      <c r="I962" s="241"/>
      <c r="J962" s="242">
        <f>ROUND(I962*H962,2)</f>
        <v>0</v>
      </c>
      <c r="K962" s="243"/>
      <c r="L962" s="44"/>
      <c r="M962" s="244" t="s">
        <v>1</v>
      </c>
      <c r="N962" s="245" t="s">
        <v>38</v>
      </c>
      <c r="O962" s="91"/>
      <c r="P962" s="246">
        <f>O962*H962</f>
        <v>0</v>
      </c>
      <c r="Q962" s="246">
        <v>0</v>
      </c>
      <c r="R962" s="246">
        <f>Q962*H962</f>
        <v>0</v>
      </c>
      <c r="S962" s="246">
        <v>0</v>
      </c>
      <c r="T962" s="247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48" t="s">
        <v>254</v>
      </c>
      <c r="AT962" s="248" t="s">
        <v>165</v>
      </c>
      <c r="AU962" s="248" t="s">
        <v>82</v>
      </c>
      <c r="AY962" s="17" t="s">
        <v>163</v>
      </c>
      <c r="BE962" s="249">
        <f>IF(N962="základní",J962,0)</f>
        <v>0</v>
      </c>
      <c r="BF962" s="249">
        <f>IF(N962="snížená",J962,0)</f>
        <v>0</v>
      </c>
      <c r="BG962" s="249">
        <f>IF(N962="zákl. přenesená",J962,0)</f>
        <v>0</v>
      </c>
      <c r="BH962" s="249">
        <f>IF(N962="sníž. přenesená",J962,0)</f>
        <v>0</v>
      </c>
      <c r="BI962" s="249">
        <f>IF(N962="nulová",J962,0)</f>
        <v>0</v>
      </c>
      <c r="BJ962" s="17" t="s">
        <v>80</v>
      </c>
      <c r="BK962" s="249">
        <f>ROUND(I962*H962,2)</f>
        <v>0</v>
      </c>
      <c r="BL962" s="17" t="s">
        <v>254</v>
      </c>
      <c r="BM962" s="248" t="s">
        <v>2106</v>
      </c>
    </row>
    <row r="963" spans="1:65" s="2" customFormat="1" ht="21.75" customHeight="1">
      <c r="A963" s="38"/>
      <c r="B963" s="39"/>
      <c r="C963" s="236" t="s">
        <v>2107</v>
      </c>
      <c r="D963" s="236" t="s">
        <v>165</v>
      </c>
      <c r="E963" s="237" t="s">
        <v>2108</v>
      </c>
      <c r="F963" s="238" t="s">
        <v>2109</v>
      </c>
      <c r="G963" s="239" t="s">
        <v>563</v>
      </c>
      <c r="H963" s="240">
        <v>1</v>
      </c>
      <c r="I963" s="241"/>
      <c r="J963" s="242">
        <f>ROUND(I963*H963,2)</f>
        <v>0</v>
      </c>
      <c r="K963" s="243"/>
      <c r="L963" s="44"/>
      <c r="M963" s="244" t="s">
        <v>1</v>
      </c>
      <c r="N963" s="245" t="s">
        <v>38</v>
      </c>
      <c r="O963" s="91"/>
      <c r="P963" s="246">
        <f>O963*H963</f>
        <v>0</v>
      </c>
      <c r="Q963" s="246">
        <v>0</v>
      </c>
      <c r="R963" s="246">
        <f>Q963*H963</f>
        <v>0</v>
      </c>
      <c r="S963" s="246">
        <v>0</v>
      </c>
      <c r="T963" s="247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48" t="s">
        <v>254</v>
      </c>
      <c r="AT963" s="248" t="s">
        <v>165</v>
      </c>
      <c r="AU963" s="248" t="s">
        <v>82</v>
      </c>
      <c r="AY963" s="17" t="s">
        <v>163</v>
      </c>
      <c r="BE963" s="249">
        <f>IF(N963="základní",J963,0)</f>
        <v>0</v>
      </c>
      <c r="BF963" s="249">
        <f>IF(N963="snížená",J963,0)</f>
        <v>0</v>
      </c>
      <c r="BG963" s="249">
        <f>IF(N963="zákl. přenesená",J963,0)</f>
        <v>0</v>
      </c>
      <c r="BH963" s="249">
        <f>IF(N963="sníž. přenesená",J963,0)</f>
        <v>0</v>
      </c>
      <c r="BI963" s="249">
        <f>IF(N963="nulová",J963,0)</f>
        <v>0</v>
      </c>
      <c r="BJ963" s="17" t="s">
        <v>80</v>
      </c>
      <c r="BK963" s="249">
        <f>ROUND(I963*H963,2)</f>
        <v>0</v>
      </c>
      <c r="BL963" s="17" t="s">
        <v>254</v>
      </c>
      <c r="BM963" s="248" t="s">
        <v>2110</v>
      </c>
    </row>
    <row r="964" spans="1:65" s="2" customFormat="1" ht="21.75" customHeight="1">
      <c r="A964" s="38"/>
      <c r="B964" s="39"/>
      <c r="C964" s="236" t="s">
        <v>2111</v>
      </c>
      <c r="D964" s="236" t="s">
        <v>165</v>
      </c>
      <c r="E964" s="237" t="s">
        <v>2112</v>
      </c>
      <c r="F964" s="238" t="s">
        <v>2113</v>
      </c>
      <c r="G964" s="239" t="s">
        <v>563</v>
      </c>
      <c r="H964" s="240">
        <v>18</v>
      </c>
      <c r="I964" s="241"/>
      <c r="J964" s="242">
        <f>ROUND(I964*H964,2)</f>
        <v>0</v>
      </c>
      <c r="K964" s="243"/>
      <c r="L964" s="44"/>
      <c r="M964" s="244" t="s">
        <v>1</v>
      </c>
      <c r="N964" s="245" t="s">
        <v>38</v>
      </c>
      <c r="O964" s="91"/>
      <c r="P964" s="246">
        <f>O964*H964</f>
        <v>0</v>
      </c>
      <c r="Q964" s="246">
        <v>0</v>
      </c>
      <c r="R964" s="246">
        <f>Q964*H964</f>
        <v>0</v>
      </c>
      <c r="S964" s="246">
        <v>0</v>
      </c>
      <c r="T964" s="247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48" t="s">
        <v>254</v>
      </c>
      <c r="AT964" s="248" t="s">
        <v>165</v>
      </c>
      <c r="AU964" s="248" t="s">
        <v>82</v>
      </c>
      <c r="AY964" s="17" t="s">
        <v>163</v>
      </c>
      <c r="BE964" s="249">
        <f>IF(N964="základní",J964,0)</f>
        <v>0</v>
      </c>
      <c r="BF964" s="249">
        <f>IF(N964="snížená",J964,0)</f>
        <v>0</v>
      </c>
      <c r="BG964" s="249">
        <f>IF(N964="zákl. přenesená",J964,0)</f>
        <v>0</v>
      </c>
      <c r="BH964" s="249">
        <f>IF(N964="sníž. přenesená",J964,0)</f>
        <v>0</v>
      </c>
      <c r="BI964" s="249">
        <f>IF(N964="nulová",J964,0)</f>
        <v>0</v>
      </c>
      <c r="BJ964" s="17" t="s">
        <v>80</v>
      </c>
      <c r="BK964" s="249">
        <f>ROUND(I964*H964,2)</f>
        <v>0</v>
      </c>
      <c r="BL964" s="17" t="s">
        <v>254</v>
      </c>
      <c r="BM964" s="248" t="s">
        <v>2114</v>
      </c>
    </row>
    <row r="965" spans="1:65" s="2" customFormat="1" ht="21.75" customHeight="1">
      <c r="A965" s="38"/>
      <c r="B965" s="39"/>
      <c r="C965" s="236" t="s">
        <v>2115</v>
      </c>
      <c r="D965" s="236" t="s">
        <v>165</v>
      </c>
      <c r="E965" s="237" t="s">
        <v>2116</v>
      </c>
      <c r="F965" s="238" t="s">
        <v>2117</v>
      </c>
      <c r="G965" s="239" t="s">
        <v>563</v>
      </c>
      <c r="H965" s="240">
        <v>1</v>
      </c>
      <c r="I965" s="241"/>
      <c r="J965" s="242">
        <f>ROUND(I965*H965,2)</f>
        <v>0</v>
      </c>
      <c r="K965" s="243"/>
      <c r="L965" s="44"/>
      <c r="M965" s="244" t="s">
        <v>1</v>
      </c>
      <c r="N965" s="245" t="s">
        <v>38</v>
      </c>
      <c r="O965" s="91"/>
      <c r="P965" s="246">
        <f>O965*H965</f>
        <v>0</v>
      </c>
      <c r="Q965" s="246">
        <v>0</v>
      </c>
      <c r="R965" s="246">
        <f>Q965*H965</f>
        <v>0</v>
      </c>
      <c r="S965" s="246">
        <v>0</v>
      </c>
      <c r="T965" s="247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48" t="s">
        <v>254</v>
      </c>
      <c r="AT965" s="248" t="s">
        <v>165</v>
      </c>
      <c r="AU965" s="248" t="s">
        <v>82</v>
      </c>
      <c r="AY965" s="17" t="s">
        <v>163</v>
      </c>
      <c r="BE965" s="249">
        <f>IF(N965="základní",J965,0)</f>
        <v>0</v>
      </c>
      <c r="BF965" s="249">
        <f>IF(N965="snížená",J965,0)</f>
        <v>0</v>
      </c>
      <c r="BG965" s="249">
        <f>IF(N965="zákl. přenesená",J965,0)</f>
        <v>0</v>
      </c>
      <c r="BH965" s="249">
        <f>IF(N965="sníž. přenesená",J965,0)</f>
        <v>0</v>
      </c>
      <c r="BI965" s="249">
        <f>IF(N965="nulová",J965,0)</f>
        <v>0</v>
      </c>
      <c r="BJ965" s="17" t="s">
        <v>80</v>
      </c>
      <c r="BK965" s="249">
        <f>ROUND(I965*H965,2)</f>
        <v>0</v>
      </c>
      <c r="BL965" s="17" t="s">
        <v>254</v>
      </c>
      <c r="BM965" s="248" t="s">
        <v>2118</v>
      </c>
    </row>
    <row r="966" spans="1:65" s="2" customFormat="1" ht="21.75" customHeight="1">
      <c r="A966" s="38"/>
      <c r="B966" s="39"/>
      <c r="C966" s="236" t="s">
        <v>2119</v>
      </c>
      <c r="D966" s="236" t="s">
        <v>165</v>
      </c>
      <c r="E966" s="237" t="s">
        <v>2120</v>
      </c>
      <c r="F966" s="238" t="s">
        <v>2121</v>
      </c>
      <c r="G966" s="239" t="s">
        <v>563</v>
      </c>
      <c r="H966" s="240">
        <v>7</v>
      </c>
      <c r="I966" s="241"/>
      <c r="J966" s="242">
        <f>ROUND(I966*H966,2)</f>
        <v>0</v>
      </c>
      <c r="K966" s="243"/>
      <c r="L966" s="44"/>
      <c r="M966" s="244" t="s">
        <v>1</v>
      </c>
      <c r="N966" s="245" t="s">
        <v>38</v>
      </c>
      <c r="O966" s="91"/>
      <c r="P966" s="246">
        <f>O966*H966</f>
        <v>0</v>
      </c>
      <c r="Q966" s="246">
        <v>0</v>
      </c>
      <c r="R966" s="246">
        <f>Q966*H966</f>
        <v>0</v>
      </c>
      <c r="S966" s="246">
        <v>0</v>
      </c>
      <c r="T966" s="247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48" t="s">
        <v>254</v>
      </c>
      <c r="AT966" s="248" t="s">
        <v>165</v>
      </c>
      <c r="AU966" s="248" t="s">
        <v>82</v>
      </c>
      <c r="AY966" s="17" t="s">
        <v>163</v>
      </c>
      <c r="BE966" s="249">
        <f>IF(N966="základní",J966,0)</f>
        <v>0</v>
      </c>
      <c r="BF966" s="249">
        <f>IF(N966="snížená",J966,0)</f>
        <v>0</v>
      </c>
      <c r="BG966" s="249">
        <f>IF(N966="zákl. přenesená",J966,0)</f>
        <v>0</v>
      </c>
      <c r="BH966" s="249">
        <f>IF(N966="sníž. přenesená",J966,0)</f>
        <v>0</v>
      </c>
      <c r="BI966" s="249">
        <f>IF(N966="nulová",J966,0)</f>
        <v>0</v>
      </c>
      <c r="BJ966" s="17" t="s">
        <v>80</v>
      </c>
      <c r="BK966" s="249">
        <f>ROUND(I966*H966,2)</f>
        <v>0</v>
      </c>
      <c r="BL966" s="17" t="s">
        <v>254</v>
      </c>
      <c r="BM966" s="248" t="s">
        <v>2122</v>
      </c>
    </row>
    <row r="967" spans="1:65" s="2" customFormat="1" ht="21.75" customHeight="1">
      <c r="A967" s="38"/>
      <c r="B967" s="39"/>
      <c r="C967" s="236" t="s">
        <v>2123</v>
      </c>
      <c r="D967" s="236" t="s">
        <v>165</v>
      </c>
      <c r="E967" s="237" t="s">
        <v>2124</v>
      </c>
      <c r="F967" s="238" t="s">
        <v>2125</v>
      </c>
      <c r="G967" s="239" t="s">
        <v>563</v>
      </c>
      <c r="H967" s="240">
        <v>2</v>
      </c>
      <c r="I967" s="241"/>
      <c r="J967" s="242">
        <f>ROUND(I967*H967,2)</f>
        <v>0</v>
      </c>
      <c r="K967" s="243"/>
      <c r="L967" s="44"/>
      <c r="M967" s="244" t="s">
        <v>1</v>
      </c>
      <c r="N967" s="245" t="s">
        <v>38</v>
      </c>
      <c r="O967" s="91"/>
      <c r="P967" s="246">
        <f>O967*H967</f>
        <v>0</v>
      </c>
      <c r="Q967" s="246">
        <v>0</v>
      </c>
      <c r="R967" s="246">
        <f>Q967*H967</f>
        <v>0</v>
      </c>
      <c r="S967" s="246">
        <v>0</v>
      </c>
      <c r="T967" s="247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48" t="s">
        <v>254</v>
      </c>
      <c r="AT967" s="248" t="s">
        <v>165</v>
      </c>
      <c r="AU967" s="248" t="s">
        <v>82</v>
      </c>
      <c r="AY967" s="17" t="s">
        <v>163</v>
      </c>
      <c r="BE967" s="249">
        <f>IF(N967="základní",J967,0)</f>
        <v>0</v>
      </c>
      <c r="BF967" s="249">
        <f>IF(N967="snížená",J967,0)</f>
        <v>0</v>
      </c>
      <c r="BG967" s="249">
        <f>IF(N967="zákl. přenesená",J967,0)</f>
        <v>0</v>
      </c>
      <c r="BH967" s="249">
        <f>IF(N967="sníž. přenesená",J967,0)</f>
        <v>0</v>
      </c>
      <c r="BI967" s="249">
        <f>IF(N967="nulová",J967,0)</f>
        <v>0</v>
      </c>
      <c r="BJ967" s="17" t="s">
        <v>80</v>
      </c>
      <c r="BK967" s="249">
        <f>ROUND(I967*H967,2)</f>
        <v>0</v>
      </c>
      <c r="BL967" s="17" t="s">
        <v>254</v>
      </c>
      <c r="BM967" s="248" t="s">
        <v>2126</v>
      </c>
    </row>
    <row r="968" spans="1:65" s="2" customFormat="1" ht="21.75" customHeight="1">
      <c r="A968" s="38"/>
      <c r="B968" s="39"/>
      <c r="C968" s="236" t="s">
        <v>2127</v>
      </c>
      <c r="D968" s="236" t="s">
        <v>165</v>
      </c>
      <c r="E968" s="237" t="s">
        <v>2128</v>
      </c>
      <c r="F968" s="238" t="s">
        <v>2129</v>
      </c>
      <c r="G968" s="239" t="s">
        <v>563</v>
      </c>
      <c r="H968" s="240">
        <v>1</v>
      </c>
      <c r="I968" s="241"/>
      <c r="J968" s="242">
        <f>ROUND(I968*H968,2)</f>
        <v>0</v>
      </c>
      <c r="K968" s="243"/>
      <c r="L968" s="44"/>
      <c r="M968" s="244" t="s">
        <v>1</v>
      </c>
      <c r="N968" s="245" t="s">
        <v>38</v>
      </c>
      <c r="O968" s="91"/>
      <c r="P968" s="246">
        <f>O968*H968</f>
        <v>0</v>
      </c>
      <c r="Q968" s="246">
        <v>0</v>
      </c>
      <c r="R968" s="246">
        <f>Q968*H968</f>
        <v>0</v>
      </c>
      <c r="S968" s="246">
        <v>0</v>
      </c>
      <c r="T968" s="247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48" t="s">
        <v>254</v>
      </c>
      <c r="AT968" s="248" t="s">
        <v>165</v>
      </c>
      <c r="AU968" s="248" t="s">
        <v>82</v>
      </c>
      <c r="AY968" s="17" t="s">
        <v>163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17" t="s">
        <v>80</v>
      </c>
      <c r="BK968" s="249">
        <f>ROUND(I968*H968,2)</f>
        <v>0</v>
      </c>
      <c r="BL968" s="17" t="s">
        <v>254</v>
      </c>
      <c r="BM968" s="248" t="s">
        <v>2130</v>
      </c>
    </row>
    <row r="969" spans="1:51" s="13" customFormat="1" ht="12">
      <c r="A969" s="13"/>
      <c r="B969" s="250"/>
      <c r="C969" s="251"/>
      <c r="D969" s="252" t="s">
        <v>170</v>
      </c>
      <c r="E969" s="253" t="s">
        <v>1</v>
      </c>
      <c r="F969" s="254" t="s">
        <v>80</v>
      </c>
      <c r="G969" s="251"/>
      <c r="H969" s="255">
        <v>1</v>
      </c>
      <c r="I969" s="256"/>
      <c r="J969" s="251"/>
      <c r="K969" s="251"/>
      <c r="L969" s="257"/>
      <c r="M969" s="258"/>
      <c r="N969" s="259"/>
      <c r="O969" s="259"/>
      <c r="P969" s="259"/>
      <c r="Q969" s="259"/>
      <c r="R969" s="259"/>
      <c r="S969" s="259"/>
      <c r="T969" s="260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61" t="s">
        <v>170</v>
      </c>
      <c r="AU969" s="261" t="s">
        <v>82</v>
      </c>
      <c r="AV969" s="13" t="s">
        <v>82</v>
      </c>
      <c r="AW969" s="13" t="s">
        <v>30</v>
      </c>
      <c r="AX969" s="13" t="s">
        <v>73</v>
      </c>
      <c r="AY969" s="261" t="s">
        <v>163</v>
      </c>
    </row>
    <row r="970" spans="1:51" s="14" customFormat="1" ht="12">
      <c r="A970" s="14"/>
      <c r="B970" s="262"/>
      <c r="C970" s="263"/>
      <c r="D970" s="252" t="s">
        <v>170</v>
      </c>
      <c r="E970" s="264" t="s">
        <v>1</v>
      </c>
      <c r="F970" s="265" t="s">
        <v>172</v>
      </c>
      <c r="G970" s="263"/>
      <c r="H970" s="266">
        <v>1</v>
      </c>
      <c r="I970" s="267"/>
      <c r="J970" s="263"/>
      <c r="K970" s="263"/>
      <c r="L970" s="268"/>
      <c r="M970" s="269"/>
      <c r="N970" s="270"/>
      <c r="O970" s="270"/>
      <c r="P970" s="270"/>
      <c r="Q970" s="270"/>
      <c r="R970" s="270"/>
      <c r="S970" s="270"/>
      <c r="T970" s="271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2" t="s">
        <v>170</v>
      </c>
      <c r="AU970" s="272" t="s">
        <v>82</v>
      </c>
      <c r="AV970" s="14" t="s">
        <v>88</v>
      </c>
      <c r="AW970" s="14" t="s">
        <v>30</v>
      </c>
      <c r="AX970" s="14" t="s">
        <v>80</v>
      </c>
      <c r="AY970" s="272" t="s">
        <v>163</v>
      </c>
    </row>
    <row r="971" spans="1:65" s="2" customFormat="1" ht="21.75" customHeight="1">
      <c r="A971" s="38"/>
      <c r="B971" s="39"/>
      <c r="C971" s="236" t="s">
        <v>2131</v>
      </c>
      <c r="D971" s="236" t="s">
        <v>165</v>
      </c>
      <c r="E971" s="237" t="s">
        <v>2132</v>
      </c>
      <c r="F971" s="238" t="s">
        <v>2133</v>
      </c>
      <c r="G971" s="239" t="s">
        <v>212</v>
      </c>
      <c r="H971" s="240">
        <v>80</v>
      </c>
      <c r="I971" s="241"/>
      <c r="J971" s="242">
        <f>ROUND(I971*H971,2)</f>
        <v>0</v>
      </c>
      <c r="K971" s="243"/>
      <c r="L971" s="44"/>
      <c r="M971" s="244" t="s">
        <v>1</v>
      </c>
      <c r="N971" s="245" t="s">
        <v>38</v>
      </c>
      <c r="O971" s="91"/>
      <c r="P971" s="246">
        <f>O971*H971</f>
        <v>0</v>
      </c>
      <c r="Q971" s="246">
        <v>0</v>
      </c>
      <c r="R971" s="246">
        <f>Q971*H971</f>
        <v>0</v>
      </c>
      <c r="S971" s="246">
        <v>0</v>
      </c>
      <c r="T971" s="247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48" t="s">
        <v>254</v>
      </c>
      <c r="AT971" s="248" t="s">
        <v>165</v>
      </c>
      <c r="AU971" s="248" t="s">
        <v>82</v>
      </c>
      <c r="AY971" s="17" t="s">
        <v>163</v>
      </c>
      <c r="BE971" s="249">
        <f>IF(N971="základní",J971,0)</f>
        <v>0</v>
      </c>
      <c r="BF971" s="249">
        <f>IF(N971="snížená",J971,0)</f>
        <v>0</v>
      </c>
      <c r="BG971" s="249">
        <f>IF(N971="zákl. přenesená",J971,0)</f>
        <v>0</v>
      </c>
      <c r="BH971" s="249">
        <f>IF(N971="sníž. přenesená",J971,0)</f>
        <v>0</v>
      </c>
      <c r="BI971" s="249">
        <f>IF(N971="nulová",J971,0)</f>
        <v>0</v>
      </c>
      <c r="BJ971" s="17" t="s">
        <v>80</v>
      </c>
      <c r="BK971" s="249">
        <f>ROUND(I971*H971,2)</f>
        <v>0</v>
      </c>
      <c r="BL971" s="17" t="s">
        <v>254</v>
      </c>
      <c r="BM971" s="248" t="s">
        <v>2134</v>
      </c>
    </row>
    <row r="972" spans="1:65" s="2" customFormat="1" ht="44.25" customHeight="1">
      <c r="A972" s="38"/>
      <c r="B972" s="39"/>
      <c r="C972" s="236" t="s">
        <v>2135</v>
      </c>
      <c r="D972" s="236" t="s">
        <v>165</v>
      </c>
      <c r="E972" s="237" t="s">
        <v>2136</v>
      </c>
      <c r="F972" s="238" t="s">
        <v>2137</v>
      </c>
      <c r="G972" s="239" t="s">
        <v>591</v>
      </c>
      <c r="H972" s="240">
        <v>1.09</v>
      </c>
      <c r="I972" s="241"/>
      <c r="J972" s="242">
        <f>ROUND(I972*H972,2)</f>
        <v>0</v>
      </c>
      <c r="K972" s="243"/>
      <c r="L972" s="44"/>
      <c r="M972" s="244" t="s">
        <v>1</v>
      </c>
      <c r="N972" s="245" t="s">
        <v>38</v>
      </c>
      <c r="O972" s="91"/>
      <c r="P972" s="246">
        <f>O972*H972</f>
        <v>0</v>
      </c>
      <c r="Q972" s="246">
        <v>0</v>
      </c>
      <c r="R972" s="246">
        <f>Q972*H972</f>
        <v>0</v>
      </c>
      <c r="S972" s="246">
        <v>0</v>
      </c>
      <c r="T972" s="247">
        <f>S972*H972</f>
        <v>0</v>
      </c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R972" s="248" t="s">
        <v>254</v>
      </c>
      <c r="AT972" s="248" t="s">
        <v>165</v>
      </c>
      <c r="AU972" s="248" t="s">
        <v>82</v>
      </c>
      <c r="AY972" s="17" t="s">
        <v>163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7" t="s">
        <v>80</v>
      </c>
      <c r="BK972" s="249">
        <f>ROUND(I972*H972,2)</f>
        <v>0</v>
      </c>
      <c r="BL972" s="17" t="s">
        <v>254</v>
      </c>
      <c r="BM972" s="248" t="s">
        <v>2138</v>
      </c>
    </row>
    <row r="973" spans="1:63" s="12" customFormat="1" ht="22.8" customHeight="1">
      <c r="A973" s="12"/>
      <c r="B973" s="220"/>
      <c r="C973" s="221"/>
      <c r="D973" s="222" t="s">
        <v>72</v>
      </c>
      <c r="E973" s="234" t="s">
        <v>951</v>
      </c>
      <c r="F973" s="234" t="s">
        <v>952</v>
      </c>
      <c r="G973" s="221"/>
      <c r="H973" s="221"/>
      <c r="I973" s="224"/>
      <c r="J973" s="235">
        <f>BK973</f>
        <v>0</v>
      </c>
      <c r="K973" s="221"/>
      <c r="L973" s="226"/>
      <c r="M973" s="227"/>
      <c r="N973" s="228"/>
      <c r="O973" s="228"/>
      <c r="P973" s="229">
        <f>SUM(P974:P1028)</f>
        <v>0</v>
      </c>
      <c r="Q973" s="228"/>
      <c r="R973" s="229">
        <f>SUM(R974:R1028)</f>
        <v>0</v>
      </c>
      <c r="S973" s="228"/>
      <c r="T973" s="230">
        <f>SUM(T974:T1028)</f>
        <v>0</v>
      </c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R973" s="231" t="s">
        <v>82</v>
      </c>
      <c r="AT973" s="232" t="s">
        <v>72</v>
      </c>
      <c r="AU973" s="232" t="s">
        <v>80</v>
      </c>
      <c r="AY973" s="231" t="s">
        <v>163</v>
      </c>
      <c r="BK973" s="233">
        <f>SUM(BK974:BK1028)</f>
        <v>0</v>
      </c>
    </row>
    <row r="974" spans="1:65" s="2" customFormat="1" ht="33" customHeight="1">
      <c r="A974" s="38"/>
      <c r="B974" s="39"/>
      <c r="C974" s="236" t="s">
        <v>2139</v>
      </c>
      <c r="D974" s="236" t="s">
        <v>165</v>
      </c>
      <c r="E974" s="237" t="s">
        <v>2140</v>
      </c>
      <c r="F974" s="238" t="s">
        <v>2141</v>
      </c>
      <c r="G974" s="239" t="s">
        <v>168</v>
      </c>
      <c r="H974" s="240">
        <v>2216.824</v>
      </c>
      <c r="I974" s="241"/>
      <c r="J974" s="242">
        <f>ROUND(I974*H974,2)</f>
        <v>0</v>
      </c>
      <c r="K974" s="243"/>
      <c r="L974" s="44"/>
      <c r="M974" s="244" t="s">
        <v>1</v>
      </c>
      <c r="N974" s="245" t="s">
        <v>38</v>
      </c>
      <c r="O974" s="91"/>
      <c r="P974" s="246">
        <f>O974*H974</f>
        <v>0</v>
      </c>
      <c r="Q974" s="246">
        <v>0</v>
      </c>
      <c r="R974" s="246">
        <f>Q974*H974</f>
        <v>0</v>
      </c>
      <c r="S974" s="246">
        <v>0</v>
      </c>
      <c r="T974" s="247">
        <f>S974*H974</f>
        <v>0</v>
      </c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R974" s="248" t="s">
        <v>254</v>
      </c>
      <c r="AT974" s="248" t="s">
        <v>165</v>
      </c>
      <c r="AU974" s="248" t="s">
        <v>82</v>
      </c>
      <c r="AY974" s="17" t="s">
        <v>163</v>
      </c>
      <c r="BE974" s="249">
        <f>IF(N974="základní",J974,0)</f>
        <v>0</v>
      </c>
      <c r="BF974" s="249">
        <f>IF(N974="snížená",J974,0)</f>
        <v>0</v>
      </c>
      <c r="BG974" s="249">
        <f>IF(N974="zákl. přenesená",J974,0)</f>
        <v>0</v>
      </c>
      <c r="BH974" s="249">
        <f>IF(N974="sníž. přenesená",J974,0)</f>
        <v>0</v>
      </c>
      <c r="BI974" s="249">
        <f>IF(N974="nulová",J974,0)</f>
        <v>0</v>
      </c>
      <c r="BJ974" s="17" t="s">
        <v>80</v>
      </c>
      <c r="BK974" s="249">
        <f>ROUND(I974*H974,2)</f>
        <v>0</v>
      </c>
      <c r="BL974" s="17" t="s">
        <v>254</v>
      </c>
      <c r="BM974" s="248" t="s">
        <v>2142</v>
      </c>
    </row>
    <row r="975" spans="1:65" s="2" customFormat="1" ht="21.75" customHeight="1">
      <c r="A975" s="38"/>
      <c r="B975" s="39"/>
      <c r="C975" s="273" t="s">
        <v>2143</v>
      </c>
      <c r="D975" s="273" t="s">
        <v>551</v>
      </c>
      <c r="E975" s="274" t="s">
        <v>2144</v>
      </c>
      <c r="F975" s="275" t="s">
        <v>2145</v>
      </c>
      <c r="G975" s="276" t="s">
        <v>168</v>
      </c>
      <c r="H975" s="277">
        <v>20.919</v>
      </c>
      <c r="I975" s="278"/>
      <c r="J975" s="279">
        <f>ROUND(I975*H975,2)</f>
        <v>0</v>
      </c>
      <c r="K975" s="280"/>
      <c r="L975" s="281"/>
      <c r="M975" s="282" t="s">
        <v>1</v>
      </c>
      <c r="N975" s="283" t="s">
        <v>38</v>
      </c>
      <c r="O975" s="91"/>
      <c r="P975" s="246">
        <f>O975*H975</f>
        <v>0</v>
      </c>
      <c r="Q975" s="246">
        <v>0</v>
      </c>
      <c r="R975" s="246">
        <f>Q975*H975</f>
        <v>0</v>
      </c>
      <c r="S975" s="246">
        <v>0</v>
      </c>
      <c r="T975" s="247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48" t="s">
        <v>378</v>
      </c>
      <c r="AT975" s="248" t="s">
        <v>551</v>
      </c>
      <c r="AU975" s="248" t="s">
        <v>82</v>
      </c>
      <c r="AY975" s="17" t="s">
        <v>163</v>
      </c>
      <c r="BE975" s="249">
        <f>IF(N975="základní",J975,0)</f>
        <v>0</v>
      </c>
      <c r="BF975" s="249">
        <f>IF(N975="snížená",J975,0)</f>
        <v>0</v>
      </c>
      <c r="BG975" s="249">
        <f>IF(N975="zákl. přenesená",J975,0)</f>
        <v>0</v>
      </c>
      <c r="BH975" s="249">
        <f>IF(N975="sníž. přenesená",J975,0)</f>
        <v>0</v>
      </c>
      <c r="BI975" s="249">
        <f>IF(N975="nulová",J975,0)</f>
        <v>0</v>
      </c>
      <c r="BJ975" s="17" t="s">
        <v>80</v>
      </c>
      <c r="BK975" s="249">
        <f>ROUND(I975*H975,2)</f>
        <v>0</v>
      </c>
      <c r="BL975" s="17" t="s">
        <v>254</v>
      </c>
      <c r="BM975" s="248" t="s">
        <v>2146</v>
      </c>
    </row>
    <row r="976" spans="1:65" s="2" customFormat="1" ht="21.75" customHeight="1">
      <c r="A976" s="38"/>
      <c r="B976" s="39"/>
      <c r="C976" s="273" t="s">
        <v>2147</v>
      </c>
      <c r="D976" s="273" t="s">
        <v>551</v>
      </c>
      <c r="E976" s="274" t="s">
        <v>2148</v>
      </c>
      <c r="F976" s="275" t="s">
        <v>2149</v>
      </c>
      <c r="G976" s="276" t="s">
        <v>168</v>
      </c>
      <c r="H976" s="277">
        <v>1914.647</v>
      </c>
      <c r="I976" s="278"/>
      <c r="J976" s="279">
        <f>ROUND(I976*H976,2)</f>
        <v>0</v>
      </c>
      <c r="K976" s="280"/>
      <c r="L976" s="281"/>
      <c r="M976" s="282" t="s">
        <v>1</v>
      </c>
      <c r="N976" s="283" t="s">
        <v>38</v>
      </c>
      <c r="O976" s="91"/>
      <c r="P976" s="246">
        <f>O976*H976</f>
        <v>0</v>
      </c>
      <c r="Q976" s="246">
        <v>0</v>
      </c>
      <c r="R976" s="246">
        <f>Q976*H976</f>
        <v>0</v>
      </c>
      <c r="S976" s="246">
        <v>0</v>
      </c>
      <c r="T976" s="247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48" t="s">
        <v>378</v>
      </c>
      <c r="AT976" s="248" t="s">
        <v>551</v>
      </c>
      <c r="AU976" s="248" t="s">
        <v>82</v>
      </c>
      <c r="AY976" s="17" t="s">
        <v>163</v>
      </c>
      <c r="BE976" s="249">
        <f>IF(N976="základní",J976,0)</f>
        <v>0</v>
      </c>
      <c r="BF976" s="249">
        <f>IF(N976="snížená",J976,0)</f>
        <v>0</v>
      </c>
      <c r="BG976" s="249">
        <f>IF(N976="zákl. přenesená",J976,0)</f>
        <v>0</v>
      </c>
      <c r="BH976" s="249">
        <f>IF(N976="sníž. přenesená",J976,0)</f>
        <v>0</v>
      </c>
      <c r="BI976" s="249">
        <f>IF(N976="nulová",J976,0)</f>
        <v>0</v>
      </c>
      <c r="BJ976" s="17" t="s">
        <v>80</v>
      </c>
      <c r="BK976" s="249">
        <f>ROUND(I976*H976,2)</f>
        <v>0</v>
      </c>
      <c r="BL976" s="17" t="s">
        <v>254</v>
      </c>
      <c r="BM976" s="248" t="s">
        <v>2150</v>
      </c>
    </row>
    <row r="977" spans="1:65" s="2" customFormat="1" ht="16.5" customHeight="1">
      <c r="A977" s="38"/>
      <c r="B977" s="39"/>
      <c r="C977" s="273" t="s">
        <v>2151</v>
      </c>
      <c r="D977" s="273" t="s">
        <v>551</v>
      </c>
      <c r="E977" s="274" t="s">
        <v>2152</v>
      </c>
      <c r="F977" s="275" t="s">
        <v>2153</v>
      </c>
      <c r="G977" s="276" t="s">
        <v>168</v>
      </c>
      <c r="H977" s="277">
        <v>609.091</v>
      </c>
      <c r="I977" s="278"/>
      <c r="J977" s="279">
        <f>ROUND(I977*H977,2)</f>
        <v>0</v>
      </c>
      <c r="K977" s="280"/>
      <c r="L977" s="281"/>
      <c r="M977" s="282" t="s">
        <v>1</v>
      </c>
      <c r="N977" s="283" t="s">
        <v>38</v>
      </c>
      <c r="O977" s="91"/>
      <c r="P977" s="246">
        <f>O977*H977</f>
        <v>0</v>
      </c>
      <c r="Q977" s="246">
        <v>0</v>
      </c>
      <c r="R977" s="246">
        <f>Q977*H977</f>
        <v>0</v>
      </c>
      <c r="S977" s="246">
        <v>0</v>
      </c>
      <c r="T977" s="247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48" t="s">
        <v>378</v>
      </c>
      <c r="AT977" s="248" t="s">
        <v>551</v>
      </c>
      <c r="AU977" s="248" t="s">
        <v>82</v>
      </c>
      <c r="AY977" s="17" t="s">
        <v>163</v>
      </c>
      <c r="BE977" s="249">
        <f>IF(N977="základní",J977,0)</f>
        <v>0</v>
      </c>
      <c r="BF977" s="249">
        <f>IF(N977="snížená",J977,0)</f>
        <v>0</v>
      </c>
      <c r="BG977" s="249">
        <f>IF(N977="zákl. přenesená",J977,0)</f>
        <v>0</v>
      </c>
      <c r="BH977" s="249">
        <f>IF(N977="sníž. přenesená",J977,0)</f>
        <v>0</v>
      </c>
      <c r="BI977" s="249">
        <f>IF(N977="nulová",J977,0)</f>
        <v>0</v>
      </c>
      <c r="BJ977" s="17" t="s">
        <v>80</v>
      </c>
      <c r="BK977" s="249">
        <f>ROUND(I977*H977,2)</f>
        <v>0</v>
      </c>
      <c r="BL977" s="17" t="s">
        <v>254</v>
      </c>
      <c r="BM977" s="248" t="s">
        <v>2154</v>
      </c>
    </row>
    <row r="978" spans="1:65" s="2" customFormat="1" ht="21.75" customHeight="1">
      <c r="A978" s="38"/>
      <c r="B978" s="39"/>
      <c r="C978" s="236" t="s">
        <v>2155</v>
      </c>
      <c r="D978" s="236" t="s">
        <v>165</v>
      </c>
      <c r="E978" s="237" t="s">
        <v>2156</v>
      </c>
      <c r="F978" s="238" t="s">
        <v>2157</v>
      </c>
      <c r="G978" s="239" t="s">
        <v>212</v>
      </c>
      <c r="H978" s="240">
        <v>1970.71</v>
      </c>
      <c r="I978" s="241"/>
      <c r="J978" s="242">
        <f>ROUND(I978*H978,2)</f>
        <v>0</v>
      </c>
      <c r="K978" s="243"/>
      <c r="L978" s="44"/>
      <c r="M978" s="244" t="s">
        <v>1</v>
      </c>
      <c r="N978" s="245" t="s">
        <v>38</v>
      </c>
      <c r="O978" s="91"/>
      <c r="P978" s="246">
        <f>O978*H978</f>
        <v>0</v>
      </c>
      <c r="Q978" s="246">
        <v>0</v>
      </c>
      <c r="R978" s="246">
        <f>Q978*H978</f>
        <v>0</v>
      </c>
      <c r="S978" s="246">
        <v>0</v>
      </c>
      <c r="T978" s="247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48" t="s">
        <v>254</v>
      </c>
      <c r="AT978" s="248" t="s">
        <v>165</v>
      </c>
      <c r="AU978" s="248" t="s">
        <v>82</v>
      </c>
      <c r="AY978" s="17" t="s">
        <v>163</v>
      </c>
      <c r="BE978" s="249">
        <f>IF(N978="základní",J978,0)</f>
        <v>0</v>
      </c>
      <c r="BF978" s="249">
        <f>IF(N978="snížená",J978,0)</f>
        <v>0</v>
      </c>
      <c r="BG978" s="249">
        <f>IF(N978="zákl. přenesená",J978,0)</f>
        <v>0</v>
      </c>
      <c r="BH978" s="249">
        <f>IF(N978="sníž. přenesená",J978,0)</f>
        <v>0</v>
      </c>
      <c r="BI978" s="249">
        <f>IF(N978="nulová",J978,0)</f>
        <v>0</v>
      </c>
      <c r="BJ978" s="17" t="s">
        <v>80</v>
      </c>
      <c r="BK978" s="249">
        <f>ROUND(I978*H978,2)</f>
        <v>0</v>
      </c>
      <c r="BL978" s="17" t="s">
        <v>254</v>
      </c>
      <c r="BM978" s="248" t="s">
        <v>2158</v>
      </c>
    </row>
    <row r="979" spans="1:65" s="2" customFormat="1" ht="16.5" customHeight="1">
      <c r="A979" s="38"/>
      <c r="B979" s="39"/>
      <c r="C979" s="273" t="s">
        <v>2159</v>
      </c>
      <c r="D979" s="273" t="s">
        <v>551</v>
      </c>
      <c r="E979" s="274" t="s">
        <v>2160</v>
      </c>
      <c r="F979" s="275" t="s">
        <v>2161</v>
      </c>
      <c r="G979" s="276" t="s">
        <v>212</v>
      </c>
      <c r="H979" s="277">
        <v>1965.51</v>
      </c>
      <c r="I979" s="278"/>
      <c r="J979" s="279">
        <f>ROUND(I979*H979,2)</f>
        <v>0</v>
      </c>
      <c r="K979" s="280"/>
      <c r="L979" s="281"/>
      <c r="M979" s="282" t="s">
        <v>1</v>
      </c>
      <c r="N979" s="283" t="s">
        <v>38</v>
      </c>
      <c r="O979" s="91"/>
      <c r="P979" s="246">
        <f>O979*H979</f>
        <v>0</v>
      </c>
      <c r="Q979" s="246">
        <v>0</v>
      </c>
      <c r="R979" s="246">
        <f>Q979*H979</f>
        <v>0</v>
      </c>
      <c r="S979" s="246">
        <v>0</v>
      </c>
      <c r="T979" s="247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48" t="s">
        <v>378</v>
      </c>
      <c r="AT979" s="248" t="s">
        <v>551</v>
      </c>
      <c r="AU979" s="248" t="s">
        <v>82</v>
      </c>
      <c r="AY979" s="17" t="s">
        <v>163</v>
      </c>
      <c r="BE979" s="249">
        <f>IF(N979="základní",J979,0)</f>
        <v>0</v>
      </c>
      <c r="BF979" s="249">
        <f>IF(N979="snížená",J979,0)</f>
        <v>0</v>
      </c>
      <c r="BG979" s="249">
        <f>IF(N979="zákl. přenesená",J979,0)</f>
        <v>0</v>
      </c>
      <c r="BH979" s="249">
        <f>IF(N979="sníž. přenesená",J979,0)</f>
        <v>0</v>
      </c>
      <c r="BI979" s="249">
        <f>IF(N979="nulová",J979,0)</f>
        <v>0</v>
      </c>
      <c r="BJ979" s="17" t="s">
        <v>80</v>
      </c>
      <c r="BK979" s="249">
        <f>ROUND(I979*H979,2)</f>
        <v>0</v>
      </c>
      <c r="BL979" s="17" t="s">
        <v>254</v>
      </c>
      <c r="BM979" s="248" t="s">
        <v>2162</v>
      </c>
    </row>
    <row r="980" spans="1:51" s="13" customFormat="1" ht="12">
      <c r="A980" s="13"/>
      <c r="B980" s="250"/>
      <c r="C980" s="251"/>
      <c r="D980" s="252" t="s">
        <v>170</v>
      </c>
      <c r="E980" s="253" t="s">
        <v>1</v>
      </c>
      <c r="F980" s="254" t="s">
        <v>2163</v>
      </c>
      <c r="G980" s="251"/>
      <c r="H980" s="255">
        <v>37</v>
      </c>
      <c r="I980" s="256"/>
      <c r="J980" s="251"/>
      <c r="K980" s="251"/>
      <c r="L980" s="257"/>
      <c r="M980" s="258"/>
      <c r="N980" s="259"/>
      <c r="O980" s="259"/>
      <c r="P980" s="259"/>
      <c r="Q980" s="259"/>
      <c r="R980" s="259"/>
      <c r="S980" s="259"/>
      <c r="T980" s="26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1" t="s">
        <v>170</v>
      </c>
      <c r="AU980" s="261" t="s">
        <v>82</v>
      </c>
      <c r="AV980" s="13" t="s">
        <v>82</v>
      </c>
      <c r="AW980" s="13" t="s">
        <v>30</v>
      </c>
      <c r="AX980" s="13" t="s">
        <v>73</v>
      </c>
      <c r="AY980" s="261" t="s">
        <v>163</v>
      </c>
    </row>
    <row r="981" spans="1:51" s="13" customFormat="1" ht="12">
      <c r="A981" s="13"/>
      <c r="B981" s="250"/>
      <c r="C981" s="251"/>
      <c r="D981" s="252" t="s">
        <v>170</v>
      </c>
      <c r="E981" s="253" t="s">
        <v>1</v>
      </c>
      <c r="F981" s="254" t="s">
        <v>2164</v>
      </c>
      <c r="G981" s="251"/>
      <c r="H981" s="255">
        <v>39.2</v>
      </c>
      <c r="I981" s="256"/>
      <c r="J981" s="251"/>
      <c r="K981" s="251"/>
      <c r="L981" s="257"/>
      <c r="M981" s="258"/>
      <c r="N981" s="259"/>
      <c r="O981" s="259"/>
      <c r="P981" s="259"/>
      <c r="Q981" s="259"/>
      <c r="R981" s="259"/>
      <c r="S981" s="259"/>
      <c r="T981" s="26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1" t="s">
        <v>170</v>
      </c>
      <c r="AU981" s="261" t="s">
        <v>82</v>
      </c>
      <c r="AV981" s="13" t="s">
        <v>82</v>
      </c>
      <c r="AW981" s="13" t="s">
        <v>30</v>
      </c>
      <c r="AX981" s="13" t="s">
        <v>73</v>
      </c>
      <c r="AY981" s="261" t="s">
        <v>163</v>
      </c>
    </row>
    <row r="982" spans="1:51" s="13" customFormat="1" ht="12">
      <c r="A982" s="13"/>
      <c r="B982" s="250"/>
      <c r="C982" s="251"/>
      <c r="D982" s="252" t="s">
        <v>170</v>
      </c>
      <c r="E982" s="253" t="s">
        <v>1</v>
      </c>
      <c r="F982" s="254" t="s">
        <v>2165</v>
      </c>
      <c r="G982" s="251"/>
      <c r="H982" s="255">
        <v>35.9</v>
      </c>
      <c r="I982" s="256"/>
      <c r="J982" s="251"/>
      <c r="K982" s="251"/>
      <c r="L982" s="257"/>
      <c r="M982" s="258"/>
      <c r="N982" s="259"/>
      <c r="O982" s="259"/>
      <c r="P982" s="259"/>
      <c r="Q982" s="259"/>
      <c r="R982" s="259"/>
      <c r="S982" s="259"/>
      <c r="T982" s="260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1" t="s">
        <v>170</v>
      </c>
      <c r="AU982" s="261" t="s">
        <v>82</v>
      </c>
      <c r="AV982" s="13" t="s">
        <v>82</v>
      </c>
      <c r="AW982" s="13" t="s">
        <v>30</v>
      </c>
      <c r="AX982" s="13" t="s">
        <v>73</v>
      </c>
      <c r="AY982" s="261" t="s">
        <v>163</v>
      </c>
    </row>
    <row r="983" spans="1:51" s="13" customFormat="1" ht="12">
      <c r="A983" s="13"/>
      <c r="B983" s="250"/>
      <c r="C983" s="251"/>
      <c r="D983" s="252" t="s">
        <v>170</v>
      </c>
      <c r="E983" s="253" t="s">
        <v>1</v>
      </c>
      <c r="F983" s="254" t="s">
        <v>2166</v>
      </c>
      <c r="G983" s="251"/>
      <c r="H983" s="255">
        <v>15.6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1" t="s">
        <v>170</v>
      </c>
      <c r="AU983" s="261" t="s">
        <v>82</v>
      </c>
      <c r="AV983" s="13" t="s">
        <v>82</v>
      </c>
      <c r="AW983" s="13" t="s">
        <v>30</v>
      </c>
      <c r="AX983" s="13" t="s">
        <v>73</v>
      </c>
      <c r="AY983" s="261" t="s">
        <v>163</v>
      </c>
    </row>
    <row r="984" spans="1:51" s="13" customFormat="1" ht="12">
      <c r="A984" s="13"/>
      <c r="B984" s="250"/>
      <c r="C984" s="251"/>
      <c r="D984" s="252" t="s">
        <v>170</v>
      </c>
      <c r="E984" s="253" t="s">
        <v>1</v>
      </c>
      <c r="F984" s="254" t="s">
        <v>2167</v>
      </c>
      <c r="G984" s="251"/>
      <c r="H984" s="255">
        <v>35.15</v>
      </c>
      <c r="I984" s="256"/>
      <c r="J984" s="251"/>
      <c r="K984" s="251"/>
      <c r="L984" s="257"/>
      <c r="M984" s="258"/>
      <c r="N984" s="259"/>
      <c r="O984" s="259"/>
      <c r="P984" s="259"/>
      <c r="Q984" s="259"/>
      <c r="R984" s="259"/>
      <c r="S984" s="259"/>
      <c r="T984" s="26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1" t="s">
        <v>170</v>
      </c>
      <c r="AU984" s="261" t="s">
        <v>82</v>
      </c>
      <c r="AV984" s="13" t="s">
        <v>82</v>
      </c>
      <c r="AW984" s="13" t="s">
        <v>30</v>
      </c>
      <c r="AX984" s="13" t="s">
        <v>73</v>
      </c>
      <c r="AY984" s="261" t="s">
        <v>163</v>
      </c>
    </row>
    <row r="985" spans="1:51" s="13" customFormat="1" ht="12">
      <c r="A985" s="13"/>
      <c r="B985" s="250"/>
      <c r="C985" s="251"/>
      <c r="D985" s="252" t="s">
        <v>170</v>
      </c>
      <c r="E985" s="253" t="s">
        <v>1</v>
      </c>
      <c r="F985" s="254" t="s">
        <v>2168</v>
      </c>
      <c r="G985" s="251"/>
      <c r="H985" s="255">
        <v>12.3</v>
      </c>
      <c r="I985" s="256"/>
      <c r="J985" s="251"/>
      <c r="K985" s="251"/>
      <c r="L985" s="257"/>
      <c r="M985" s="258"/>
      <c r="N985" s="259"/>
      <c r="O985" s="259"/>
      <c r="P985" s="259"/>
      <c r="Q985" s="259"/>
      <c r="R985" s="259"/>
      <c r="S985" s="259"/>
      <c r="T985" s="26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1" t="s">
        <v>170</v>
      </c>
      <c r="AU985" s="261" t="s">
        <v>82</v>
      </c>
      <c r="AV985" s="13" t="s">
        <v>82</v>
      </c>
      <c r="AW985" s="13" t="s">
        <v>30</v>
      </c>
      <c r="AX985" s="13" t="s">
        <v>73</v>
      </c>
      <c r="AY985" s="261" t="s">
        <v>163</v>
      </c>
    </row>
    <row r="986" spans="1:51" s="13" customFormat="1" ht="12">
      <c r="A986" s="13"/>
      <c r="B986" s="250"/>
      <c r="C986" s="251"/>
      <c r="D986" s="252" t="s">
        <v>170</v>
      </c>
      <c r="E986" s="253" t="s">
        <v>1</v>
      </c>
      <c r="F986" s="254" t="s">
        <v>2169</v>
      </c>
      <c r="G986" s="251"/>
      <c r="H986" s="255">
        <v>8.25</v>
      </c>
      <c r="I986" s="256"/>
      <c r="J986" s="251"/>
      <c r="K986" s="251"/>
      <c r="L986" s="257"/>
      <c r="M986" s="258"/>
      <c r="N986" s="259"/>
      <c r="O986" s="259"/>
      <c r="P986" s="259"/>
      <c r="Q986" s="259"/>
      <c r="R986" s="259"/>
      <c r="S986" s="259"/>
      <c r="T986" s="260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61" t="s">
        <v>170</v>
      </c>
      <c r="AU986" s="261" t="s">
        <v>82</v>
      </c>
      <c r="AV986" s="13" t="s">
        <v>82</v>
      </c>
      <c r="AW986" s="13" t="s">
        <v>30</v>
      </c>
      <c r="AX986" s="13" t="s">
        <v>73</v>
      </c>
      <c r="AY986" s="261" t="s">
        <v>163</v>
      </c>
    </row>
    <row r="987" spans="1:51" s="13" customFormat="1" ht="12">
      <c r="A987" s="13"/>
      <c r="B987" s="250"/>
      <c r="C987" s="251"/>
      <c r="D987" s="252" t="s">
        <v>170</v>
      </c>
      <c r="E987" s="253" t="s">
        <v>1</v>
      </c>
      <c r="F987" s="254" t="s">
        <v>2170</v>
      </c>
      <c r="G987" s="251"/>
      <c r="H987" s="255">
        <v>32.7</v>
      </c>
      <c r="I987" s="256"/>
      <c r="J987" s="251"/>
      <c r="K987" s="251"/>
      <c r="L987" s="257"/>
      <c r="M987" s="258"/>
      <c r="N987" s="259"/>
      <c r="O987" s="259"/>
      <c r="P987" s="259"/>
      <c r="Q987" s="259"/>
      <c r="R987" s="259"/>
      <c r="S987" s="259"/>
      <c r="T987" s="260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1" t="s">
        <v>170</v>
      </c>
      <c r="AU987" s="261" t="s">
        <v>82</v>
      </c>
      <c r="AV987" s="13" t="s">
        <v>82</v>
      </c>
      <c r="AW987" s="13" t="s">
        <v>30</v>
      </c>
      <c r="AX987" s="13" t="s">
        <v>73</v>
      </c>
      <c r="AY987" s="261" t="s">
        <v>163</v>
      </c>
    </row>
    <row r="988" spans="1:51" s="13" customFormat="1" ht="12">
      <c r="A988" s="13"/>
      <c r="B988" s="250"/>
      <c r="C988" s="251"/>
      <c r="D988" s="252" t="s">
        <v>170</v>
      </c>
      <c r="E988" s="253" t="s">
        <v>1</v>
      </c>
      <c r="F988" s="254" t="s">
        <v>2171</v>
      </c>
      <c r="G988" s="251"/>
      <c r="H988" s="255">
        <v>81.8</v>
      </c>
      <c r="I988" s="256"/>
      <c r="J988" s="251"/>
      <c r="K988" s="251"/>
      <c r="L988" s="257"/>
      <c r="M988" s="258"/>
      <c r="N988" s="259"/>
      <c r="O988" s="259"/>
      <c r="P988" s="259"/>
      <c r="Q988" s="259"/>
      <c r="R988" s="259"/>
      <c r="S988" s="259"/>
      <c r="T988" s="26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61" t="s">
        <v>170</v>
      </c>
      <c r="AU988" s="261" t="s">
        <v>82</v>
      </c>
      <c r="AV988" s="13" t="s">
        <v>82</v>
      </c>
      <c r="AW988" s="13" t="s">
        <v>30</v>
      </c>
      <c r="AX988" s="13" t="s">
        <v>73</v>
      </c>
      <c r="AY988" s="261" t="s">
        <v>163</v>
      </c>
    </row>
    <row r="989" spans="1:51" s="13" customFormat="1" ht="12">
      <c r="A989" s="13"/>
      <c r="B989" s="250"/>
      <c r="C989" s="251"/>
      <c r="D989" s="252" t="s">
        <v>170</v>
      </c>
      <c r="E989" s="253" t="s">
        <v>1</v>
      </c>
      <c r="F989" s="254" t="s">
        <v>2172</v>
      </c>
      <c r="G989" s="251"/>
      <c r="H989" s="255">
        <v>10.64</v>
      </c>
      <c r="I989" s="256"/>
      <c r="J989" s="251"/>
      <c r="K989" s="251"/>
      <c r="L989" s="257"/>
      <c r="M989" s="258"/>
      <c r="N989" s="259"/>
      <c r="O989" s="259"/>
      <c r="P989" s="259"/>
      <c r="Q989" s="259"/>
      <c r="R989" s="259"/>
      <c r="S989" s="259"/>
      <c r="T989" s="260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1" t="s">
        <v>170</v>
      </c>
      <c r="AU989" s="261" t="s">
        <v>82</v>
      </c>
      <c r="AV989" s="13" t="s">
        <v>82</v>
      </c>
      <c r="AW989" s="13" t="s">
        <v>30</v>
      </c>
      <c r="AX989" s="13" t="s">
        <v>73</v>
      </c>
      <c r="AY989" s="261" t="s">
        <v>163</v>
      </c>
    </row>
    <row r="990" spans="1:51" s="13" customFormat="1" ht="12">
      <c r="A990" s="13"/>
      <c r="B990" s="250"/>
      <c r="C990" s="251"/>
      <c r="D990" s="252" t="s">
        <v>170</v>
      </c>
      <c r="E990" s="253" t="s">
        <v>1</v>
      </c>
      <c r="F990" s="254" t="s">
        <v>2173</v>
      </c>
      <c r="G990" s="251"/>
      <c r="H990" s="255">
        <v>30.4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61" t="s">
        <v>170</v>
      </c>
      <c r="AU990" s="261" t="s">
        <v>82</v>
      </c>
      <c r="AV990" s="13" t="s">
        <v>82</v>
      </c>
      <c r="AW990" s="13" t="s">
        <v>30</v>
      </c>
      <c r="AX990" s="13" t="s">
        <v>73</v>
      </c>
      <c r="AY990" s="261" t="s">
        <v>163</v>
      </c>
    </row>
    <row r="991" spans="1:51" s="13" customFormat="1" ht="12">
      <c r="A991" s="13"/>
      <c r="B991" s="250"/>
      <c r="C991" s="251"/>
      <c r="D991" s="252" t="s">
        <v>170</v>
      </c>
      <c r="E991" s="253" t="s">
        <v>1</v>
      </c>
      <c r="F991" s="254" t="s">
        <v>2174</v>
      </c>
      <c r="G991" s="251"/>
      <c r="H991" s="255">
        <v>62.8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1" t="s">
        <v>170</v>
      </c>
      <c r="AU991" s="261" t="s">
        <v>82</v>
      </c>
      <c r="AV991" s="13" t="s">
        <v>82</v>
      </c>
      <c r="AW991" s="13" t="s">
        <v>30</v>
      </c>
      <c r="AX991" s="13" t="s">
        <v>73</v>
      </c>
      <c r="AY991" s="261" t="s">
        <v>163</v>
      </c>
    </row>
    <row r="992" spans="1:51" s="13" customFormat="1" ht="12">
      <c r="A992" s="13"/>
      <c r="B992" s="250"/>
      <c r="C992" s="251"/>
      <c r="D992" s="252" t="s">
        <v>170</v>
      </c>
      <c r="E992" s="253" t="s">
        <v>1</v>
      </c>
      <c r="F992" s="254" t="s">
        <v>2175</v>
      </c>
      <c r="G992" s="251"/>
      <c r="H992" s="255">
        <v>109.7</v>
      </c>
      <c r="I992" s="256"/>
      <c r="J992" s="251"/>
      <c r="K992" s="251"/>
      <c r="L992" s="257"/>
      <c r="M992" s="258"/>
      <c r="N992" s="259"/>
      <c r="O992" s="259"/>
      <c r="P992" s="259"/>
      <c r="Q992" s="259"/>
      <c r="R992" s="259"/>
      <c r="S992" s="259"/>
      <c r="T992" s="260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61" t="s">
        <v>170</v>
      </c>
      <c r="AU992" s="261" t="s">
        <v>82</v>
      </c>
      <c r="AV992" s="13" t="s">
        <v>82</v>
      </c>
      <c r="AW992" s="13" t="s">
        <v>30</v>
      </c>
      <c r="AX992" s="13" t="s">
        <v>73</v>
      </c>
      <c r="AY992" s="261" t="s">
        <v>163</v>
      </c>
    </row>
    <row r="993" spans="1:51" s="13" customFormat="1" ht="12">
      <c r="A993" s="13"/>
      <c r="B993" s="250"/>
      <c r="C993" s="251"/>
      <c r="D993" s="252" t="s">
        <v>170</v>
      </c>
      <c r="E993" s="253" t="s">
        <v>1</v>
      </c>
      <c r="F993" s="254" t="s">
        <v>2176</v>
      </c>
      <c r="G993" s="251"/>
      <c r="H993" s="255">
        <v>27.6</v>
      </c>
      <c r="I993" s="256"/>
      <c r="J993" s="251"/>
      <c r="K993" s="251"/>
      <c r="L993" s="257"/>
      <c r="M993" s="258"/>
      <c r="N993" s="259"/>
      <c r="O993" s="259"/>
      <c r="P993" s="259"/>
      <c r="Q993" s="259"/>
      <c r="R993" s="259"/>
      <c r="S993" s="259"/>
      <c r="T993" s="26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1" t="s">
        <v>170</v>
      </c>
      <c r="AU993" s="261" t="s">
        <v>82</v>
      </c>
      <c r="AV993" s="13" t="s">
        <v>82</v>
      </c>
      <c r="AW993" s="13" t="s">
        <v>30</v>
      </c>
      <c r="AX993" s="13" t="s">
        <v>73</v>
      </c>
      <c r="AY993" s="261" t="s">
        <v>163</v>
      </c>
    </row>
    <row r="994" spans="1:51" s="13" customFormat="1" ht="12">
      <c r="A994" s="13"/>
      <c r="B994" s="250"/>
      <c r="C994" s="251"/>
      <c r="D994" s="252" t="s">
        <v>170</v>
      </c>
      <c r="E994" s="253" t="s">
        <v>1</v>
      </c>
      <c r="F994" s="254" t="s">
        <v>2177</v>
      </c>
      <c r="G994" s="251"/>
      <c r="H994" s="255">
        <v>6.21</v>
      </c>
      <c r="I994" s="256"/>
      <c r="J994" s="251"/>
      <c r="K994" s="251"/>
      <c r="L994" s="257"/>
      <c r="M994" s="258"/>
      <c r="N994" s="259"/>
      <c r="O994" s="259"/>
      <c r="P994" s="259"/>
      <c r="Q994" s="259"/>
      <c r="R994" s="259"/>
      <c r="S994" s="259"/>
      <c r="T994" s="26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1" t="s">
        <v>170</v>
      </c>
      <c r="AU994" s="261" t="s">
        <v>82</v>
      </c>
      <c r="AV994" s="13" t="s">
        <v>82</v>
      </c>
      <c r="AW994" s="13" t="s">
        <v>30</v>
      </c>
      <c r="AX994" s="13" t="s">
        <v>73</v>
      </c>
      <c r="AY994" s="261" t="s">
        <v>163</v>
      </c>
    </row>
    <row r="995" spans="1:51" s="13" customFormat="1" ht="12">
      <c r="A995" s="13"/>
      <c r="B995" s="250"/>
      <c r="C995" s="251"/>
      <c r="D995" s="252" t="s">
        <v>170</v>
      </c>
      <c r="E995" s="253" t="s">
        <v>1</v>
      </c>
      <c r="F995" s="254" t="s">
        <v>2178</v>
      </c>
      <c r="G995" s="251"/>
      <c r="H995" s="255">
        <v>1420.26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1" t="s">
        <v>170</v>
      </c>
      <c r="AU995" s="261" t="s">
        <v>82</v>
      </c>
      <c r="AV995" s="13" t="s">
        <v>82</v>
      </c>
      <c r="AW995" s="13" t="s">
        <v>30</v>
      </c>
      <c r="AX995" s="13" t="s">
        <v>73</v>
      </c>
      <c r="AY995" s="261" t="s">
        <v>163</v>
      </c>
    </row>
    <row r="996" spans="1:51" s="14" customFormat="1" ht="12">
      <c r="A996" s="14"/>
      <c r="B996" s="262"/>
      <c r="C996" s="263"/>
      <c r="D996" s="252" t="s">
        <v>170</v>
      </c>
      <c r="E996" s="264" t="s">
        <v>1</v>
      </c>
      <c r="F996" s="265" t="s">
        <v>172</v>
      </c>
      <c r="G996" s="263"/>
      <c r="H996" s="266">
        <v>1965.51</v>
      </c>
      <c r="I996" s="267"/>
      <c r="J996" s="263"/>
      <c r="K996" s="263"/>
      <c r="L996" s="268"/>
      <c r="M996" s="269"/>
      <c r="N996" s="270"/>
      <c r="O996" s="270"/>
      <c r="P996" s="270"/>
      <c r="Q996" s="270"/>
      <c r="R996" s="270"/>
      <c r="S996" s="270"/>
      <c r="T996" s="27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2" t="s">
        <v>170</v>
      </c>
      <c r="AU996" s="272" t="s">
        <v>82</v>
      </c>
      <c r="AV996" s="14" t="s">
        <v>88</v>
      </c>
      <c r="AW996" s="14" t="s">
        <v>30</v>
      </c>
      <c r="AX996" s="14" t="s">
        <v>80</v>
      </c>
      <c r="AY996" s="272" t="s">
        <v>163</v>
      </c>
    </row>
    <row r="997" spans="1:65" s="2" customFormat="1" ht="16.5" customHeight="1">
      <c r="A997" s="38"/>
      <c r="B997" s="39"/>
      <c r="C997" s="273" t="s">
        <v>2179</v>
      </c>
      <c r="D997" s="273" t="s">
        <v>551</v>
      </c>
      <c r="E997" s="274" t="s">
        <v>2180</v>
      </c>
      <c r="F997" s="275" t="s">
        <v>2181</v>
      </c>
      <c r="G997" s="276" t="s">
        <v>212</v>
      </c>
      <c r="H997" s="277">
        <v>5.2</v>
      </c>
      <c r="I997" s="278"/>
      <c r="J997" s="279">
        <f>ROUND(I997*H997,2)</f>
        <v>0</v>
      </c>
      <c r="K997" s="280"/>
      <c r="L997" s="281"/>
      <c r="M997" s="282" t="s">
        <v>1</v>
      </c>
      <c r="N997" s="283" t="s">
        <v>38</v>
      </c>
      <c r="O997" s="91"/>
      <c r="P997" s="246">
        <f>O997*H997</f>
        <v>0</v>
      </c>
      <c r="Q997" s="246">
        <v>0</v>
      </c>
      <c r="R997" s="246">
        <f>Q997*H997</f>
        <v>0</v>
      </c>
      <c r="S997" s="246">
        <v>0</v>
      </c>
      <c r="T997" s="247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48" t="s">
        <v>378</v>
      </c>
      <c r="AT997" s="248" t="s">
        <v>551</v>
      </c>
      <c r="AU997" s="248" t="s">
        <v>82</v>
      </c>
      <c r="AY997" s="17" t="s">
        <v>163</v>
      </c>
      <c r="BE997" s="249">
        <f>IF(N997="základní",J997,0)</f>
        <v>0</v>
      </c>
      <c r="BF997" s="249">
        <f>IF(N997="snížená",J997,0)</f>
        <v>0</v>
      </c>
      <c r="BG997" s="249">
        <f>IF(N997="zákl. přenesená",J997,0)</f>
        <v>0</v>
      </c>
      <c r="BH997" s="249">
        <f>IF(N997="sníž. přenesená",J997,0)</f>
        <v>0</v>
      </c>
      <c r="BI997" s="249">
        <f>IF(N997="nulová",J997,0)</f>
        <v>0</v>
      </c>
      <c r="BJ997" s="17" t="s">
        <v>80</v>
      </c>
      <c r="BK997" s="249">
        <f>ROUND(I997*H997,2)</f>
        <v>0</v>
      </c>
      <c r="BL997" s="17" t="s">
        <v>254</v>
      </c>
      <c r="BM997" s="248" t="s">
        <v>2182</v>
      </c>
    </row>
    <row r="998" spans="1:51" s="13" customFormat="1" ht="12">
      <c r="A998" s="13"/>
      <c r="B998" s="250"/>
      <c r="C998" s="251"/>
      <c r="D998" s="252" t="s">
        <v>170</v>
      </c>
      <c r="E998" s="253" t="s">
        <v>1</v>
      </c>
      <c r="F998" s="254" t="s">
        <v>2183</v>
      </c>
      <c r="G998" s="251"/>
      <c r="H998" s="255">
        <v>5.2</v>
      </c>
      <c r="I998" s="256"/>
      <c r="J998" s="251"/>
      <c r="K998" s="251"/>
      <c r="L998" s="257"/>
      <c r="M998" s="258"/>
      <c r="N998" s="259"/>
      <c r="O998" s="259"/>
      <c r="P998" s="259"/>
      <c r="Q998" s="259"/>
      <c r="R998" s="259"/>
      <c r="S998" s="259"/>
      <c r="T998" s="26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1" t="s">
        <v>170</v>
      </c>
      <c r="AU998" s="261" t="s">
        <v>82</v>
      </c>
      <c r="AV998" s="13" t="s">
        <v>82</v>
      </c>
      <c r="AW998" s="13" t="s">
        <v>30</v>
      </c>
      <c r="AX998" s="13" t="s">
        <v>73</v>
      </c>
      <c r="AY998" s="261" t="s">
        <v>163</v>
      </c>
    </row>
    <row r="999" spans="1:51" s="14" customFormat="1" ht="12">
      <c r="A999" s="14"/>
      <c r="B999" s="262"/>
      <c r="C999" s="263"/>
      <c r="D999" s="252" t="s">
        <v>170</v>
      </c>
      <c r="E999" s="264" t="s">
        <v>1</v>
      </c>
      <c r="F999" s="265" t="s">
        <v>172</v>
      </c>
      <c r="G999" s="263"/>
      <c r="H999" s="266">
        <v>5.2</v>
      </c>
      <c r="I999" s="267"/>
      <c r="J999" s="263"/>
      <c r="K999" s="263"/>
      <c r="L999" s="268"/>
      <c r="M999" s="269"/>
      <c r="N999" s="270"/>
      <c r="O999" s="270"/>
      <c r="P999" s="270"/>
      <c r="Q999" s="270"/>
      <c r="R999" s="270"/>
      <c r="S999" s="270"/>
      <c r="T999" s="271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2" t="s">
        <v>170</v>
      </c>
      <c r="AU999" s="272" t="s">
        <v>82</v>
      </c>
      <c r="AV999" s="14" t="s">
        <v>88</v>
      </c>
      <c r="AW999" s="14" t="s">
        <v>30</v>
      </c>
      <c r="AX999" s="14" t="s">
        <v>80</v>
      </c>
      <c r="AY999" s="272" t="s">
        <v>163</v>
      </c>
    </row>
    <row r="1000" spans="1:65" s="2" customFormat="1" ht="16.5" customHeight="1">
      <c r="A1000" s="38"/>
      <c r="B1000" s="39"/>
      <c r="C1000" s="236" t="s">
        <v>2184</v>
      </c>
      <c r="D1000" s="236" t="s">
        <v>165</v>
      </c>
      <c r="E1000" s="237" t="s">
        <v>2185</v>
      </c>
      <c r="F1000" s="238" t="s">
        <v>2186</v>
      </c>
      <c r="G1000" s="239" t="s">
        <v>212</v>
      </c>
      <c r="H1000" s="240">
        <v>1970.71</v>
      </c>
      <c r="I1000" s="241"/>
      <c r="J1000" s="242">
        <f>ROUND(I1000*H1000,2)</f>
        <v>0</v>
      </c>
      <c r="K1000" s="243"/>
      <c r="L1000" s="44"/>
      <c r="M1000" s="244" t="s">
        <v>1</v>
      </c>
      <c r="N1000" s="245" t="s">
        <v>38</v>
      </c>
      <c r="O1000" s="91"/>
      <c r="P1000" s="246">
        <f>O1000*H1000</f>
        <v>0</v>
      </c>
      <c r="Q1000" s="246">
        <v>0</v>
      </c>
      <c r="R1000" s="246">
        <f>Q1000*H1000</f>
        <v>0</v>
      </c>
      <c r="S1000" s="246">
        <v>0</v>
      </c>
      <c r="T1000" s="247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48" t="s">
        <v>254</v>
      </c>
      <c r="AT1000" s="248" t="s">
        <v>165</v>
      </c>
      <c r="AU1000" s="248" t="s">
        <v>82</v>
      </c>
      <c r="AY1000" s="17" t="s">
        <v>163</v>
      </c>
      <c r="BE1000" s="249">
        <f>IF(N1000="základní",J1000,0)</f>
        <v>0</v>
      </c>
      <c r="BF1000" s="249">
        <f>IF(N1000="snížená",J1000,0)</f>
        <v>0</v>
      </c>
      <c r="BG1000" s="249">
        <f>IF(N1000="zákl. přenesená",J1000,0)</f>
        <v>0</v>
      </c>
      <c r="BH1000" s="249">
        <f>IF(N1000="sníž. přenesená",J1000,0)</f>
        <v>0</v>
      </c>
      <c r="BI1000" s="249">
        <f>IF(N1000="nulová",J1000,0)</f>
        <v>0</v>
      </c>
      <c r="BJ1000" s="17" t="s">
        <v>80</v>
      </c>
      <c r="BK1000" s="249">
        <f>ROUND(I1000*H1000,2)</f>
        <v>0</v>
      </c>
      <c r="BL1000" s="17" t="s">
        <v>254</v>
      </c>
      <c r="BM1000" s="248" t="s">
        <v>2187</v>
      </c>
    </row>
    <row r="1001" spans="1:65" s="2" customFormat="1" ht="21.75" customHeight="1">
      <c r="A1001" s="38"/>
      <c r="B1001" s="39"/>
      <c r="C1001" s="236" t="s">
        <v>2188</v>
      </c>
      <c r="D1001" s="236" t="s">
        <v>165</v>
      </c>
      <c r="E1001" s="237" t="s">
        <v>2189</v>
      </c>
      <c r="F1001" s="238" t="s">
        <v>2190</v>
      </c>
      <c r="G1001" s="239" t="s">
        <v>168</v>
      </c>
      <c r="H1001" s="240">
        <v>389.25</v>
      </c>
      <c r="I1001" s="241"/>
      <c r="J1001" s="242">
        <f>ROUND(I1001*H1001,2)</f>
        <v>0</v>
      </c>
      <c r="K1001" s="243"/>
      <c r="L1001" s="44"/>
      <c r="M1001" s="244" t="s">
        <v>1</v>
      </c>
      <c r="N1001" s="245" t="s">
        <v>38</v>
      </c>
      <c r="O1001" s="91"/>
      <c r="P1001" s="246">
        <f>O1001*H1001</f>
        <v>0</v>
      </c>
      <c r="Q1001" s="246">
        <v>0</v>
      </c>
      <c r="R1001" s="246">
        <f>Q1001*H1001</f>
        <v>0</v>
      </c>
      <c r="S1001" s="246">
        <v>0</v>
      </c>
      <c r="T1001" s="247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48" t="s">
        <v>254</v>
      </c>
      <c r="AT1001" s="248" t="s">
        <v>165</v>
      </c>
      <c r="AU1001" s="248" t="s">
        <v>82</v>
      </c>
      <c r="AY1001" s="17" t="s">
        <v>163</v>
      </c>
      <c r="BE1001" s="249">
        <f>IF(N1001="základní",J1001,0)</f>
        <v>0</v>
      </c>
      <c r="BF1001" s="249">
        <f>IF(N1001="snížená",J1001,0)</f>
        <v>0</v>
      </c>
      <c r="BG1001" s="249">
        <f>IF(N1001="zákl. přenesená",J1001,0)</f>
        <v>0</v>
      </c>
      <c r="BH1001" s="249">
        <f>IF(N1001="sníž. přenesená",J1001,0)</f>
        <v>0</v>
      </c>
      <c r="BI1001" s="249">
        <f>IF(N1001="nulová",J1001,0)</f>
        <v>0</v>
      </c>
      <c r="BJ1001" s="17" t="s">
        <v>80</v>
      </c>
      <c r="BK1001" s="249">
        <f>ROUND(I1001*H1001,2)</f>
        <v>0</v>
      </c>
      <c r="BL1001" s="17" t="s">
        <v>254</v>
      </c>
      <c r="BM1001" s="248" t="s">
        <v>2191</v>
      </c>
    </row>
    <row r="1002" spans="1:51" s="13" customFormat="1" ht="12">
      <c r="A1002" s="13"/>
      <c r="B1002" s="250"/>
      <c r="C1002" s="251"/>
      <c r="D1002" s="252" t="s">
        <v>170</v>
      </c>
      <c r="E1002" s="253" t="s">
        <v>1</v>
      </c>
      <c r="F1002" s="254" t="s">
        <v>2192</v>
      </c>
      <c r="G1002" s="251"/>
      <c r="H1002" s="255">
        <v>27.21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1" t="s">
        <v>170</v>
      </c>
      <c r="AU1002" s="261" t="s">
        <v>82</v>
      </c>
      <c r="AV1002" s="13" t="s">
        <v>82</v>
      </c>
      <c r="AW1002" s="13" t="s">
        <v>30</v>
      </c>
      <c r="AX1002" s="13" t="s">
        <v>73</v>
      </c>
      <c r="AY1002" s="261" t="s">
        <v>163</v>
      </c>
    </row>
    <row r="1003" spans="1:51" s="13" customFormat="1" ht="12">
      <c r="A1003" s="13"/>
      <c r="B1003" s="250"/>
      <c r="C1003" s="251"/>
      <c r="D1003" s="252" t="s">
        <v>170</v>
      </c>
      <c r="E1003" s="253" t="s">
        <v>1</v>
      </c>
      <c r="F1003" s="254" t="s">
        <v>2193</v>
      </c>
      <c r="G1003" s="251"/>
      <c r="H1003" s="255">
        <v>51.72</v>
      </c>
      <c r="I1003" s="256"/>
      <c r="J1003" s="251"/>
      <c r="K1003" s="251"/>
      <c r="L1003" s="257"/>
      <c r="M1003" s="258"/>
      <c r="N1003" s="259"/>
      <c r="O1003" s="259"/>
      <c r="P1003" s="259"/>
      <c r="Q1003" s="259"/>
      <c r="R1003" s="259"/>
      <c r="S1003" s="259"/>
      <c r="T1003" s="26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1" t="s">
        <v>170</v>
      </c>
      <c r="AU1003" s="261" t="s">
        <v>82</v>
      </c>
      <c r="AV1003" s="13" t="s">
        <v>82</v>
      </c>
      <c r="AW1003" s="13" t="s">
        <v>30</v>
      </c>
      <c r="AX1003" s="13" t="s">
        <v>73</v>
      </c>
      <c r="AY1003" s="261" t="s">
        <v>163</v>
      </c>
    </row>
    <row r="1004" spans="1:51" s="13" customFormat="1" ht="12">
      <c r="A1004" s="13"/>
      <c r="B1004" s="250"/>
      <c r="C1004" s="251"/>
      <c r="D1004" s="252" t="s">
        <v>170</v>
      </c>
      <c r="E1004" s="253" t="s">
        <v>1</v>
      </c>
      <c r="F1004" s="254" t="s">
        <v>2194</v>
      </c>
      <c r="G1004" s="251"/>
      <c r="H1004" s="255">
        <v>310.32</v>
      </c>
      <c r="I1004" s="256"/>
      <c r="J1004" s="251"/>
      <c r="K1004" s="251"/>
      <c r="L1004" s="257"/>
      <c r="M1004" s="258"/>
      <c r="N1004" s="259"/>
      <c r="O1004" s="259"/>
      <c r="P1004" s="259"/>
      <c r="Q1004" s="259"/>
      <c r="R1004" s="259"/>
      <c r="S1004" s="259"/>
      <c r="T1004" s="26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1" t="s">
        <v>170</v>
      </c>
      <c r="AU1004" s="261" t="s">
        <v>82</v>
      </c>
      <c r="AV1004" s="13" t="s">
        <v>82</v>
      </c>
      <c r="AW1004" s="13" t="s">
        <v>30</v>
      </c>
      <c r="AX1004" s="13" t="s">
        <v>73</v>
      </c>
      <c r="AY1004" s="261" t="s">
        <v>163</v>
      </c>
    </row>
    <row r="1005" spans="1:51" s="14" customFormat="1" ht="12">
      <c r="A1005" s="14"/>
      <c r="B1005" s="262"/>
      <c r="C1005" s="263"/>
      <c r="D1005" s="252" t="s">
        <v>170</v>
      </c>
      <c r="E1005" s="264" t="s">
        <v>1</v>
      </c>
      <c r="F1005" s="265" t="s">
        <v>172</v>
      </c>
      <c r="G1005" s="263"/>
      <c r="H1005" s="266">
        <v>389.25</v>
      </c>
      <c r="I1005" s="267"/>
      <c r="J1005" s="263"/>
      <c r="K1005" s="263"/>
      <c r="L1005" s="268"/>
      <c r="M1005" s="269"/>
      <c r="N1005" s="270"/>
      <c r="O1005" s="270"/>
      <c r="P1005" s="270"/>
      <c r="Q1005" s="270"/>
      <c r="R1005" s="270"/>
      <c r="S1005" s="270"/>
      <c r="T1005" s="27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2" t="s">
        <v>170</v>
      </c>
      <c r="AU1005" s="272" t="s">
        <v>82</v>
      </c>
      <c r="AV1005" s="14" t="s">
        <v>88</v>
      </c>
      <c r="AW1005" s="14" t="s">
        <v>30</v>
      </c>
      <c r="AX1005" s="14" t="s">
        <v>80</v>
      </c>
      <c r="AY1005" s="272" t="s">
        <v>163</v>
      </c>
    </row>
    <row r="1006" spans="1:65" s="2" customFormat="1" ht="16.5" customHeight="1">
      <c r="A1006" s="38"/>
      <c r="B1006" s="39"/>
      <c r="C1006" s="236" t="s">
        <v>2195</v>
      </c>
      <c r="D1006" s="236" t="s">
        <v>165</v>
      </c>
      <c r="E1006" s="237" t="s">
        <v>2196</v>
      </c>
      <c r="F1006" s="238" t="s">
        <v>2197</v>
      </c>
      <c r="G1006" s="239" t="s">
        <v>168</v>
      </c>
      <c r="H1006" s="240">
        <v>2216.824</v>
      </c>
      <c r="I1006" s="241"/>
      <c r="J1006" s="242">
        <f>ROUND(I1006*H1006,2)</f>
        <v>0</v>
      </c>
      <c r="K1006" s="243"/>
      <c r="L1006" s="44"/>
      <c r="M1006" s="244" t="s">
        <v>1</v>
      </c>
      <c r="N1006" s="245" t="s">
        <v>38</v>
      </c>
      <c r="O1006" s="91"/>
      <c r="P1006" s="246">
        <f>O1006*H1006</f>
        <v>0</v>
      </c>
      <c r="Q1006" s="246">
        <v>0</v>
      </c>
      <c r="R1006" s="246">
        <f>Q1006*H1006</f>
        <v>0</v>
      </c>
      <c r="S1006" s="246">
        <v>0</v>
      </c>
      <c r="T1006" s="247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48" t="s">
        <v>254</v>
      </c>
      <c r="AT1006" s="248" t="s">
        <v>165</v>
      </c>
      <c r="AU1006" s="248" t="s">
        <v>82</v>
      </c>
      <c r="AY1006" s="17" t="s">
        <v>163</v>
      </c>
      <c r="BE1006" s="249">
        <f>IF(N1006="základní",J1006,0)</f>
        <v>0</v>
      </c>
      <c r="BF1006" s="249">
        <f>IF(N1006="snížená",J1006,0)</f>
        <v>0</v>
      </c>
      <c r="BG1006" s="249">
        <f>IF(N1006="zákl. přenesená",J1006,0)</f>
        <v>0</v>
      </c>
      <c r="BH1006" s="249">
        <f>IF(N1006="sníž. přenesená",J1006,0)</f>
        <v>0</v>
      </c>
      <c r="BI1006" s="249">
        <f>IF(N1006="nulová",J1006,0)</f>
        <v>0</v>
      </c>
      <c r="BJ1006" s="17" t="s">
        <v>80</v>
      </c>
      <c r="BK1006" s="249">
        <f>ROUND(I1006*H1006,2)</f>
        <v>0</v>
      </c>
      <c r="BL1006" s="17" t="s">
        <v>254</v>
      </c>
      <c r="BM1006" s="248" t="s">
        <v>2198</v>
      </c>
    </row>
    <row r="1007" spans="1:51" s="13" customFormat="1" ht="12">
      <c r="A1007" s="13"/>
      <c r="B1007" s="250"/>
      <c r="C1007" s="251"/>
      <c r="D1007" s="252" t="s">
        <v>170</v>
      </c>
      <c r="E1007" s="253" t="s">
        <v>1</v>
      </c>
      <c r="F1007" s="254" t="s">
        <v>2199</v>
      </c>
      <c r="G1007" s="251"/>
      <c r="H1007" s="255">
        <v>2216.824</v>
      </c>
      <c r="I1007" s="256"/>
      <c r="J1007" s="251"/>
      <c r="K1007" s="251"/>
      <c r="L1007" s="257"/>
      <c r="M1007" s="258"/>
      <c r="N1007" s="259"/>
      <c r="O1007" s="259"/>
      <c r="P1007" s="259"/>
      <c r="Q1007" s="259"/>
      <c r="R1007" s="259"/>
      <c r="S1007" s="259"/>
      <c r="T1007" s="260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1" t="s">
        <v>170</v>
      </c>
      <c r="AU1007" s="261" t="s">
        <v>82</v>
      </c>
      <c r="AV1007" s="13" t="s">
        <v>82</v>
      </c>
      <c r="AW1007" s="13" t="s">
        <v>30</v>
      </c>
      <c r="AX1007" s="13" t="s">
        <v>73</v>
      </c>
      <c r="AY1007" s="261" t="s">
        <v>163</v>
      </c>
    </row>
    <row r="1008" spans="1:51" s="14" customFormat="1" ht="12">
      <c r="A1008" s="14"/>
      <c r="B1008" s="262"/>
      <c r="C1008" s="263"/>
      <c r="D1008" s="252" t="s">
        <v>170</v>
      </c>
      <c r="E1008" s="264" t="s">
        <v>1</v>
      </c>
      <c r="F1008" s="265" t="s">
        <v>172</v>
      </c>
      <c r="G1008" s="263"/>
      <c r="H1008" s="266">
        <v>2216.824</v>
      </c>
      <c r="I1008" s="267"/>
      <c r="J1008" s="263"/>
      <c r="K1008" s="263"/>
      <c r="L1008" s="268"/>
      <c r="M1008" s="269"/>
      <c r="N1008" s="270"/>
      <c r="O1008" s="270"/>
      <c r="P1008" s="270"/>
      <c r="Q1008" s="270"/>
      <c r="R1008" s="270"/>
      <c r="S1008" s="270"/>
      <c r="T1008" s="271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2" t="s">
        <v>170</v>
      </c>
      <c r="AU1008" s="272" t="s">
        <v>82</v>
      </c>
      <c r="AV1008" s="14" t="s">
        <v>88</v>
      </c>
      <c r="AW1008" s="14" t="s">
        <v>30</v>
      </c>
      <c r="AX1008" s="14" t="s">
        <v>80</v>
      </c>
      <c r="AY1008" s="272" t="s">
        <v>163</v>
      </c>
    </row>
    <row r="1009" spans="1:65" s="2" customFormat="1" ht="21.75" customHeight="1">
      <c r="A1009" s="38"/>
      <c r="B1009" s="39"/>
      <c r="C1009" s="236" t="s">
        <v>2200</v>
      </c>
      <c r="D1009" s="236" t="s">
        <v>165</v>
      </c>
      <c r="E1009" s="237" t="s">
        <v>2201</v>
      </c>
      <c r="F1009" s="238" t="s">
        <v>2202</v>
      </c>
      <c r="G1009" s="239" t="s">
        <v>212</v>
      </c>
      <c r="H1009" s="240">
        <v>3208.96</v>
      </c>
      <c r="I1009" s="241"/>
      <c r="J1009" s="242">
        <f>ROUND(I1009*H1009,2)</f>
        <v>0</v>
      </c>
      <c r="K1009" s="243"/>
      <c r="L1009" s="44"/>
      <c r="M1009" s="244" t="s">
        <v>1</v>
      </c>
      <c r="N1009" s="245" t="s">
        <v>38</v>
      </c>
      <c r="O1009" s="91"/>
      <c r="P1009" s="246">
        <f>O1009*H1009</f>
        <v>0</v>
      </c>
      <c r="Q1009" s="246">
        <v>0</v>
      </c>
      <c r="R1009" s="246">
        <f>Q1009*H1009</f>
        <v>0</v>
      </c>
      <c r="S1009" s="246">
        <v>0</v>
      </c>
      <c r="T1009" s="247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48" t="s">
        <v>254</v>
      </c>
      <c r="AT1009" s="248" t="s">
        <v>165</v>
      </c>
      <c r="AU1009" s="248" t="s">
        <v>82</v>
      </c>
      <c r="AY1009" s="17" t="s">
        <v>163</v>
      </c>
      <c r="BE1009" s="249">
        <f>IF(N1009="základní",J1009,0)</f>
        <v>0</v>
      </c>
      <c r="BF1009" s="249">
        <f>IF(N1009="snížená",J1009,0)</f>
        <v>0</v>
      </c>
      <c r="BG1009" s="249">
        <f>IF(N1009="zákl. přenesená",J1009,0)</f>
        <v>0</v>
      </c>
      <c r="BH1009" s="249">
        <f>IF(N1009="sníž. přenesená",J1009,0)</f>
        <v>0</v>
      </c>
      <c r="BI1009" s="249">
        <f>IF(N1009="nulová",J1009,0)</f>
        <v>0</v>
      </c>
      <c r="BJ1009" s="17" t="s">
        <v>80</v>
      </c>
      <c r="BK1009" s="249">
        <f>ROUND(I1009*H1009,2)</f>
        <v>0</v>
      </c>
      <c r="BL1009" s="17" t="s">
        <v>254</v>
      </c>
      <c r="BM1009" s="248" t="s">
        <v>2203</v>
      </c>
    </row>
    <row r="1010" spans="1:51" s="13" customFormat="1" ht="12">
      <c r="A1010" s="13"/>
      <c r="B1010" s="250"/>
      <c r="C1010" s="251"/>
      <c r="D1010" s="252" t="s">
        <v>170</v>
      </c>
      <c r="E1010" s="253" t="s">
        <v>1</v>
      </c>
      <c r="F1010" s="254" t="s">
        <v>2204</v>
      </c>
      <c r="G1010" s="251"/>
      <c r="H1010" s="255">
        <v>1970.71</v>
      </c>
      <c r="I1010" s="256"/>
      <c r="J1010" s="251"/>
      <c r="K1010" s="251"/>
      <c r="L1010" s="257"/>
      <c r="M1010" s="258"/>
      <c r="N1010" s="259"/>
      <c r="O1010" s="259"/>
      <c r="P1010" s="259"/>
      <c r="Q1010" s="259"/>
      <c r="R1010" s="259"/>
      <c r="S1010" s="259"/>
      <c r="T1010" s="26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61" t="s">
        <v>170</v>
      </c>
      <c r="AU1010" s="261" t="s">
        <v>82</v>
      </c>
      <c r="AV1010" s="13" t="s">
        <v>82</v>
      </c>
      <c r="AW1010" s="13" t="s">
        <v>30</v>
      </c>
      <c r="AX1010" s="13" t="s">
        <v>73</v>
      </c>
      <c r="AY1010" s="261" t="s">
        <v>163</v>
      </c>
    </row>
    <row r="1011" spans="1:51" s="15" customFormat="1" ht="12">
      <c r="A1011" s="15"/>
      <c r="B1011" s="289"/>
      <c r="C1011" s="290"/>
      <c r="D1011" s="252" t="s">
        <v>170</v>
      </c>
      <c r="E1011" s="291" t="s">
        <v>1</v>
      </c>
      <c r="F1011" s="292" t="s">
        <v>2205</v>
      </c>
      <c r="G1011" s="290"/>
      <c r="H1011" s="291" t="s">
        <v>1</v>
      </c>
      <c r="I1011" s="293"/>
      <c r="J1011" s="290"/>
      <c r="K1011" s="290"/>
      <c r="L1011" s="294"/>
      <c r="M1011" s="295"/>
      <c r="N1011" s="296"/>
      <c r="O1011" s="296"/>
      <c r="P1011" s="296"/>
      <c r="Q1011" s="296"/>
      <c r="R1011" s="296"/>
      <c r="S1011" s="296"/>
      <c r="T1011" s="297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98" t="s">
        <v>170</v>
      </c>
      <c r="AU1011" s="298" t="s">
        <v>82</v>
      </c>
      <c r="AV1011" s="15" t="s">
        <v>80</v>
      </c>
      <c r="AW1011" s="15" t="s">
        <v>30</v>
      </c>
      <c r="AX1011" s="15" t="s">
        <v>73</v>
      </c>
      <c r="AY1011" s="298" t="s">
        <v>163</v>
      </c>
    </row>
    <row r="1012" spans="1:51" s="13" customFormat="1" ht="12">
      <c r="A1012" s="13"/>
      <c r="B1012" s="250"/>
      <c r="C1012" s="251"/>
      <c r="D1012" s="252" t="s">
        <v>170</v>
      </c>
      <c r="E1012" s="253" t="s">
        <v>1</v>
      </c>
      <c r="F1012" s="254" t="s">
        <v>2206</v>
      </c>
      <c r="G1012" s="251"/>
      <c r="H1012" s="255">
        <v>32.4</v>
      </c>
      <c r="I1012" s="256"/>
      <c r="J1012" s="251"/>
      <c r="K1012" s="251"/>
      <c r="L1012" s="257"/>
      <c r="M1012" s="258"/>
      <c r="N1012" s="259"/>
      <c r="O1012" s="259"/>
      <c r="P1012" s="259"/>
      <c r="Q1012" s="259"/>
      <c r="R1012" s="259"/>
      <c r="S1012" s="259"/>
      <c r="T1012" s="260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1" t="s">
        <v>170</v>
      </c>
      <c r="AU1012" s="261" t="s">
        <v>82</v>
      </c>
      <c r="AV1012" s="13" t="s">
        <v>82</v>
      </c>
      <c r="AW1012" s="13" t="s">
        <v>30</v>
      </c>
      <c r="AX1012" s="13" t="s">
        <v>73</v>
      </c>
      <c r="AY1012" s="261" t="s">
        <v>163</v>
      </c>
    </row>
    <row r="1013" spans="1:51" s="13" customFormat="1" ht="12">
      <c r="A1013" s="13"/>
      <c r="B1013" s="250"/>
      <c r="C1013" s="251"/>
      <c r="D1013" s="252" t="s">
        <v>170</v>
      </c>
      <c r="E1013" s="253" t="s">
        <v>1</v>
      </c>
      <c r="F1013" s="254" t="s">
        <v>2207</v>
      </c>
      <c r="G1013" s="251"/>
      <c r="H1013" s="255">
        <v>6.45</v>
      </c>
      <c r="I1013" s="256"/>
      <c r="J1013" s="251"/>
      <c r="K1013" s="251"/>
      <c r="L1013" s="257"/>
      <c r="M1013" s="258"/>
      <c r="N1013" s="259"/>
      <c r="O1013" s="259"/>
      <c r="P1013" s="259"/>
      <c r="Q1013" s="259"/>
      <c r="R1013" s="259"/>
      <c r="S1013" s="259"/>
      <c r="T1013" s="260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1" t="s">
        <v>170</v>
      </c>
      <c r="AU1013" s="261" t="s">
        <v>82</v>
      </c>
      <c r="AV1013" s="13" t="s">
        <v>82</v>
      </c>
      <c r="AW1013" s="13" t="s">
        <v>30</v>
      </c>
      <c r="AX1013" s="13" t="s">
        <v>73</v>
      </c>
      <c r="AY1013" s="261" t="s">
        <v>163</v>
      </c>
    </row>
    <row r="1014" spans="1:51" s="13" customFormat="1" ht="12">
      <c r="A1014" s="13"/>
      <c r="B1014" s="250"/>
      <c r="C1014" s="251"/>
      <c r="D1014" s="252" t="s">
        <v>170</v>
      </c>
      <c r="E1014" s="253" t="s">
        <v>1</v>
      </c>
      <c r="F1014" s="254" t="s">
        <v>2208</v>
      </c>
      <c r="G1014" s="251"/>
      <c r="H1014" s="255">
        <v>6.3</v>
      </c>
      <c r="I1014" s="256"/>
      <c r="J1014" s="251"/>
      <c r="K1014" s="251"/>
      <c r="L1014" s="257"/>
      <c r="M1014" s="258"/>
      <c r="N1014" s="259"/>
      <c r="O1014" s="259"/>
      <c r="P1014" s="259"/>
      <c r="Q1014" s="259"/>
      <c r="R1014" s="259"/>
      <c r="S1014" s="259"/>
      <c r="T1014" s="260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61" t="s">
        <v>170</v>
      </c>
      <c r="AU1014" s="261" t="s">
        <v>82</v>
      </c>
      <c r="AV1014" s="13" t="s">
        <v>82</v>
      </c>
      <c r="AW1014" s="13" t="s">
        <v>30</v>
      </c>
      <c r="AX1014" s="13" t="s">
        <v>73</v>
      </c>
      <c r="AY1014" s="261" t="s">
        <v>163</v>
      </c>
    </row>
    <row r="1015" spans="1:51" s="13" customFormat="1" ht="12">
      <c r="A1015" s="13"/>
      <c r="B1015" s="250"/>
      <c r="C1015" s="251"/>
      <c r="D1015" s="252" t="s">
        <v>170</v>
      </c>
      <c r="E1015" s="253" t="s">
        <v>1</v>
      </c>
      <c r="F1015" s="254" t="s">
        <v>2209</v>
      </c>
      <c r="G1015" s="251"/>
      <c r="H1015" s="255">
        <v>12.6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1" t="s">
        <v>170</v>
      </c>
      <c r="AU1015" s="261" t="s">
        <v>82</v>
      </c>
      <c r="AV1015" s="13" t="s">
        <v>82</v>
      </c>
      <c r="AW1015" s="13" t="s">
        <v>30</v>
      </c>
      <c r="AX1015" s="13" t="s">
        <v>73</v>
      </c>
      <c r="AY1015" s="261" t="s">
        <v>163</v>
      </c>
    </row>
    <row r="1016" spans="1:51" s="13" customFormat="1" ht="12">
      <c r="A1016" s="13"/>
      <c r="B1016" s="250"/>
      <c r="C1016" s="251"/>
      <c r="D1016" s="252" t="s">
        <v>170</v>
      </c>
      <c r="E1016" s="253" t="s">
        <v>1</v>
      </c>
      <c r="F1016" s="254" t="s">
        <v>2210</v>
      </c>
      <c r="G1016" s="251"/>
      <c r="H1016" s="255">
        <v>23.75</v>
      </c>
      <c r="I1016" s="256"/>
      <c r="J1016" s="251"/>
      <c r="K1016" s="251"/>
      <c r="L1016" s="257"/>
      <c r="M1016" s="258"/>
      <c r="N1016" s="259"/>
      <c r="O1016" s="259"/>
      <c r="P1016" s="259"/>
      <c r="Q1016" s="259"/>
      <c r="R1016" s="259"/>
      <c r="S1016" s="259"/>
      <c r="T1016" s="260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1" t="s">
        <v>170</v>
      </c>
      <c r="AU1016" s="261" t="s">
        <v>82</v>
      </c>
      <c r="AV1016" s="13" t="s">
        <v>82</v>
      </c>
      <c r="AW1016" s="13" t="s">
        <v>30</v>
      </c>
      <c r="AX1016" s="13" t="s">
        <v>73</v>
      </c>
      <c r="AY1016" s="261" t="s">
        <v>163</v>
      </c>
    </row>
    <row r="1017" spans="1:51" s="13" customFormat="1" ht="12">
      <c r="A1017" s="13"/>
      <c r="B1017" s="250"/>
      <c r="C1017" s="251"/>
      <c r="D1017" s="252" t="s">
        <v>170</v>
      </c>
      <c r="E1017" s="253" t="s">
        <v>1</v>
      </c>
      <c r="F1017" s="254" t="s">
        <v>2211</v>
      </c>
      <c r="G1017" s="251"/>
      <c r="H1017" s="255">
        <v>6.45</v>
      </c>
      <c r="I1017" s="256"/>
      <c r="J1017" s="251"/>
      <c r="K1017" s="251"/>
      <c r="L1017" s="257"/>
      <c r="M1017" s="258"/>
      <c r="N1017" s="259"/>
      <c r="O1017" s="259"/>
      <c r="P1017" s="259"/>
      <c r="Q1017" s="259"/>
      <c r="R1017" s="259"/>
      <c r="S1017" s="259"/>
      <c r="T1017" s="260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1" t="s">
        <v>170</v>
      </c>
      <c r="AU1017" s="261" t="s">
        <v>82</v>
      </c>
      <c r="AV1017" s="13" t="s">
        <v>82</v>
      </c>
      <c r="AW1017" s="13" t="s">
        <v>30</v>
      </c>
      <c r="AX1017" s="13" t="s">
        <v>73</v>
      </c>
      <c r="AY1017" s="261" t="s">
        <v>163</v>
      </c>
    </row>
    <row r="1018" spans="1:51" s="13" customFormat="1" ht="12">
      <c r="A1018" s="13"/>
      <c r="B1018" s="250"/>
      <c r="C1018" s="251"/>
      <c r="D1018" s="252" t="s">
        <v>170</v>
      </c>
      <c r="E1018" s="253" t="s">
        <v>1</v>
      </c>
      <c r="F1018" s="254" t="s">
        <v>2212</v>
      </c>
      <c r="G1018" s="251"/>
      <c r="H1018" s="255">
        <v>5.7</v>
      </c>
      <c r="I1018" s="256"/>
      <c r="J1018" s="251"/>
      <c r="K1018" s="251"/>
      <c r="L1018" s="257"/>
      <c r="M1018" s="258"/>
      <c r="N1018" s="259"/>
      <c r="O1018" s="259"/>
      <c r="P1018" s="259"/>
      <c r="Q1018" s="259"/>
      <c r="R1018" s="259"/>
      <c r="S1018" s="259"/>
      <c r="T1018" s="260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1" t="s">
        <v>170</v>
      </c>
      <c r="AU1018" s="261" t="s">
        <v>82</v>
      </c>
      <c r="AV1018" s="13" t="s">
        <v>82</v>
      </c>
      <c r="AW1018" s="13" t="s">
        <v>30</v>
      </c>
      <c r="AX1018" s="13" t="s">
        <v>73</v>
      </c>
      <c r="AY1018" s="261" t="s">
        <v>163</v>
      </c>
    </row>
    <row r="1019" spans="1:51" s="13" customFormat="1" ht="12">
      <c r="A1019" s="13"/>
      <c r="B1019" s="250"/>
      <c r="C1019" s="251"/>
      <c r="D1019" s="252" t="s">
        <v>170</v>
      </c>
      <c r="E1019" s="253" t="s">
        <v>1</v>
      </c>
      <c r="F1019" s="254" t="s">
        <v>2213</v>
      </c>
      <c r="G1019" s="251"/>
      <c r="H1019" s="255">
        <v>1.5</v>
      </c>
      <c r="I1019" s="256"/>
      <c r="J1019" s="251"/>
      <c r="K1019" s="251"/>
      <c r="L1019" s="257"/>
      <c r="M1019" s="258"/>
      <c r="N1019" s="259"/>
      <c r="O1019" s="259"/>
      <c r="P1019" s="259"/>
      <c r="Q1019" s="259"/>
      <c r="R1019" s="259"/>
      <c r="S1019" s="259"/>
      <c r="T1019" s="260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1" t="s">
        <v>170</v>
      </c>
      <c r="AU1019" s="261" t="s">
        <v>82</v>
      </c>
      <c r="AV1019" s="13" t="s">
        <v>82</v>
      </c>
      <c r="AW1019" s="13" t="s">
        <v>30</v>
      </c>
      <c r="AX1019" s="13" t="s">
        <v>73</v>
      </c>
      <c r="AY1019" s="261" t="s">
        <v>163</v>
      </c>
    </row>
    <row r="1020" spans="1:51" s="13" customFormat="1" ht="12">
      <c r="A1020" s="13"/>
      <c r="B1020" s="250"/>
      <c r="C1020" s="251"/>
      <c r="D1020" s="252" t="s">
        <v>170</v>
      </c>
      <c r="E1020" s="253" t="s">
        <v>1</v>
      </c>
      <c r="F1020" s="254" t="s">
        <v>2214</v>
      </c>
      <c r="G1020" s="251"/>
      <c r="H1020" s="255">
        <v>91.2</v>
      </c>
      <c r="I1020" s="256"/>
      <c r="J1020" s="251"/>
      <c r="K1020" s="251"/>
      <c r="L1020" s="257"/>
      <c r="M1020" s="258"/>
      <c r="N1020" s="259"/>
      <c r="O1020" s="259"/>
      <c r="P1020" s="259"/>
      <c r="Q1020" s="259"/>
      <c r="R1020" s="259"/>
      <c r="S1020" s="259"/>
      <c r="T1020" s="26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1" t="s">
        <v>170</v>
      </c>
      <c r="AU1020" s="261" t="s">
        <v>82</v>
      </c>
      <c r="AV1020" s="13" t="s">
        <v>82</v>
      </c>
      <c r="AW1020" s="13" t="s">
        <v>30</v>
      </c>
      <c r="AX1020" s="13" t="s">
        <v>73</v>
      </c>
      <c r="AY1020" s="261" t="s">
        <v>163</v>
      </c>
    </row>
    <row r="1021" spans="1:51" s="13" customFormat="1" ht="12">
      <c r="A1021" s="13"/>
      <c r="B1021" s="250"/>
      <c r="C1021" s="251"/>
      <c r="D1021" s="252" t="s">
        <v>170</v>
      </c>
      <c r="E1021" s="253" t="s">
        <v>1</v>
      </c>
      <c r="F1021" s="254" t="s">
        <v>2215</v>
      </c>
      <c r="G1021" s="251"/>
      <c r="H1021" s="255">
        <v>63</v>
      </c>
      <c r="I1021" s="256"/>
      <c r="J1021" s="251"/>
      <c r="K1021" s="251"/>
      <c r="L1021" s="257"/>
      <c r="M1021" s="258"/>
      <c r="N1021" s="259"/>
      <c r="O1021" s="259"/>
      <c r="P1021" s="259"/>
      <c r="Q1021" s="259"/>
      <c r="R1021" s="259"/>
      <c r="S1021" s="259"/>
      <c r="T1021" s="260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1" t="s">
        <v>170</v>
      </c>
      <c r="AU1021" s="261" t="s">
        <v>82</v>
      </c>
      <c r="AV1021" s="13" t="s">
        <v>82</v>
      </c>
      <c r="AW1021" s="13" t="s">
        <v>30</v>
      </c>
      <c r="AX1021" s="13" t="s">
        <v>73</v>
      </c>
      <c r="AY1021" s="261" t="s">
        <v>163</v>
      </c>
    </row>
    <row r="1022" spans="1:51" s="13" customFormat="1" ht="12">
      <c r="A1022" s="13"/>
      <c r="B1022" s="250"/>
      <c r="C1022" s="251"/>
      <c r="D1022" s="252" t="s">
        <v>170</v>
      </c>
      <c r="E1022" s="253" t="s">
        <v>1</v>
      </c>
      <c r="F1022" s="254" t="s">
        <v>2216</v>
      </c>
      <c r="G1022" s="251"/>
      <c r="H1022" s="255">
        <v>9.1</v>
      </c>
      <c r="I1022" s="256"/>
      <c r="J1022" s="251"/>
      <c r="K1022" s="251"/>
      <c r="L1022" s="257"/>
      <c r="M1022" s="258"/>
      <c r="N1022" s="259"/>
      <c r="O1022" s="259"/>
      <c r="P1022" s="259"/>
      <c r="Q1022" s="259"/>
      <c r="R1022" s="259"/>
      <c r="S1022" s="259"/>
      <c r="T1022" s="260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1" t="s">
        <v>170</v>
      </c>
      <c r="AU1022" s="261" t="s">
        <v>82</v>
      </c>
      <c r="AV1022" s="13" t="s">
        <v>82</v>
      </c>
      <c r="AW1022" s="13" t="s">
        <v>30</v>
      </c>
      <c r="AX1022" s="13" t="s">
        <v>73</v>
      </c>
      <c r="AY1022" s="261" t="s">
        <v>163</v>
      </c>
    </row>
    <row r="1023" spans="1:51" s="13" customFormat="1" ht="12">
      <c r="A1023" s="13"/>
      <c r="B1023" s="250"/>
      <c r="C1023" s="251"/>
      <c r="D1023" s="252" t="s">
        <v>170</v>
      </c>
      <c r="E1023" s="253" t="s">
        <v>1</v>
      </c>
      <c r="F1023" s="254" t="s">
        <v>2217</v>
      </c>
      <c r="G1023" s="251"/>
      <c r="H1023" s="255">
        <v>979.8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1" t="s">
        <v>170</v>
      </c>
      <c r="AU1023" s="261" t="s">
        <v>82</v>
      </c>
      <c r="AV1023" s="13" t="s">
        <v>82</v>
      </c>
      <c r="AW1023" s="13" t="s">
        <v>30</v>
      </c>
      <c r="AX1023" s="13" t="s">
        <v>73</v>
      </c>
      <c r="AY1023" s="261" t="s">
        <v>163</v>
      </c>
    </row>
    <row r="1024" spans="1:51" s="14" customFormat="1" ht="12">
      <c r="A1024" s="14"/>
      <c r="B1024" s="262"/>
      <c r="C1024" s="263"/>
      <c r="D1024" s="252" t="s">
        <v>170</v>
      </c>
      <c r="E1024" s="264" t="s">
        <v>1</v>
      </c>
      <c r="F1024" s="265" t="s">
        <v>172</v>
      </c>
      <c r="G1024" s="263"/>
      <c r="H1024" s="266">
        <v>3208.959999999999</v>
      </c>
      <c r="I1024" s="267"/>
      <c r="J1024" s="263"/>
      <c r="K1024" s="263"/>
      <c r="L1024" s="268"/>
      <c r="M1024" s="269"/>
      <c r="N1024" s="270"/>
      <c r="O1024" s="270"/>
      <c r="P1024" s="270"/>
      <c r="Q1024" s="270"/>
      <c r="R1024" s="270"/>
      <c r="S1024" s="270"/>
      <c r="T1024" s="271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2" t="s">
        <v>170</v>
      </c>
      <c r="AU1024" s="272" t="s">
        <v>82</v>
      </c>
      <c r="AV1024" s="14" t="s">
        <v>88</v>
      </c>
      <c r="AW1024" s="14" t="s">
        <v>30</v>
      </c>
      <c r="AX1024" s="14" t="s">
        <v>80</v>
      </c>
      <c r="AY1024" s="272" t="s">
        <v>163</v>
      </c>
    </row>
    <row r="1025" spans="1:65" s="2" customFormat="1" ht="21.75" customHeight="1">
      <c r="A1025" s="38"/>
      <c r="B1025" s="39"/>
      <c r="C1025" s="236" t="s">
        <v>2218</v>
      </c>
      <c r="D1025" s="236" t="s">
        <v>165</v>
      </c>
      <c r="E1025" s="237" t="s">
        <v>2219</v>
      </c>
      <c r="F1025" s="238" t="s">
        <v>2220</v>
      </c>
      <c r="G1025" s="239" t="s">
        <v>212</v>
      </c>
      <c r="H1025" s="240">
        <v>346.3</v>
      </c>
      <c r="I1025" s="241"/>
      <c r="J1025" s="242">
        <f>ROUND(I1025*H1025,2)</f>
        <v>0</v>
      </c>
      <c r="K1025" s="243"/>
      <c r="L1025" s="44"/>
      <c r="M1025" s="244" t="s">
        <v>1</v>
      </c>
      <c r="N1025" s="245" t="s">
        <v>38</v>
      </c>
      <c r="O1025" s="91"/>
      <c r="P1025" s="246">
        <f>O1025*H1025</f>
        <v>0</v>
      </c>
      <c r="Q1025" s="246">
        <v>0</v>
      </c>
      <c r="R1025" s="246">
        <f>Q1025*H1025</f>
        <v>0</v>
      </c>
      <c r="S1025" s="246">
        <v>0</v>
      </c>
      <c r="T1025" s="247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48" t="s">
        <v>254</v>
      </c>
      <c r="AT1025" s="248" t="s">
        <v>165</v>
      </c>
      <c r="AU1025" s="248" t="s">
        <v>82</v>
      </c>
      <c r="AY1025" s="17" t="s">
        <v>163</v>
      </c>
      <c r="BE1025" s="249">
        <f>IF(N1025="základní",J1025,0)</f>
        <v>0</v>
      </c>
      <c r="BF1025" s="249">
        <f>IF(N1025="snížená",J1025,0)</f>
        <v>0</v>
      </c>
      <c r="BG1025" s="249">
        <f>IF(N1025="zákl. přenesená",J1025,0)</f>
        <v>0</v>
      </c>
      <c r="BH1025" s="249">
        <f>IF(N1025="sníž. přenesená",J1025,0)</f>
        <v>0</v>
      </c>
      <c r="BI1025" s="249">
        <f>IF(N1025="nulová",J1025,0)</f>
        <v>0</v>
      </c>
      <c r="BJ1025" s="17" t="s">
        <v>80</v>
      </c>
      <c r="BK1025" s="249">
        <f>ROUND(I1025*H1025,2)</f>
        <v>0</v>
      </c>
      <c r="BL1025" s="17" t="s">
        <v>254</v>
      </c>
      <c r="BM1025" s="248" t="s">
        <v>2221</v>
      </c>
    </row>
    <row r="1026" spans="1:65" s="2" customFormat="1" ht="16.5" customHeight="1">
      <c r="A1026" s="38"/>
      <c r="B1026" s="39"/>
      <c r="C1026" s="273" t="s">
        <v>2222</v>
      </c>
      <c r="D1026" s="273" t="s">
        <v>551</v>
      </c>
      <c r="E1026" s="274" t="s">
        <v>2223</v>
      </c>
      <c r="F1026" s="275" t="s">
        <v>2224</v>
      </c>
      <c r="G1026" s="276" t="s">
        <v>212</v>
      </c>
      <c r="H1026" s="277">
        <v>340.17</v>
      </c>
      <c r="I1026" s="278"/>
      <c r="J1026" s="279">
        <f>ROUND(I1026*H1026,2)</f>
        <v>0</v>
      </c>
      <c r="K1026" s="280"/>
      <c r="L1026" s="281"/>
      <c r="M1026" s="282" t="s">
        <v>1</v>
      </c>
      <c r="N1026" s="283" t="s">
        <v>38</v>
      </c>
      <c r="O1026" s="91"/>
      <c r="P1026" s="246">
        <f>O1026*H1026</f>
        <v>0</v>
      </c>
      <c r="Q1026" s="246">
        <v>0</v>
      </c>
      <c r="R1026" s="246">
        <f>Q1026*H1026</f>
        <v>0</v>
      </c>
      <c r="S1026" s="246">
        <v>0</v>
      </c>
      <c r="T1026" s="247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48" t="s">
        <v>378</v>
      </c>
      <c r="AT1026" s="248" t="s">
        <v>551</v>
      </c>
      <c r="AU1026" s="248" t="s">
        <v>82</v>
      </c>
      <c r="AY1026" s="17" t="s">
        <v>163</v>
      </c>
      <c r="BE1026" s="249">
        <f>IF(N1026="základní",J1026,0)</f>
        <v>0</v>
      </c>
      <c r="BF1026" s="249">
        <f>IF(N1026="snížená",J1026,0)</f>
        <v>0</v>
      </c>
      <c r="BG1026" s="249">
        <f>IF(N1026="zákl. přenesená",J1026,0)</f>
        <v>0</v>
      </c>
      <c r="BH1026" s="249">
        <f>IF(N1026="sníž. přenesená",J1026,0)</f>
        <v>0</v>
      </c>
      <c r="BI1026" s="249">
        <f>IF(N1026="nulová",J1026,0)</f>
        <v>0</v>
      </c>
      <c r="BJ1026" s="17" t="s">
        <v>80</v>
      </c>
      <c r="BK1026" s="249">
        <f>ROUND(I1026*H1026,2)</f>
        <v>0</v>
      </c>
      <c r="BL1026" s="17" t="s">
        <v>254</v>
      </c>
      <c r="BM1026" s="248" t="s">
        <v>2225</v>
      </c>
    </row>
    <row r="1027" spans="1:65" s="2" customFormat="1" ht="16.5" customHeight="1">
      <c r="A1027" s="38"/>
      <c r="B1027" s="39"/>
      <c r="C1027" s="273" t="s">
        <v>2226</v>
      </c>
      <c r="D1027" s="273" t="s">
        <v>551</v>
      </c>
      <c r="E1027" s="274" t="s">
        <v>2227</v>
      </c>
      <c r="F1027" s="275" t="s">
        <v>2228</v>
      </c>
      <c r="G1027" s="276" t="s">
        <v>212</v>
      </c>
      <c r="H1027" s="277">
        <v>13.056</v>
      </c>
      <c r="I1027" s="278"/>
      <c r="J1027" s="279">
        <f>ROUND(I1027*H1027,2)</f>
        <v>0</v>
      </c>
      <c r="K1027" s="280"/>
      <c r="L1027" s="281"/>
      <c r="M1027" s="282" t="s">
        <v>1</v>
      </c>
      <c r="N1027" s="283" t="s">
        <v>38</v>
      </c>
      <c r="O1027" s="91"/>
      <c r="P1027" s="246">
        <f>O1027*H1027</f>
        <v>0</v>
      </c>
      <c r="Q1027" s="246">
        <v>0</v>
      </c>
      <c r="R1027" s="246">
        <f>Q1027*H1027</f>
        <v>0</v>
      </c>
      <c r="S1027" s="246">
        <v>0</v>
      </c>
      <c r="T1027" s="247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48" t="s">
        <v>378</v>
      </c>
      <c r="AT1027" s="248" t="s">
        <v>551</v>
      </c>
      <c r="AU1027" s="248" t="s">
        <v>82</v>
      </c>
      <c r="AY1027" s="17" t="s">
        <v>163</v>
      </c>
      <c r="BE1027" s="249">
        <f>IF(N1027="základní",J1027,0)</f>
        <v>0</v>
      </c>
      <c r="BF1027" s="249">
        <f>IF(N1027="snížená",J1027,0)</f>
        <v>0</v>
      </c>
      <c r="BG1027" s="249">
        <f>IF(N1027="zákl. přenesená",J1027,0)</f>
        <v>0</v>
      </c>
      <c r="BH1027" s="249">
        <f>IF(N1027="sníž. přenesená",J1027,0)</f>
        <v>0</v>
      </c>
      <c r="BI1027" s="249">
        <f>IF(N1027="nulová",J1027,0)</f>
        <v>0</v>
      </c>
      <c r="BJ1027" s="17" t="s">
        <v>80</v>
      </c>
      <c r="BK1027" s="249">
        <f>ROUND(I1027*H1027,2)</f>
        <v>0</v>
      </c>
      <c r="BL1027" s="17" t="s">
        <v>254</v>
      </c>
      <c r="BM1027" s="248" t="s">
        <v>2229</v>
      </c>
    </row>
    <row r="1028" spans="1:65" s="2" customFormat="1" ht="44.25" customHeight="1">
      <c r="A1028" s="38"/>
      <c r="B1028" s="39"/>
      <c r="C1028" s="236" t="s">
        <v>2230</v>
      </c>
      <c r="D1028" s="236" t="s">
        <v>165</v>
      </c>
      <c r="E1028" s="237" t="s">
        <v>2231</v>
      </c>
      <c r="F1028" s="238" t="s">
        <v>2232</v>
      </c>
      <c r="G1028" s="239" t="s">
        <v>591</v>
      </c>
      <c r="H1028" s="240">
        <v>74.444</v>
      </c>
      <c r="I1028" s="241"/>
      <c r="J1028" s="242">
        <f>ROUND(I1028*H1028,2)</f>
        <v>0</v>
      </c>
      <c r="K1028" s="243"/>
      <c r="L1028" s="44"/>
      <c r="M1028" s="244" t="s">
        <v>1</v>
      </c>
      <c r="N1028" s="245" t="s">
        <v>38</v>
      </c>
      <c r="O1028" s="91"/>
      <c r="P1028" s="246">
        <f>O1028*H1028</f>
        <v>0</v>
      </c>
      <c r="Q1028" s="246">
        <v>0</v>
      </c>
      <c r="R1028" s="246">
        <f>Q1028*H1028</f>
        <v>0</v>
      </c>
      <c r="S1028" s="246">
        <v>0</v>
      </c>
      <c r="T1028" s="247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48" t="s">
        <v>254</v>
      </c>
      <c r="AT1028" s="248" t="s">
        <v>165</v>
      </c>
      <c r="AU1028" s="248" t="s">
        <v>82</v>
      </c>
      <c r="AY1028" s="17" t="s">
        <v>163</v>
      </c>
      <c r="BE1028" s="249">
        <f>IF(N1028="základní",J1028,0)</f>
        <v>0</v>
      </c>
      <c r="BF1028" s="249">
        <f>IF(N1028="snížená",J1028,0)</f>
        <v>0</v>
      </c>
      <c r="BG1028" s="249">
        <f>IF(N1028="zákl. přenesená",J1028,0)</f>
        <v>0</v>
      </c>
      <c r="BH1028" s="249">
        <f>IF(N1028="sníž. přenesená",J1028,0)</f>
        <v>0</v>
      </c>
      <c r="BI1028" s="249">
        <f>IF(N1028="nulová",J1028,0)</f>
        <v>0</v>
      </c>
      <c r="BJ1028" s="17" t="s">
        <v>80</v>
      </c>
      <c r="BK1028" s="249">
        <f>ROUND(I1028*H1028,2)</f>
        <v>0</v>
      </c>
      <c r="BL1028" s="17" t="s">
        <v>254</v>
      </c>
      <c r="BM1028" s="248" t="s">
        <v>2233</v>
      </c>
    </row>
    <row r="1029" spans="1:63" s="12" customFormat="1" ht="22.8" customHeight="1">
      <c r="A1029" s="12"/>
      <c r="B1029" s="220"/>
      <c r="C1029" s="221"/>
      <c r="D1029" s="222" t="s">
        <v>72</v>
      </c>
      <c r="E1029" s="234" t="s">
        <v>994</v>
      </c>
      <c r="F1029" s="234" t="s">
        <v>995</v>
      </c>
      <c r="G1029" s="221"/>
      <c r="H1029" s="221"/>
      <c r="I1029" s="224"/>
      <c r="J1029" s="235">
        <f>BK1029</f>
        <v>0</v>
      </c>
      <c r="K1029" s="221"/>
      <c r="L1029" s="226"/>
      <c r="M1029" s="227"/>
      <c r="N1029" s="228"/>
      <c r="O1029" s="228"/>
      <c r="P1029" s="229">
        <f>SUM(P1030:P1059)</f>
        <v>0</v>
      </c>
      <c r="Q1029" s="228"/>
      <c r="R1029" s="229">
        <f>SUM(R1030:R1059)</f>
        <v>0</v>
      </c>
      <c r="S1029" s="228"/>
      <c r="T1029" s="230">
        <f>SUM(T1030:T1059)</f>
        <v>0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31" t="s">
        <v>82</v>
      </c>
      <c r="AT1029" s="232" t="s">
        <v>72</v>
      </c>
      <c r="AU1029" s="232" t="s">
        <v>80</v>
      </c>
      <c r="AY1029" s="231" t="s">
        <v>163</v>
      </c>
      <c r="BK1029" s="233">
        <f>SUM(BK1030:BK1059)</f>
        <v>0</v>
      </c>
    </row>
    <row r="1030" spans="1:65" s="2" customFormat="1" ht="21.75" customHeight="1">
      <c r="A1030" s="38"/>
      <c r="B1030" s="39"/>
      <c r="C1030" s="236" t="s">
        <v>2234</v>
      </c>
      <c r="D1030" s="236" t="s">
        <v>165</v>
      </c>
      <c r="E1030" s="237" t="s">
        <v>2235</v>
      </c>
      <c r="F1030" s="238" t="s">
        <v>2236</v>
      </c>
      <c r="G1030" s="239" t="s">
        <v>168</v>
      </c>
      <c r="H1030" s="240">
        <v>3702.452</v>
      </c>
      <c r="I1030" s="241"/>
      <c r="J1030" s="242">
        <f>ROUND(I1030*H1030,2)</f>
        <v>0</v>
      </c>
      <c r="K1030" s="243"/>
      <c r="L1030" s="44"/>
      <c r="M1030" s="244" t="s">
        <v>1</v>
      </c>
      <c r="N1030" s="245" t="s">
        <v>38</v>
      </c>
      <c r="O1030" s="91"/>
      <c r="P1030" s="246">
        <f>O1030*H1030</f>
        <v>0</v>
      </c>
      <c r="Q1030" s="246">
        <v>0</v>
      </c>
      <c r="R1030" s="246">
        <f>Q1030*H1030</f>
        <v>0</v>
      </c>
      <c r="S1030" s="246">
        <v>0</v>
      </c>
      <c r="T1030" s="247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48" t="s">
        <v>254</v>
      </c>
      <c r="AT1030" s="248" t="s">
        <v>165</v>
      </c>
      <c r="AU1030" s="248" t="s">
        <v>82</v>
      </c>
      <c r="AY1030" s="17" t="s">
        <v>163</v>
      </c>
      <c r="BE1030" s="249">
        <f>IF(N1030="základní",J1030,0)</f>
        <v>0</v>
      </c>
      <c r="BF1030" s="249">
        <f>IF(N1030="snížená",J1030,0)</f>
        <v>0</v>
      </c>
      <c r="BG1030" s="249">
        <f>IF(N1030="zákl. přenesená",J1030,0)</f>
        <v>0</v>
      </c>
      <c r="BH1030" s="249">
        <f>IF(N1030="sníž. přenesená",J1030,0)</f>
        <v>0</v>
      </c>
      <c r="BI1030" s="249">
        <f>IF(N1030="nulová",J1030,0)</f>
        <v>0</v>
      </c>
      <c r="BJ1030" s="17" t="s">
        <v>80</v>
      </c>
      <c r="BK1030" s="249">
        <f>ROUND(I1030*H1030,2)</f>
        <v>0</v>
      </c>
      <c r="BL1030" s="17" t="s">
        <v>254</v>
      </c>
      <c r="BM1030" s="248" t="s">
        <v>2237</v>
      </c>
    </row>
    <row r="1031" spans="1:51" s="13" customFormat="1" ht="12">
      <c r="A1031" s="13"/>
      <c r="B1031" s="250"/>
      <c r="C1031" s="251"/>
      <c r="D1031" s="252" t="s">
        <v>170</v>
      </c>
      <c r="E1031" s="253" t="s">
        <v>1</v>
      </c>
      <c r="F1031" s="254" t="s">
        <v>2238</v>
      </c>
      <c r="G1031" s="251"/>
      <c r="H1031" s="255">
        <v>3702.452</v>
      </c>
      <c r="I1031" s="256"/>
      <c r="J1031" s="251"/>
      <c r="K1031" s="251"/>
      <c r="L1031" s="257"/>
      <c r="M1031" s="258"/>
      <c r="N1031" s="259"/>
      <c r="O1031" s="259"/>
      <c r="P1031" s="259"/>
      <c r="Q1031" s="259"/>
      <c r="R1031" s="259"/>
      <c r="S1031" s="259"/>
      <c r="T1031" s="26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1" t="s">
        <v>170</v>
      </c>
      <c r="AU1031" s="261" t="s">
        <v>82</v>
      </c>
      <c r="AV1031" s="13" t="s">
        <v>82</v>
      </c>
      <c r="AW1031" s="13" t="s">
        <v>30</v>
      </c>
      <c r="AX1031" s="13" t="s">
        <v>73</v>
      </c>
      <c r="AY1031" s="261" t="s">
        <v>163</v>
      </c>
    </row>
    <row r="1032" spans="1:51" s="14" customFormat="1" ht="12">
      <c r="A1032" s="14"/>
      <c r="B1032" s="262"/>
      <c r="C1032" s="263"/>
      <c r="D1032" s="252" t="s">
        <v>170</v>
      </c>
      <c r="E1032" s="264" t="s">
        <v>1</v>
      </c>
      <c r="F1032" s="265" t="s">
        <v>172</v>
      </c>
      <c r="G1032" s="263"/>
      <c r="H1032" s="266">
        <v>3702.452</v>
      </c>
      <c r="I1032" s="267"/>
      <c r="J1032" s="263"/>
      <c r="K1032" s="263"/>
      <c r="L1032" s="268"/>
      <c r="M1032" s="269"/>
      <c r="N1032" s="270"/>
      <c r="O1032" s="270"/>
      <c r="P1032" s="270"/>
      <c r="Q1032" s="270"/>
      <c r="R1032" s="270"/>
      <c r="S1032" s="270"/>
      <c r="T1032" s="271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2" t="s">
        <v>170</v>
      </c>
      <c r="AU1032" s="272" t="s">
        <v>82</v>
      </c>
      <c r="AV1032" s="14" t="s">
        <v>88</v>
      </c>
      <c r="AW1032" s="14" t="s">
        <v>30</v>
      </c>
      <c r="AX1032" s="14" t="s">
        <v>80</v>
      </c>
      <c r="AY1032" s="272" t="s">
        <v>163</v>
      </c>
    </row>
    <row r="1033" spans="1:65" s="2" customFormat="1" ht="21.75" customHeight="1">
      <c r="A1033" s="38"/>
      <c r="B1033" s="39"/>
      <c r="C1033" s="236" t="s">
        <v>2239</v>
      </c>
      <c r="D1033" s="236" t="s">
        <v>165</v>
      </c>
      <c r="E1033" s="237" t="s">
        <v>2240</v>
      </c>
      <c r="F1033" s="238" t="s">
        <v>2241</v>
      </c>
      <c r="G1033" s="239" t="s">
        <v>168</v>
      </c>
      <c r="H1033" s="240">
        <v>3702.452</v>
      </c>
      <c r="I1033" s="241"/>
      <c r="J1033" s="242">
        <f>ROUND(I1033*H1033,2)</f>
        <v>0</v>
      </c>
      <c r="K1033" s="243"/>
      <c r="L1033" s="44"/>
      <c r="M1033" s="244" t="s">
        <v>1</v>
      </c>
      <c r="N1033" s="245" t="s">
        <v>38</v>
      </c>
      <c r="O1033" s="91"/>
      <c r="P1033" s="246">
        <f>O1033*H1033</f>
        <v>0</v>
      </c>
      <c r="Q1033" s="246">
        <v>0</v>
      </c>
      <c r="R1033" s="246">
        <f>Q1033*H1033</f>
        <v>0</v>
      </c>
      <c r="S1033" s="246">
        <v>0</v>
      </c>
      <c r="T1033" s="247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48" t="s">
        <v>254</v>
      </c>
      <c r="AT1033" s="248" t="s">
        <v>165</v>
      </c>
      <c r="AU1033" s="248" t="s">
        <v>82</v>
      </c>
      <c r="AY1033" s="17" t="s">
        <v>163</v>
      </c>
      <c r="BE1033" s="249">
        <f>IF(N1033="základní",J1033,0)</f>
        <v>0</v>
      </c>
      <c r="BF1033" s="249">
        <f>IF(N1033="snížená",J1033,0)</f>
        <v>0</v>
      </c>
      <c r="BG1033" s="249">
        <f>IF(N1033="zákl. přenesená",J1033,0)</f>
        <v>0</v>
      </c>
      <c r="BH1033" s="249">
        <f>IF(N1033="sníž. přenesená",J1033,0)</f>
        <v>0</v>
      </c>
      <c r="BI1033" s="249">
        <f>IF(N1033="nulová",J1033,0)</f>
        <v>0</v>
      </c>
      <c r="BJ1033" s="17" t="s">
        <v>80</v>
      </c>
      <c r="BK1033" s="249">
        <f>ROUND(I1033*H1033,2)</f>
        <v>0</v>
      </c>
      <c r="BL1033" s="17" t="s">
        <v>254</v>
      </c>
      <c r="BM1033" s="248" t="s">
        <v>2242</v>
      </c>
    </row>
    <row r="1034" spans="1:51" s="13" customFormat="1" ht="12">
      <c r="A1034" s="13"/>
      <c r="B1034" s="250"/>
      <c r="C1034" s="251"/>
      <c r="D1034" s="252" t="s">
        <v>170</v>
      </c>
      <c r="E1034" s="253" t="s">
        <v>1</v>
      </c>
      <c r="F1034" s="254" t="s">
        <v>2238</v>
      </c>
      <c r="G1034" s="251"/>
      <c r="H1034" s="255">
        <v>3702.452</v>
      </c>
      <c r="I1034" s="256"/>
      <c r="J1034" s="251"/>
      <c r="K1034" s="251"/>
      <c r="L1034" s="257"/>
      <c r="M1034" s="258"/>
      <c r="N1034" s="259"/>
      <c r="O1034" s="259"/>
      <c r="P1034" s="259"/>
      <c r="Q1034" s="259"/>
      <c r="R1034" s="259"/>
      <c r="S1034" s="259"/>
      <c r="T1034" s="260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61" t="s">
        <v>170</v>
      </c>
      <c r="AU1034" s="261" t="s">
        <v>82</v>
      </c>
      <c r="AV1034" s="13" t="s">
        <v>82</v>
      </c>
      <c r="AW1034" s="13" t="s">
        <v>30</v>
      </c>
      <c r="AX1034" s="13" t="s">
        <v>73</v>
      </c>
      <c r="AY1034" s="261" t="s">
        <v>163</v>
      </c>
    </row>
    <row r="1035" spans="1:51" s="14" customFormat="1" ht="12">
      <c r="A1035" s="14"/>
      <c r="B1035" s="262"/>
      <c r="C1035" s="263"/>
      <c r="D1035" s="252" t="s">
        <v>170</v>
      </c>
      <c r="E1035" s="264" t="s">
        <v>1</v>
      </c>
      <c r="F1035" s="265" t="s">
        <v>172</v>
      </c>
      <c r="G1035" s="263"/>
      <c r="H1035" s="266">
        <v>3702.452</v>
      </c>
      <c r="I1035" s="267"/>
      <c r="J1035" s="263"/>
      <c r="K1035" s="263"/>
      <c r="L1035" s="268"/>
      <c r="M1035" s="269"/>
      <c r="N1035" s="270"/>
      <c r="O1035" s="270"/>
      <c r="P1035" s="270"/>
      <c r="Q1035" s="270"/>
      <c r="R1035" s="270"/>
      <c r="S1035" s="270"/>
      <c r="T1035" s="271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2" t="s">
        <v>170</v>
      </c>
      <c r="AU1035" s="272" t="s">
        <v>82</v>
      </c>
      <c r="AV1035" s="14" t="s">
        <v>88</v>
      </c>
      <c r="AW1035" s="14" t="s">
        <v>30</v>
      </c>
      <c r="AX1035" s="14" t="s">
        <v>80</v>
      </c>
      <c r="AY1035" s="272" t="s">
        <v>163</v>
      </c>
    </row>
    <row r="1036" spans="1:65" s="2" customFormat="1" ht="21.75" customHeight="1">
      <c r="A1036" s="38"/>
      <c r="B1036" s="39"/>
      <c r="C1036" s="236" t="s">
        <v>2243</v>
      </c>
      <c r="D1036" s="236" t="s">
        <v>165</v>
      </c>
      <c r="E1036" s="237" t="s">
        <v>2244</v>
      </c>
      <c r="F1036" s="238" t="s">
        <v>2245</v>
      </c>
      <c r="G1036" s="239" t="s">
        <v>168</v>
      </c>
      <c r="H1036" s="240">
        <v>250.52</v>
      </c>
      <c r="I1036" s="241"/>
      <c r="J1036" s="242">
        <f>ROUND(I1036*H1036,2)</f>
        <v>0</v>
      </c>
      <c r="K1036" s="243"/>
      <c r="L1036" s="44"/>
      <c r="M1036" s="244" t="s">
        <v>1</v>
      </c>
      <c r="N1036" s="245" t="s">
        <v>38</v>
      </c>
      <c r="O1036" s="91"/>
      <c r="P1036" s="246">
        <f>O1036*H1036</f>
        <v>0</v>
      </c>
      <c r="Q1036" s="246">
        <v>0</v>
      </c>
      <c r="R1036" s="246">
        <f>Q1036*H1036</f>
        <v>0</v>
      </c>
      <c r="S1036" s="246">
        <v>0</v>
      </c>
      <c r="T1036" s="247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48" t="s">
        <v>254</v>
      </c>
      <c r="AT1036" s="248" t="s">
        <v>165</v>
      </c>
      <c r="AU1036" s="248" t="s">
        <v>82</v>
      </c>
      <c r="AY1036" s="17" t="s">
        <v>163</v>
      </c>
      <c r="BE1036" s="249">
        <f>IF(N1036="základní",J1036,0)</f>
        <v>0</v>
      </c>
      <c r="BF1036" s="249">
        <f>IF(N1036="snížená",J1036,0)</f>
        <v>0</v>
      </c>
      <c r="BG1036" s="249">
        <f>IF(N1036="zákl. přenesená",J1036,0)</f>
        <v>0</v>
      </c>
      <c r="BH1036" s="249">
        <f>IF(N1036="sníž. přenesená",J1036,0)</f>
        <v>0</v>
      </c>
      <c r="BI1036" s="249">
        <f>IF(N1036="nulová",J1036,0)</f>
        <v>0</v>
      </c>
      <c r="BJ1036" s="17" t="s">
        <v>80</v>
      </c>
      <c r="BK1036" s="249">
        <f>ROUND(I1036*H1036,2)</f>
        <v>0</v>
      </c>
      <c r="BL1036" s="17" t="s">
        <v>254</v>
      </c>
      <c r="BM1036" s="248" t="s">
        <v>2246</v>
      </c>
    </row>
    <row r="1037" spans="1:51" s="13" customFormat="1" ht="12">
      <c r="A1037" s="13"/>
      <c r="B1037" s="250"/>
      <c r="C1037" s="251"/>
      <c r="D1037" s="252" t="s">
        <v>170</v>
      </c>
      <c r="E1037" s="253" t="s">
        <v>1</v>
      </c>
      <c r="F1037" s="254" t="s">
        <v>2247</v>
      </c>
      <c r="G1037" s="251"/>
      <c r="H1037" s="255">
        <v>182.12</v>
      </c>
      <c r="I1037" s="256"/>
      <c r="J1037" s="251"/>
      <c r="K1037" s="251"/>
      <c r="L1037" s="257"/>
      <c r="M1037" s="258"/>
      <c r="N1037" s="259"/>
      <c r="O1037" s="259"/>
      <c r="P1037" s="259"/>
      <c r="Q1037" s="259"/>
      <c r="R1037" s="259"/>
      <c r="S1037" s="259"/>
      <c r="T1037" s="260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1" t="s">
        <v>170</v>
      </c>
      <c r="AU1037" s="261" t="s">
        <v>82</v>
      </c>
      <c r="AV1037" s="13" t="s">
        <v>82</v>
      </c>
      <c r="AW1037" s="13" t="s">
        <v>30</v>
      </c>
      <c r="AX1037" s="13" t="s">
        <v>73</v>
      </c>
      <c r="AY1037" s="261" t="s">
        <v>163</v>
      </c>
    </row>
    <row r="1038" spans="1:51" s="13" customFormat="1" ht="12">
      <c r="A1038" s="13"/>
      <c r="B1038" s="250"/>
      <c r="C1038" s="251"/>
      <c r="D1038" s="252" t="s">
        <v>170</v>
      </c>
      <c r="E1038" s="253" t="s">
        <v>1</v>
      </c>
      <c r="F1038" s="254" t="s">
        <v>2248</v>
      </c>
      <c r="G1038" s="251"/>
      <c r="H1038" s="255">
        <v>68.4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1" t="s">
        <v>170</v>
      </c>
      <c r="AU1038" s="261" t="s">
        <v>82</v>
      </c>
      <c r="AV1038" s="13" t="s">
        <v>82</v>
      </c>
      <c r="AW1038" s="13" t="s">
        <v>30</v>
      </c>
      <c r="AX1038" s="13" t="s">
        <v>73</v>
      </c>
      <c r="AY1038" s="261" t="s">
        <v>163</v>
      </c>
    </row>
    <row r="1039" spans="1:51" s="14" customFormat="1" ht="12">
      <c r="A1039" s="14"/>
      <c r="B1039" s="262"/>
      <c r="C1039" s="263"/>
      <c r="D1039" s="252" t="s">
        <v>170</v>
      </c>
      <c r="E1039" s="264" t="s">
        <v>1</v>
      </c>
      <c r="F1039" s="265" t="s">
        <v>172</v>
      </c>
      <c r="G1039" s="263"/>
      <c r="H1039" s="266">
        <v>250.52</v>
      </c>
      <c r="I1039" s="267"/>
      <c r="J1039" s="263"/>
      <c r="K1039" s="263"/>
      <c r="L1039" s="268"/>
      <c r="M1039" s="269"/>
      <c r="N1039" s="270"/>
      <c r="O1039" s="270"/>
      <c r="P1039" s="270"/>
      <c r="Q1039" s="270"/>
      <c r="R1039" s="270"/>
      <c r="S1039" s="270"/>
      <c r="T1039" s="271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72" t="s">
        <v>170</v>
      </c>
      <c r="AU1039" s="272" t="s">
        <v>82</v>
      </c>
      <c r="AV1039" s="14" t="s">
        <v>88</v>
      </c>
      <c r="AW1039" s="14" t="s">
        <v>30</v>
      </c>
      <c r="AX1039" s="14" t="s">
        <v>80</v>
      </c>
      <c r="AY1039" s="272" t="s">
        <v>163</v>
      </c>
    </row>
    <row r="1040" spans="1:65" s="2" customFormat="1" ht="21.75" customHeight="1">
      <c r="A1040" s="38"/>
      <c r="B1040" s="39"/>
      <c r="C1040" s="273" t="s">
        <v>2249</v>
      </c>
      <c r="D1040" s="273" t="s">
        <v>551</v>
      </c>
      <c r="E1040" s="274" t="s">
        <v>2250</v>
      </c>
      <c r="F1040" s="275" t="s">
        <v>2251</v>
      </c>
      <c r="G1040" s="276" t="s">
        <v>168</v>
      </c>
      <c r="H1040" s="277">
        <v>275.572</v>
      </c>
      <c r="I1040" s="278"/>
      <c r="J1040" s="279">
        <f>ROUND(I1040*H1040,2)</f>
        <v>0</v>
      </c>
      <c r="K1040" s="280"/>
      <c r="L1040" s="281"/>
      <c r="M1040" s="282" t="s">
        <v>1</v>
      </c>
      <c r="N1040" s="283" t="s">
        <v>38</v>
      </c>
      <c r="O1040" s="91"/>
      <c r="P1040" s="246">
        <f>O1040*H1040</f>
        <v>0</v>
      </c>
      <c r="Q1040" s="246">
        <v>0</v>
      </c>
      <c r="R1040" s="246">
        <f>Q1040*H1040</f>
        <v>0</v>
      </c>
      <c r="S1040" s="246">
        <v>0</v>
      </c>
      <c r="T1040" s="247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48" t="s">
        <v>378</v>
      </c>
      <c r="AT1040" s="248" t="s">
        <v>551</v>
      </c>
      <c r="AU1040" s="248" t="s">
        <v>82</v>
      </c>
      <c r="AY1040" s="17" t="s">
        <v>163</v>
      </c>
      <c r="BE1040" s="249">
        <f>IF(N1040="základní",J1040,0)</f>
        <v>0</v>
      </c>
      <c r="BF1040" s="249">
        <f>IF(N1040="snížená",J1040,0)</f>
        <v>0</v>
      </c>
      <c r="BG1040" s="249">
        <f>IF(N1040="zákl. přenesená",J1040,0)</f>
        <v>0</v>
      </c>
      <c r="BH1040" s="249">
        <f>IF(N1040="sníž. přenesená",J1040,0)</f>
        <v>0</v>
      </c>
      <c r="BI1040" s="249">
        <f>IF(N1040="nulová",J1040,0)</f>
        <v>0</v>
      </c>
      <c r="BJ1040" s="17" t="s">
        <v>80</v>
      </c>
      <c r="BK1040" s="249">
        <f>ROUND(I1040*H1040,2)</f>
        <v>0</v>
      </c>
      <c r="BL1040" s="17" t="s">
        <v>254</v>
      </c>
      <c r="BM1040" s="248" t="s">
        <v>2252</v>
      </c>
    </row>
    <row r="1041" spans="1:65" s="2" customFormat="1" ht="21.75" customHeight="1">
      <c r="A1041" s="38"/>
      <c r="B1041" s="39"/>
      <c r="C1041" s="236" t="s">
        <v>2253</v>
      </c>
      <c r="D1041" s="236" t="s">
        <v>165</v>
      </c>
      <c r="E1041" s="237" t="s">
        <v>2254</v>
      </c>
      <c r="F1041" s="238" t="s">
        <v>2255</v>
      </c>
      <c r="G1041" s="239" t="s">
        <v>168</v>
      </c>
      <c r="H1041" s="240">
        <v>3451.932</v>
      </c>
      <c r="I1041" s="241"/>
      <c r="J1041" s="242">
        <f>ROUND(I1041*H1041,2)</f>
        <v>0</v>
      </c>
      <c r="K1041" s="243"/>
      <c r="L1041" s="44"/>
      <c r="M1041" s="244" t="s">
        <v>1</v>
      </c>
      <c r="N1041" s="245" t="s">
        <v>38</v>
      </c>
      <c r="O1041" s="91"/>
      <c r="P1041" s="246">
        <f>O1041*H1041</f>
        <v>0</v>
      </c>
      <c r="Q1041" s="246">
        <v>0</v>
      </c>
      <c r="R1041" s="246">
        <f>Q1041*H1041</f>
        <v>0</v>
      </c>
      <c r="S1041" s="246">
        <v>0</v>
      </c>
      <c r="T1041" s="247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48" t="s">
        <v>254</v>
      </c>
      <c r="AT1041" s="248" t="s">
        <v>165</v>
      </c>
      <c r="AU1041" s="248" t="s">
        <v>82</v>
      </c>
      <c r="AY1041" s="17" t="s">
        <v>163</v>
      </c>
      <c r="BE1041" s="249">
        <f>IF(N1041="základní",J1041,0)</f>
        <v>0</v>
      </c>
      <c r="BF1041" s="249">
        <f>IF(N1041="snížená",J1041,0)</f>
        <v>0</v>
      </c>
      <c r="BG1041" s="249">
        <f>IF(N1041="zákl. přenesená",J1041,0)</f>
        <v>0</v>
      </c>
      <c r="BH1041" s="249">
        <f>IF(N1041="sníž. přenesená",J1041,0)</f>
        <v>0</v>
      </c>
      <c r="BI1041" s="249">
        <f>IF(N1041="nulová",J1041,0)</f>
        <v>0</v>
      </c>
      <c r="BJ1041" s="17" t="s">
        <v>80</v>
      </c>
      <c r="BK1041" s="249">
        <f>ROUND(I1041*H1041,2)</f>
        <v>0</v>
      </c>
      <c r="BL1041" s="17" t="s">
        <v>254</v>
      </c>
      <c r="BM1041" s="248" t="s">
        <v>2256</v>
      </c>
    </row>
    <row r="1042" spans="1:65" s="2" customFormat="1" ht="33" customHeight="1">
      <c r="A1042" s="38"/>
      <c r="B1042" s="39"/>
      <c r="C1042" s="273" t="s">
        <v>2257</v>
      </c>
      <c r="D1042" s="273" t="s">
        <v>551</v>
      </c>
      <c r="E1042" s="274" t="s">
        <v>2258</v>
      </c>
      <c r="F1042" s="275" t="s">
        <v>2259</v>
      </c>
      <c r="G1042" s="276" t="s">
        <v>168</v>
      </c>
      <c r="H1042" s="277">
        <v>3930.024</v>
      </c>
      <c r="I1042" s="278"/>
      <c r="J1042" s="279">
        <f>ROUND(I1042*H1042,2)</f>
        <v>0</v>
      </c>
      <c r="K1042" s="280"/>
      <c r="L1042" s="281"/>
      <c r="M1042" s="282" t="s">
        <v>1</v>
      </c>
      <c r="N1042" s="283" t="s">
        <v>38</v>
      </c>
      <c r="O1042" s="91"/>
      <c r="P1042" s="246">
        <f>O1042*H1042</f>
        <v>0</v>
      </c>
      <c r="Q1042" s="246">
        <v>0</v>
      </c>
      <c r="R1042" s="246">
        <f>Q1042*H1042</f>
        <v>0</v>
      </c>
      <c r="S1042" s="246">
        <v>0</v>
      </c>
      <c r="T1042" s="247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48" t="s">
        <v>378</v>
      </c>
      <c r="AT1042" s="248" t="s">
        <v>551</v>
      </c>
      <c r="AU1042" s="248" t="s">
        <v>82</v>
      </c>
      <c r="AY1042" s="17" t="s">
        <v>163</v>
      </c>
      <c r="BE1042" s="249">
        <f>IF(N1042="základní",J1042,0)</f>
        <v>0</v>
      </c>
      <c r="BF1042" s="249">
        <f>IF(N1042="snížená",J1042,0)</f>
        <v>0</v>
      </c>
      <c r="BG1042" s="249">
        <f>IF(N1042="zákl. přenesená",J1042,0)</f>
        <v>0</v>
      </c>
      <c r="BH1042" s="249">
        <f>IF(N1042="sníž. přenesená",J1042,0)</f>
        <v>0</v>
      </c>
      <c r="BI1042" s="249">
        <f>IF(N1042="nulová",J1042,0)</f>
        <v>0</v>
      </c>
      <c r="BJ1042" s="17" t="s">
        <v>80</v>
      </c>
      <c r="BK1042" s="249">
        <f>ROUND(I1042*H1042,2)</f>
        <v>0</v>
      </c>
      <c r="BL1042" s="17" t="s">
        <v>254</v>
      </c>
      <c r="BM1042" s="248" t="s">
        <v>2260</v>
      </c>
    </row>
    <row r="1043" spans="1:65" s="2" customFormat="1" ht="16.5" customHeight="1">
      <c r="A1043" s="38"/>
      <c r="B1043" s="39"/>
      <c r="C1043" s="236" t="s">
        <v>2261</v>
      </c>
      <c r="D1043" s="236" t="s">
        <v>165</v>
      </c>
      <c r="E1043" s="237" t="s">
        <v>2262</v>
      </c>
      <c r="F1043" s="238" t="s">
        <v>2263</v>
      </c>
      <c r="G1043" s="239" t="s">
        <v>212</v>
      </c>
      <c r="H1043" s="240">
        <v>4025.225</v>
      </c>
      <c r="I1043" s="241"/>
      <c r="J1043" s="242">
        <f>ROUND(I1043*H1043,2)</f>
        <v>0</v>
      </c>
      <c r="K1043" s="243"/>
      <c r="L1043" s="44"/>
      <c r="M1043" s="244" t="s">
        <v>1</v>
      </c>
      <c r="N1043" s="245" t="s">
        <v>38</v>
      </c>
      <c r="O1043" s="91"/>
      <c r="P1043" s="246">
        <f>O1043*H1043</f>
        <v>0</v>
      </c>
      <c r="Q1043" s="246">
        <v>0</v>
      </c>
      <c r="R1043" s="246">
        <f>Q1043*H1043</f>
        <v>0</v>
      </c>
      <c r="S1043" s="246">
        <v>0</v>
      </c>
      <c r="T1043" s="247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48" t="s">
        <v>254</v>
      </c>
      <c r="AT1043" s="248" t="s">
        <v>165</v>
      </c>
      <c r="AU1043" s="248" t="s">
        <v>82</v>
      </c>
      <c r="AY1043" s="17" t="s">
        <v>163</v>
      </c>
      <c r="BE1043" s="249">
        <f>IF(N1043="základní",J1043,0)</f>
        <v>0</v>
      </c>
      <c r="BF1043" s="249">
        <f>IF(N1043="snížená",J1043,0)</f>
        <v>0</v>
      </c>
      <c r="BG1043" s="249">
        <f>IF(N1043="zákl. přenesená",J1043,0)</f>
        <v>0</v>
      </c>
      <c r="BH1043" s="249">
        <f>IF(N1043="sníž. přenesená",J1043,0)</f>
        <v>0</v>
      </c>
      <c r="BI1043" s="249">
        <f>IF(N1043="nulová",J1043,0)</f>
        <v>0</v>
      </c>
      <c r="BJ1043" s="17" t="s">
        <v>80</v>
      </c>
      <c r="BK1043" s="249">
        <f>ROUND(I1043*H1043,2)</f>
        <v>0</v>
      </c>
      <c r="BL1043" s="17" t="s">
        <v>254</v>
      </c>
      <c r="BM1043" s="248" t="s">
        <v>2264</v>
      </c>
    </row>
    <row r="1044" spans="1:51" s="15" customFormat="1" ht="12">
      <c r="A1044" s="15"/>
      <c r="B1044" s="289"/>
      <c r="C1044" s="290"/>
      <c r="D1044" s="252" t="s">
        <v>170</v>
      </c>
      <c r="E1044" s="291" t="s">
        <v>1</v>
      </c>
      <c r="F1044" s="292" t="s">
        <v>2265</v>
      </c>
      <c r="G1044" s="290"/>
      <c r="H1044" s="291" t="s">
        <v>1</v>
      </c>
      <c r="I1044" s="293"/>
      <c r="J1044" s="290"/>
      <c r="K1044" s="290"/>
      <c r="L1044" s="294"/>
      <c r="M1044" s="295"/>
      <c r="N1044" s="296"/>
      <c r="O1044" s="296"/>
      <c r="P1044" s="296"/>
      <c r="Q1044" s="296"/>
      <c r="R1044" s="296"/>
      <c r="S1044" s="296"/>
      <c r="T1044" s="297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98" t="s">
        <v>170</v>
      </c>
      <c r="AU1044" s="298" t="s">
        <v>82</v>
      </c>
      <c r="AV1044" s="15" t="s">
        <v>80</v>
      </c>
      <c r="AW1044" s="15" t="s">
        <v>30</v>
      </c>
      <c r="AX1044" s="15" t="s">
        <v>73</v>
      </c>
      <c r="AY1044" s="298" t="s">
        <v>163</v>
      </c>
    </row>
    <row r="1045" spans="1:51" s="13" customFormat="1" ht="12">
      <c r="A1045" s="13"/>
      <c r="B1045" s="250"/>
      <c r="C1045" s="251"/>
      <c r="D1045" s="252" t="s">
        <v>170</v>
      </c>
      <c r="E1045" s="253" t="s">
        <v>1</v>
      </c>
      <c r="F1045" s="254" t="s">
        <v>2266</v>
      </c>
      <c r="G1045" s="251"/>
      <c r="H1045" s="255">
        <v>65.6</v>
      </c>
      <c r="I1045" s="256"/>
      <c r="J1045" s="251"/>
      <c r="K1045" s="251"/>
      <c r="L1045" s="257"/>
      <c r="M1045" s="258"/>
      <c r="N1045" s="259"/>
      <c r="O1045" s="259"/>
      <c r="P1045" s="259"/>
      <c r="Q1045" s="259"/>
      <c r="R1045" s="259"/>
      <c r="S1045" s="259"/>
      <c r="T1045" s="260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1" t="s">
        <v>170</v>
      </c>
      <c r="AU1045" s="261" t="s">
        <v>82</v>
      </c>
      <c r="AV1045" s="13" t="s">
        <v>82</v>
      </c>
      <c r="AW1045" s="13" t="s">
        <v>30</v>
      </c>
      <c r="AX1045" s="13" t="s">
        <v>73</v>
      </c>
      <c r="AY1045" s="261" t="s">
        <v>163</v>
      </c>
    </row>
    <row r="1046" spans="1:51" s="13" customFormat="1" ht="12">
      <c r="A1046" s="13"/>
      <c r="B1046" s="250"/>
      <c r="C1046" s="251"/>
      <c r="D1046" s="252" t="s">
        <v>170</v>
      </c>
      <c r="E1046" s="253" t="s">
        <v>1</v>
      </c>
      <c r="F1046" s="254" t="s">
        <v>2267</v>
      </c>
      <c r="G1046" s="251"/>
      <c r="H1046" s="255">
        <v>31.8</v>
      </c>
      <c r="I1046" s="256"/>
      <c r="J1046" s="251"/>
      <c r="K1046" s="251"/>
      <c r="L1046" s="257"/>
      <c r="M1046" s="258"/>
      <c r="N1046" s="259"/>
      <c r="O1046" s="259"/>
      <c r="P1046" s="259"/>
      <c r="Q1046" s="259"/>
      <c r="R1046" s="259"/>
      <c r="S1046" s="259"/>
      <c r="T1046" s="260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1" t="s">
        <v>170</v>
      </c>
      <c r="AU1046" s="261" t="s">
        <v>82</v>
      </c>
      <c r="AV1046" s="13" t="s">
        <v>82</v>
      </c>
      <c r="AW1046" s="13" t="s">
        <v>30</v>
      </c>
      <c r="AX1046" s="13" t="s">
        <v>73</v>
      </c>
      <c r="AY1046" s="261" t="s">
        <v>163</v>
      </c>
    </row>
    <row r="1047" spans="1:51" s="13" customFormat="1" ht="12">
      <c r="A1047" s="13"/>
      <c r="B1047" s="250"/>
      <c r="C1047" s="251"/>
      <c r="D1047" s="252" t="s">
        <v>170</v>
      </c>
      <c r="E1047" s="253" t="s">
        <v>1</v>
      </c>
      <c r="F1047" s="254" t="s">
        <v>2268</v>
      </c>
      <c r="G1047" s="251"/>
      <c r="H1047" s="255">
        <v>33.1</v>
      </c>
      <c r="I1047" s="256"/>
      <c r="J1047" s="251"/>
      <c r="K1047" s="251"/>
      <c r="L1047" s="257"/>
      <c r="M1047" s="258"/>
      <c r="N1047" s="259"/>
      <c r="O1047" s="259"/>
      <c r="P1047" s="259"/>
      <c r="Q1047" s="259"/>
      <c r="R1047" s="259"/>
      <c r="S1047" s="259"/>
      <c r="T1047" s="260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1" t="s">
        <v>170</v>
      </c>
      <c r="AU1047" s="261" t="s">
        <v>82</v>
      </c>
      <c r="AV1047" s="13" t="s">
        <v>82</v>
      </c>
      <c r="AW1047" s="13" t="s">
        <v>30</v>
      </c>
      <c r="AX1047" s="13" t="s">
        <v>73</v>
      </c>
      <c r="AY1047" s="261" t="s">
        <v>163</v>
      </c>
    </row>
    <row r="1048" spans="1:51" s="13" customFormat="1" ht="12">
      <c r="A1048" s="13"/>
      <c r="B1048" s="250"/>
      <c r="C1048" s="251"/>
      <c r="D1048" s="252" t="s">
        <v>170</v>
      </c>
      <c r="E1048" s="253" t="s">
        <v>1</v>
      </c>
      <c r="F1048" s="254" t="s">
        <v>2269</v>
      </c>
      <c r="G1048" s="251"/>
      <c r="H1048" s="255">
        <v>32.7</v>
      </c>
      <c r="I1048" s="256"/>
      <c r="J1048" s="251"/>
      <c r="K1048" s="251"/>
      <c r="L1048" s="257"/>
      <c r="M1048" s="258"/>
      <c r="N1048" s="259"/>
      <c r="O1048" s="259"/>
      <c r="P1048" s="259"/>
      <c r="Q1048" s="259"/>
      <c r="R1048" s="259"/>
      <c r="S1048" s="259"/>
      <c r="T1048" s="260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1" t="s">
        <v>170</v>
      </c>
      <c r="AU1048" s="261" t="s">
        <v>82</v>
      </c>
      <c r="AV1048" s="13" t="s">
        <v>82</v>
      </c>
      <c r="AW1048" s="13" t="s">
        <v>30</v>
      </c>
      <c r="AX1048" s="13" t="s">
        <v>73</v>
      </c>
      <c r="AY1048" s="261" t="s">
        <v>163</v>
      </c>
    </row>
    <row r="1049" spans="1:51" s="13" customFormat="1" ht="12">
      <c r="A1049" s="13"/>
      <c r="B1049" s="250"/>
      <c r="C1049" s="251"/>
      <c r="D1049" s="252" t="s">
        <v>170</v>
      </c>
      <c r="E1049" s="253" t="s">
        <v>1</v>
      </c>
      <c r="F1049" s="254" t="s">
        <v>2270</v>
      </c>
      <c r="G1049" s="251"/>
      <c r="H1049" s="255">
        <v>33.1</v>
      </c>
      <c r="I1049" s="256"/>
      <c r="J1049" s="251"/>
      <c r="K1049" s="251"/>
      <c r="L1049" s="257"/>
      <c r="M1049" s="258"/>
      <c r="N1049" s="259"/>
      <c r="O1049" s="259"/>
      <c r="P1049" s="259"/>
      <c r="Q1049" s="259"/>
      <c r="R1049" s="259"/>
      <c r="S1049" s="259"/>
      <c r="T1049" s="26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61" t="s">
        <v>170</v>
      </c>
      <c r="AU1049" s="261" t="s">
        <v>82</v>
      </c>
      <c r="AV1049" s="13" t="s">
        <v>82</v>
      </c>
      <c r="AW1049" s="13" t="s">
        <v>30</v>
      </c>
      <c r="AX1049" s="13" t="s">
        <v>73</v>
      </c>
      <c r="AY1049" s="261" t="s">
        <v>163</v>
      </c>
    </row>
    <row r="1050" spans="1:51" s="13" customFormat="1" ht="12">
      <c r="A1050" s="13"/>
      <c r="B1050" s="250"/>
      <c r="C1050" s="251"/>
      <c r="D1050" s="252" t="s">
        <v>170</v>
      </c>
      <c r="E1050" s="253" t="s">
        <v>1</v>
      </c>
      <c r="F1050" s="254" t="s">
        <v>2271</v>
      </c>
      <c r="G1050" s="251"/>
      <c r="H1050" s="255">
        <v>45.5</v>
      </c>
      <c r="I1050" s="256"/>
      <c r="J1050" s="251"/>
      <c r="K1050" s="251"/>
      <c r="L1050" s="257"/>
      <c r="M1050" s="258"/>
      <c r="N1050" s="259"/>
      <c r="O1050" s="259"/>
      <c r="P1050" s="259"/>
      <c r="Q1050" s="259"/>
      <c r="R1050" s="259"/>
      <c r="S1050" s="259"/>
      <c r="T1050" s="260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1" t="s">
        <v>170</v>
      </c>
      <c r="AU1050" s="261" t="s">
        <v>82</v>
      </c>
      <c r="AV1050" s="13" t="s">
        <v>82</v>
      </c>
      <c r="AW1050" s="13" t="s">
        <v>30</v>
      </c>
      <c r="AX1050" s="13" t="s">
        <v>73</v>
      </c>
      <c r="AY1050" s="261" t="s">
        <v>163</v>
      </c>
    </row>
    <row r="1051" spans="1:51" s="15" customFormat="1" ht="12">
      <c r="A1051" s="15"/>
      <c r="B1051" s="289"/>
      <c r="C1051" s="290"/>
      <c r="D1051" s="252" t="s">
        <v>170</v>
      </c>
      <c r="E1051" s="291" t="s">
        <v>1</v>
      </c>
      <c r="F1051" s="292" t="s">
        <v>2272</v>
      </c>
      <c r="G1051" s="290"/>
      <c r="H1051" s="291" t="s">
        <v>1</v>
      </c>
      <c r="I1051" s="293"/>
      <c r="J1051" s="290"/>
      <c r="K1051" s="290"/>
      <c r="L1051" s="294"/>
      <c r="M1051" s="295"/>
      <c r="N1051" s="296"/>
      <c r="O1051" s="296"/>
      <c r="P1051" s="296"/>
      <c r="Q1051" s="296"/>
      <c r="R1051" s="296"/>
      <c r="S1051" s="296"/>
      <c r="T1051" s="297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98" t="s">
        <v>170</v>
      </c>
      <c r="AU1051" s="298" t="s">
        <v>82</v>
      </c>
      <c r="AV1051" s="15" t="s">
        <v>80</v>
      </c>
      <c r="AW1051" s="15" t="s">
        <v>30</v>
      </c>
      <c r="AX1051" s="15" t="s">
        <v>73</v>
      </c>
      <c r="AY1051" s="298" t="s">
        <v>163</v>
      </c>
    </row>
    <row r="1052" spans="1:51" s="13" customFormat="1" ht="12">
      <c r="A1052" s="13"/>
      <c r="B1052" s="250"/>
      <c r="C1052" s="251"/>
      <c r="D1052" s="252" t="s">
        <v>170</v>
      </c>
      <c r="E1052" s="253" t="s">
        <v>1</v>
      </c>
      <c r="F1052" s="254" t="s">
        <v>2273</v>
      </c>
      <c r="G1052" s="251"/>
      <c r="H1052" s="255">
        <v>26.465</v>
      </c>
      <c r="I1052" s="256"/>
      <c r="J1052" s="251"/>
      <c r="K1052" s="251"/>
      <c r="L1052" s="257"/>
      <c r="M1052" s="258"/>
      <c r="N1052" s="259"/>
      <c r="O1052" s="259"/>
      <c r="P1052" s="259"/>
      <c r="Q1052" s="259"/>
      <c r="R1052" s="259"/>
      <c r="S1052" s="259"/>
      <c r="T1052" s="260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1" t="s">
        <v>170</v>
      </c>
      <c r="AU1052" s="261" t="s">
        <v>82</v>
      </c>
      <c r="AV1052" s="13" t="s">
        <v>82</v>
      </c>
      <c r="AW1052" s="13" t="s">
        <v>30</v>
      </c>
      <c r="AX1052" s="13" t="s">
        <v>73</v>
      </c>
      <c r="AY1052" s="261" t="s">
        <v>163</v>
      </c>
    </row>
    <row r="1053" spans="1:51" s="13" customFormat="1" ht="12">
      <c r="A1053" s="13"/>
      <c r="B1053" s="250"/>
      <c r="C1053" s="251"/>
      <c r="D1053" s="252" t="s">
        <v>170</v>
      </c>
      <c r="E1053" s="253" t="s">
        <v>1</v>
      </c>
      <c r="F1053" s="254" t="s">
        <v>2274</v>
      </c>
      <c r="G1053" s="251"/>
      <c r="H1053" s="255">
        <v>13.36</v>
      </c>
      <c r="I1053" s="256"/>
      <c r="J1053" s="251"/>
      <c r="K1053" s="251"/>
      <c r="L1053" s="257"/>
      <c r="M1053" s="258"/>
      <c r="N1053" s="259"/>
      <c r="O1053" s="259"/>
      <c r="P1053" s="259"/>
      <c r="Q1053" s="259"/>
      <c r="R1053" s="259"/>
      <c r="S1053" s="259"/>
      <c r="T1053" s="260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61" t="s">
        <v>170</v>
      </c>
      <c r="AU1053" s="261" t="s">
        <v>82</v>
      </c>
      <c r="AV1053" s="13" t="s">
        <v>82</v>
      </c>
      <c r="AW1053" s="13" t="s">
        <v>30</v>
      </c>
      <c r="AX1053" s="13" t="s">
        <v>73</v>
      </c>
      <c r="AY1053" s="261" t="s">
        <v>163</v>
      </c>
    </row>
    <row r="1054" spans="1:51" s="15" customFormat="1" ht="12">
      <c r="A1054" s="15"/>
      <c r="B1054" s="289"/>
      <c r="C1054" s="290"/>
      <c r="D1054" s="252" t="s">
        <v>170</v>
      </c>
      <c r="E1054" s="291" t="s">
        <v>1</v>
      </c>
      <c r="F1054" s="292" t="s">
        <v>2275</v>
      </c>
      <c r="G1054" s="290"/>
      <c r="H1054" s="291" t="s">
        <v>1</v>
      </c>
      <c r="I1054" s="293"/>
      <c r="J1054" s="290"/>
      <c r="K1054" s="290"/>
      <c r="L1054" s="294"/>
      <c r="M1054" s="295"/>
      <c r="N1054" s="296"/>
      <c r="O1054" s="296"/>
      <c r="P1054" s="296"/>
      <c r="Q1054" s="296"/>
      <c r="R1054" s="296"/>
      <c r="S1054" s="296"/>
      <c r="T1054" s="297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98" t="s">
        <v>170</v>
      </c>
      <c r="AU1054" s="298" t="s">
        <v>82</v>
      </c>
      <c r="AV1054" s="15" t="s">
        <v>80</v>
      </c>
      <c r="AW1054" s="15" t="s">
        <v>30</v>
      </c>
      <c r="AX1054" s="15" t="s">
        <v>73</v>
      </c>
      <c r="AY1054" s="298" t="s">
        <v>163</v>
      </c>
    </row>
    <row r="1055" spans="1:51" s="13" customFormat="1" ht="12">
      <c r="A1055" s="13"/>
      <c r="B1055" s="250"/>
      <c r="C1055" s="251"/>
      <c r="D1055" s="252" t="s">
        <v>170</v>
      </c>
      <c r="E1055" s="253" t="s">
        <v>1</v>
      </c>
      <c r="F1055" s="254" t="s">
        <v>2276</v>
      </c>
      <c r="G1055" s="251"/>
      <c r="H1055" s="255">
        <v>534.8</v>
      </c>
      <c r="I1055" s="256"/>
      <c r="J1055" s="251"/>
      <c r="K1055" s="251"/>
      <c r="L1055" s="257"/>
      <c r="M1055" s="258"/>
      <c r="N1055" s="259"/>
      <c r="O1055" s="259"/>
      <c r="P1055" s="259"/>
      <c r="Q1055" s="259"/>
      <c r="R1055" s="259"/>
      <c r="S1055" s="259"/>
      <c r="T1055" s="26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1" t="s">
        <v>170</v>
      </c>
      <c r="AU1055" s="261" t="s">
        <v>82</v>
      </c>
      <c r="AV1055" s="13" t="s">
        <v>82</v>
      </c>
      <c r="AW1055" s="13" t="s">
        <v>30</v>
      </c>
      <c r="AX1055" s="13" t="s">
        <v>73</v>
      </c>
      <c r="AY1055" s="261" t="s">
        <v>163</v>
      </c>
    </row>
    <row r="1056" spans="1:51" s="13" customFormat="1" ht="12">
      <c r="A1056" s="13"/>
      <c r="B1056" s="250"/>
      <c r="C1056" s="251"/>
      <c r="D1056" s="252" t="s">
        <v>170</v>
      </c>
      <c r="E1056" s="253" t="s">
        <v>1</v>
      </c>
      <c r="F1056" s="254" t="s">
        <v>2277</v>
      </c>
      <c r="G1056" s="251"/>
      <c r="H1056" s="255">
        <v>3208.8</v>
      </c>
      <c r="I1056" s="256"/>
      <c r="J1056" s="251"/>
      <c r="K1056" s="251"/>
      <c r="L1056" s="257"/>
      <c r="M1056" s="258"/>
      <c r="N1056" s="259"/>
      <c r="O1056" s="259"/>
      <c r="P1056" s="259"/>
      <c r="Q1056" s="259"/>
      <c r="R1056" s="259"/>
      <c r="S1056" s="259"/>
      <c r="T1056" s="260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1" t="s">
        <v>170</v>
      </c>
      <c r="AU1056" s="261" t="s">
        <v>82</v>
      </c>
      <c r="AV1056" s="13" t="s">
        <v>82</v>
      </c>
      <c r="AW1056" s="13" t="s">
        <v>30</v>
      </c>
      <c r="AX1056" s="13" t="s">
        <v>73</v>
      </c>
      <c r="AY1056" s="261" t="s">
        <v>163</v>
      </c>
    </row>
    <row r="1057" spans="1:51" s="14" customFormat="1" ht="12">
      <c r="A1057" s="14"/>
      <c r="B1057" s="262"/>
      <c r="C1057" s="263"/>
      <c r="D1057" s="252" t="s">
        <v>170</v>
      </c>
      <c r="E1057" s="264" t="s">
        <v>1</v>
      </c>
      <c r="F1057" s="265" t="s">
        <v>172</v>
      </c>
      <c r="G1057" s="263"/>
      <c r="H1057" s="266">
        <v>4025.2250000000004</v>
      </c>
      <c r="I1057" s="267"/>
      <c r="J1057" s="263"/>
      <c r="K1057" s="263"/>
      <c r="L1057" s="268"/>
      <c r="M1057" s="269"/>
      <c r="N1057" s="270"/>
      <c r="O1057" s="270"/>
      <c r="P1057" s="270"/>
      <c r="Q1057" s="270"/>
      <c r="R1057" s="270"/>
      <c r="S1057" s="270"/>
      <c r="T1057" s="271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72" t="s">
        <v>170</v>
      </c>
      <c r="AU1057" s="272" t="s">
        <v>82</v>
      </c>
      <c r="AV1057" s="14" t="s">
        <v>88</v>
      </c>
      <c r="AW1057" s="14" t="s">
        <v>30</v>
      </c>
      <c r="AX1057" s="14" t="s">
        <v>80</v>
      </c>
      <c r="AY1057" s="272" t="s">
        <v>163</v>
      </c>
    </row>
    <row r="1058" spans="1:65" s="2" customFormat="1" ht="16.5" customHeight="1">
      <c r="A1058" s="38"/>
      <c r="B1058" s="39"/>
      <c r="C1058" s="273" t="s">
        <v>2278</v>
      </c>
      <c r="D1058" s="273" t="s">
        <v>551</v>
      </c>
      <c r="E1058" s="274" t="s">
        <v>2279</v>
      </c>
      <c r="F1058" s="275" t="s">
        <v>2280</v>
      </c>
      <c r="G1058" s="276" t="s">
        <v>212</v>
      </c>
      <c r="H1058" s="277">
        <v>4226.486</v>
      </c>
      <c r="I1058" s="278"/>
      <c r="J1058" s="279">
        <f>ROUND(I1058*H1058,2)</f>
        <v>0</v>
      </c>
      <c r="K1058" s="280"/>
      <c r="L1058" s="281"/>
      <c r="M1058" s="282" t="s">
        <v>1</v>
      </c>
      <c r="N1058" s="283" t="s">
        <v>38</v>
      </c>
      <c r="O1058" s="91"/>
      <c r="P1058" s="246">
        <f>O1058*H1058</f>
        <v>0</v>
      </c>
      <c r="Q1058" s="246">
        <v>0</v>
      </c>
      <c r="R1058" s="246">
        <f>Q1058*H1058</f>
        <v>0</v>
      </c>
      <c r="S1058" s="246">
        <v>0</v>
      </c>
      <c r="T1058" s="247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48" t="s">
        <v>378</v>
      </c>
      <c r="AT1058" s="248" t="s">
        <v>551</v>
      </c>
      <c r="AU1058" s="248" t="s">
        <v>82</v>
      </c>
      <c r="AY1058" s="17" t="s">
        <v>163</v>
      </c>
      <c r="BE1058" s="249">
        <f>IF(N1058="základní",J1058,0)</f>
        <v>0</v>
      </c>
      <c r="BF1058" s="249">
        <f>IF(N1058="snížená",J1058,0)</f>
        <v>0</v>
      </c>
      <c r="BG1058" s="249">
        <f>IF(N1058="zákl. přenesená",J1058,0)</f>
        <v>0</v>
      </c>
      <c r="BH1058" s="249">
        <f>IF(N1058="sníž. přenesená",J1058,0)</f>
        <v>0</v>
      </c>
      <c r="BI1058" s="249">
        <f>IF(N1058="nulová",J1058,0)</f>
        <v>0</v>
      </c>
      <c r="BJ1058" s="17" t="s">
        <v>80</v>
      </c>
      <c r="BK1058" s="249">
        <f>ROUND(I1058*H1058,2)</f>
        <v>0</v>
      </c>
      <c r="BL1058" s="17" t="s">
        <v>254</v>
      </c>
      <c r="BM1058" s="248" t="s">
        <v>2281</v>
      </c>
    </row>
    <row r="1059" spans="1:65" s="2" customFormat="1" ht="44.25" customHeight="1">
      <c r="A1059" s="38"/>
      <c r="B1059" s="39"/>
      <c r="C1059" s="236" t="s">
        <v>2282</v>
      </c>
      <c r="D1059" s="236" t="s">
        <v>165</v>
      </c>
      <c r="E1059" s="237" t="s">
        <v>2283</v>
      </c>
      <c r="F1059" s="238" t="s">
        <v>2284</v>
      </c>
      <c r="G1059" s="239" t="s">
        <v>591</v>
      </c>
      <c r="H1059" s="240">
        <v>64.253</v>
      </c>
      <c r="I1059" s="241"/>
      <c r="J1059" s="242">
        <f>ROUND(I1059*H1059,2)</f>
        <v>0</v>
      </c>
      <c r="K1059" s="243"/>
      <c r="L1059" s="44"/>
      <c r="M1059" s="244" t="s">
        <v>1</v>
      </c>
      <c r="N1059" s="245" t="s">
        <v>38</v>
      </c>
      <c r="O1059" s="91"/>
      <c r="P1059" s="246">
        <f>O1059*H1059</f>
        <v>0</v>
      </c>
      <c r="Q1059" s="246">
        <v>0</v>
      </c>
      <c r="R1059" s="246">
        <f>Q1059*H1059</f>
        <v>0</v>
      </c>
      <c r="S1059" s="246">
        <v>0</v>
      </c>
      <c r="T1059" s="247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48" t="s">
        <v>254</v>
      </c>
      <c r="AT1059" s="248" t="s">
        <v>165</v>
      </c>
      <c r="AU1059" s="248" t="s">
        <v>82</v>
      </c>
      <c r="AY1059" s="17" t="s">
        <v>163</v>
      </c>
      <c r="BE1059" s="249">
        <f>IF(N1059="základní",J1059,0)</f>
        <v>0</v>
      </c>
      <c r="BF1059" s="249">
        <f>IF(N1059="snížená",J1059,0)</f>
        <v>0</v>
      </c>
      <c r="BG1059" s="249">
        <f>IF(N1059="zákl. přenesená",J1059,0)</f>
        <v>0</v>
      </c>
      <c r="BH1059" s="249">
        <f>IF(N1059="sníž. přenesená",J1059,0)</f>
        <v>0</v>
      </c>
      <c r="BI1059" s="249">
        <f>IF(N1059="nulová",J1059,0)</f>
        <v>0</v>
      </c>
      <c r="BJ1059" s="17" t="s">
        <v>80</v>
      </c>
      <c r="BK1059" s="249">
        <f>ROUND(I1059*H1059,2)</f>
        <v>0</v>
      </c>
      <c r="BL1059" s="17" t="s">
        <v>254</v>
      </c>
      <c r="BM1059" s="248" t="s">
        <v>2285</v>
      </c>
    </row>
    <row r="1060" spans="1:63" s="12" customFormat="1" ht="22.8" customHeight="1">
      <c r="A1060" s="12"/>
      <c r="B1060" s="220"/>
      <c r="C1060" s="221"/>
      <c r="D1060" s="222" t="s">
        <v>72</v>
      </c>
      <c r="E1060" s="234" t="s">
        <v>1021</v>
      </c>
      <c r="F1060" s="234" t="s">
        <v>1022</v>
      </c>
      <c r="G1060" s="221"/>
      <c r="H1060" s="221"/>
      <c r="I1060" s="224"/>
      <c r="J1060" s="235">
        <f>BK1060</f>
        <v>0</v>
      </c>
      <c r="K1060" s="221"/>
      <c r="L1060" s="226"/>
      <c r="M1060" s="227"/>
      <c r="N1060" s="228"/>
      <c r="O1060" s="228"/>
      <c r="P1060" s="229">
        <f>SUM(P1061:P1122)</f>
        <v>0</v>
      </c>
      <c r="Q1060" s="228"/>
      <c r="R1060" s="229">
        <f>SUM(R1061:R1122)</f>
        <v>0</v>
      </c>
      <c r="S1060" s="228"/>
      <c r="T1060" s="230">
        <f>SUM(T1061:T1122)</f>
        <v>0</v>
      </c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R1060" s="231" t="s">
        <v>82</v>
      </c>
      <c r="AT1060" s="232" t="s">
        <v>72</v>
      </c>
      <c r="AU1060" s="232" t="s">
        <v>80</v>
      </c>
      <c r="AY1060" s="231" t="s">
        <v>163</v>
      </c>
      <c r="BK1060" s="233">
        <f>SUM(BK1061:BK1122)</f>
        <v>0</v>
      </c>
    </row>
    <row r="1061" spans="1:65" s="2" customFormat="1" ht="33" customHeight="1">
      <c r="A1061" s="38"/>
      <c r="B1061" s="39"/>
      <c r="C1061" s="236" t="s">
        <v>2286</v>
      </c>
      <c r="D1061" s="236" t="s">
        <v>165</v>
      </c>
      <c r="E1061" s="237" t="s">
        <v>2287</v>
      </c>
      <c r="F1061" s="238" t="s">
        <v>2288</v>
      </c>
      <c r="G1061" s="239" t="s">
        <v>168</v>
      </c>
      <c r="H1061" s="240">
        <v>2709.494</v>
      </c>
      <c r="I1061" s="241"/>
      <c r="J1061" s="242">
        <f>ROUND(I1061*H1061,2)</f>
        <v>0</v>
      </c>
      <c r="K1061" s="243"/>
      <c r="L1061" s="44"/>
      <c r="M1061" s="244" t="s">
        <v>1</v>
      </c>
      <c r="N1061" s="245" t="s">
        <v>38</v>
      </c>
      <c r="O1061" s="91"/>
      <c r="P1061" s="246">
        <f>O1061*H1061</f>
        <v>0</v>
      </c>
      <c r="Q1061" s="246">
        <v>0</v>
      </c>
      <c r="R1061" s="246">
        <f>Q1061*H1061</f>
        <v>0</v>
      </c>
      <c r="S1061" s="246">
        <v>0</v>
      </c>
      <c r="T1061" s="247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48" t="s">
        <v>254</v>
      </c>
      <c r="AT1061" s="248" t="s">
        <v>165</v>
      </c>
      <c r="AU1061" s="248" t="s">
        <v>82</v>
      </c>
      <c r="AY1061" s="17" t="s">
        <v>163</v>
      </c>
      <c r="BE1061" s="249">
        <f>IF(N1061="základní",J1061,0)</f>
        <v>0</v>
      </c>
      <c r="BF1061" s="249">
        <f>IF(N1061="snížená",J1061,0)</f>
        <v>0</v>
      </c>
      <c r="BG1061" s="249">
        <f>IF(N1061="zákl. přenesená",J1061,0)</f>
        <v>0</v>
      </c>
      <c r="BH1061" s="249">
        <f>IF(N1061="sníž. přenesená",J1061,0)</f>
        <v>0</v>
      </c>
      <c r="BI1061" s="249">
        <f>IF(N1061="nulová",J1061,0)</f>
        <v>0</v>
      </c>
      <c r="BJ1061" s="17" t="s">
        <v>80</v>
      </c>
      <c r="BK1061" s="249">
        <f>ROUND(I1061*H1061,2)</f>
        <v>0</v>
      </c>
      <c r="BL1061" s="17" t="s">
        <v>254</v>
      </c>
      <c r="BM1061" s="248" t="s">
        <v>2289</v>
      </c>
    </row>
    <row r="1062" spans="1:51" s="13" customFormat="1" ht="12">
      <c r="A1062" s="13"/>
      <c r="B1062" s="250"/>
      <c r="C1062" s="251"/>
      <c r="D1062" s="252" t="s">
        <v>170</v>
      </c>
      <c r="E1062" s="253" t="s">
        <v>1</v>
      </c>
      <c r="F1062" s="254" t="s">
        <v>2290</v>
      </c>
      <c r="G1062" s="251"/>
      <c r="H1062" s="255">
        <v>73.2</v>
      </c>
      <c r="I1062" s="256"/>
      <c r="J1062" s="251"/>
      <c r="K1062" s="251"/>
      <c r="L1062" s="257"/>
      <c r="M1062" s="258"/>
      <c r="N1062" s="259"/>
      <c r="O1062" s="259"/>
      <c r="P1062" s="259"/>
      <c r="Q1062" s="259"/>
      <c r="R1062" s="259"/>
      <c r="S1062" s="259"/>
      <c r="T1062" s="260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61" t="s">
        <v>170</v>
      </c>
      <c r="AU1062" s="261" t="s">
        <v>82</v>
      </c>
      <c r="AV1062" s="13" t="s">
        <v>82</v>
      </c>
      <c r="AW1062" s="13" t="s">
        <v>30</v>
      </c>
      <c r="AX1062" s="13" t="s">
        <v>73</v>
      </c>
      <c r="AY1062" s="261" t="s">
        <v>163</v>
      </c>
    </row>
    <row r="1063" spans="1:51" s="13" customFormat="1" ht="12">
      <c r="A1063" s="13"/>
      <c r="B1063" s="250"/>
      <c r="C1063" s="251"/>
      <c r="D1063" s="252" t="s">
        <v>170</v>
      </c>
      <c r="E1063" s="253" t="s">
        <v>1</v>
      </c>
      <c r="F1063" s="254" t="s">
        <v>2291</v>
      </c>
      <c r="G1063" s="251"/>
      <c r="H1063" s="255">
        <v>15.53</v>
      </c>
      <c r="I1063" s="256"/>
      <c r="J1063" s="251"/>
      <c r="K1063" s="251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1" t="s">
        <v>170</v>
      </c>
      <c r="AU1063" s="261" t="s">
        <v>82</v>
      </c>
      <c r="AV1063" s="13" t="s">
        <v>82</v>
      </c>
      <c r="AW1063" s="13" t="s">
        <v>30</v>
      </c>
      <c r="AX1063" s="13" t="s">
        <v>73</v>
      </c>
      <c r="AY1063" s="261" t="s">
        <v>163</v>
      </c>
    </row>
    <row r="1064" spans="1:51" s="13" customFormat="1" ht="12">
      <c r="A1064" s="13"/>
      <c r="B1064" s="250"/>
      <c r="C1064" s="251"/>
      <c r="D1064" s="252" t="s">
        <v>170</v>
      </c>
      <c r="E1064" s="253" t="s">
        <v>1</v>
      </c>
      <c r="F1064" s="254" t="s">
        <v>2292</v>
      </c>
      <c r="G1064" s="251"/>
      <c r="H1064" s="255">
        <v>14.174</v>
      </c>
      <c r="I1064" s="256"/>
      <c r="J1064" s="251"/>
      <c r="K1064" s="251"/>
      <c r="L1064" s="257"/>
      <c r="M1064" s="258"/>
      <c r="N1064" s="259"/>
      <c r="O1064" s="259"/>
      <c r="P1064" s="259"/>
      <c r="Q1064" s="259"/>
      <c r="R1064" s="259"/>
      <c r="S1064" s="259"/>
      <c r="T1064" s="260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61" t="s">
        <v>170</v>
      </c>
      <c r="AU1064" s="261" t="s">
        <v>82</v>
      </c>
      <c r="AV1064" s="13" t="s">
        <v>82</v>
      </c>
      <c r="AW1064" s="13" t="s">
        <v>30</v>
      </c>
      <c r="AX1064" s="13" t="s">
        <v>73</v>
      </c>
      <c r="AY1064" s="261" t="s">
        <v>163</v>
      </c>
    </row>
    <row r="1065" spans="1:51" s="13" customFormat="1" ht="12">
      <c r="A1065" s="13"/>
      <c r="B1065" s="250"/>
      <c r="C1065" s="251"/>
      <c r="D1065" s="252" t="s">
        <v>170</v>
      </c>
      <c r="E1065" s="253" t="s">
        <v>1</v>
      </c>
      <c r="F1065" s="254" t="s">
        <v>2293</v>
      </c>
      <c r="G1065" s="251"/>
      <c r="H1065" s="255">
        <v>28</v>
      </c>
      <c r="I1065" s="256"/>
      <c r="J1065" s="251"/>
      <c r="K1065" s="251"/>
      <c r="L1065" s="257"/>
      <c r="M1065" s="258"/>
      <c r="N1065" s="259"/>
      <c r="O1065" s="259"/>
      <c r="P1065" s="259"/>
      <c r="Q1065" s="259"/>
      <c r="R1065" s="259"/>
      <c r="S1065" s="259"/>
      <c r="T1065" s="26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1" t="s">
        <v>170</v>
      </c>
      <c r="AU1065" s="261" t="s">
        <v>82</v>
      </c>
      <c r="AV1065" s="13" t="s">
        <v>82</v>
      </c>
      <c r="AW1065" s="13" t="s">
        <v>30</v>
      </c>
      <c r="AX1065" s="13" t="s">
        <v>73</v>
      </c>
      <c r="AY1065" s="261" t="s">
        <v>163</v>
      </c>
    </row>
    <row r="1066" spans="1:51" s="13" customFormat="1" ht="12">
      <c r="A1066" s="13"/>
      <c r="B1066" s="250"/>
      <c r="C1066" s="251"/>
      <c r="D1066" s="252" t="s">
        <v>170</v>
      </c>
      <c r="E1066" s="253" t="s">
        <v>1</v>
      </c>
      <c r="F1066" s="254" t="s">
        <v>2294</v>
      </c>
      <c r="G1066" s="251"/>
      <c r="H1066" s="255">
        <v>50.05</v>
      </c>
      <c r="I1066" s="256"/>
      <c r="J1066" s="251"/>
      <c r="K1066" s="251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1" t="s">
        <v>170</v>
      </c>
      <c r="AU1066" s="261" t="s">
        <v>82</v>
      </c>
      <c r="AV1066" s="13" t="s">
        <v>82</v>
      </c>
      <c r="AW1066" s="13" t="s">
        <v>30</v>
      </c>
      <c r="AX1066" s="13" t="s">
        <v>73</v>
      </c>
      <c r="AY1066" s="261" t="s">
        <v>163</v>
      </c>
    </row>
    <row r="1067" spans="1:51" s="13" customFormat="1" ht="12">
      <c r="A1067" s="13"/>
      <c r="B1067" s="250"/>
      <c r="C1067" s="251"/>
      <c r="D1067" s="252" t="s">
        <v>170</v>
      </c>
      <c r="E1067" s="253" t="s">
        <v>1</v>
      </c>
      <c r="F1067" s="254" t="s">
        <v>2295</v>
      </c>
      <c r="G1067" s="251"/>
      <c r="H1067" s="255">
        <v>15.47</v>
      </c>
      <c r="I1067" s="256"/>
      <c r="J1067" s="251"/>
      <c r="K1067" s="251"/>
      <c r="L1067" s="257"/>
      <c r="M1067" s="258"/>
      <c r="N1067" s="259"/>
      <c r="O1067" s="259"/>
      <c r="P1067" s="259"/>
      <c r="Q1067" s="259"/>
      <c r="R1067" s="259"/>
      <c r="S1067" s="259"/>
      <c r="T1067" s="260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1" t="s">
        <v>170</v>
      </c>
      <c r="AU1067" s="261" t="s">
        <v>82</v>
      </c>
      <c r="AV1067" s="13" t="s">
        <v>82</v>
      </c>
      <c r="AW1067" s="13" t="s">
        <v>30</v>
      </c>
      <c r="AX1067" s="13" t="s">
        <v>73</v>
      </c>
      <c r="AY1067" s="261" t="s">
        <v>163</v>
      </c>
    </row>
    <row r="1068" spans="1:51" s="13" customFormat="1" ht="12">
      <c r="A1068" s="13"/>
      <c r="B1068" s="250"/>
      <c r="C1068" s="251"/>
      <c r="D1068" s="252" t="s">
        <v>170</v>
      </c>
      <c r="E1068" s="253" t="s">
        <v>1</v>
      </c>
      <c r="F1068" s="254" t="s">
        <v>2296</v>
      </c>
      <c r="G1068" s="251"/>
      <c r="H1068" s="255">
        <v>12.8</v>
      </c>
      <c r="I1068" s="256"/>
      <c r="J1068" s="251"/>
      <c r="K1068" s="251"/>
      <c r="L1068" s="257"/>
      <c r="M1068" s="258"/>
      <c r="N1068" s="259"/>
      <c r="O1068" s="259"/>
      <c r="P1068" s="259"/>
      <c r="Q1068" s="259"/>
      <c r="R1068" s="259"/>
      <c r="S1068" s="259"/>
      <c r="T1068" s="260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61" t="s">
        <v>170</v>
      </c>
      <c r="AU1068" s="261" t="s">
        <v>82</v>
      </c>
      <c r="AV1068" s="13" t="s">
        <v>82</v>
      </c>
      <c r="AW1068" s="13" t="s">
        <v>30</v>
      </c>
      <c r="AX1068" s="13" t="s">
        <v>73</v>
      </c>
      <c r="AY1068" s="261" t="s">
        <v>163</v>
      </c>
    </row>
    <row r="1069" spans="1:51" s="13" customFormat="1" ht="12">
      <c r="A1069" s="13"/>
      <c r="B1069" s="250"/>
      <c r="C1069" s="251"/>
      <c r="D1069" s="252" t="s">
        <v>170</v>
      </c>
      <c r="E1069" s="253" t="s">
        <v>1</v>
      </c>
      <c r="F1069" s="254" t="s">
        <v>2297</v>
      </c>
      <c r="G1069" s="251"/>
      <c r="H1069" s="255">
        <v>2.25</v>
      </c>
      <c r="I1069" s="256"/>
      <c r="J1069" s="251"/>
      <c r="K1069" s="251"/>
      <c r="L1069" s="257"/>
      <c r="M1069" s="258"/>
      <c r="N1069" s="259"/>
      <c r="O1069" s="259"/>
      <c r="P1069" s="259"/>
      <c r="Q1069" s="259"/>
      <c r="R1069" s="259"/>
      <c r="S1069" s="259"/>
      <c r="T1069" s="260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1" t="s">
        <v>170</v>
      </c>
      <c r="AU1069" s="261" t="s">
        <v>82</v>
      </c>
      <c r="AV1069" s="13" t="s">
        <v>82</v>
      </c>
      <c r="AW1069" s="13" t="s">
        <v>30</v>
      </c>
      <c r="AX1069" s="13" t="s">
        <v>73</v>
      </c>
      <c r="AY1069" s="261" t="s">
        <v>163</v>
      </c>
    </row>
    <row r="1070" spans="1:51" s="13" customFormat="1" ht="12">
      <c r="A1070" s="13"/>
      <c r="B1070" s="250"/>
      <c r="C1070" s="251"/>
      <c r="D1070" s="252" t="s">
        <v>170</v>
      </c>
      <c r="E1070" s="253" t="s">
        <v>1</v>
      </c>
      <c r="F1070" s="254" t="s">
        <v>2298</v>
      </c>
      <c r="G1070" s="251"/>
      <c r="H1070" s="255">
        <v>209.6</v>
      </c>
      <c r="I1070" s="256"/>
      <c r="J1070" s="251"/>
      <c r="K1070" s="251"/>
      <c r="L1070" s="257"/>
      <c r="M1070" s="258"/>
      <c r="N1070" s="259"/>
      <c r="O1070" s="259"/>
      <c r="P1070" s="259"/>
      <c r="Q1070" s="259"/>
      <c r="R1070" s="259"/>
      <c r="S1070" s="259"/>
      <c r="T1070" s="26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1" t="s">
        <v>170</v>
      </c>
      <c r="AU1070" s="261" t="s">
        <v>82</v>
      </c>
      <c r="AV1070" s="13" t="s">
        <v>82</v>
      </c>
      <c r="AW1070" s="13" t="s">
        <v>30</v>
      </c>
      <c r="AX1070" s="13" t="s">
        <v>73</v>
      </c>
      <c r="AY1070" s="261" t="s">
        <v>163</v>
      </c>
    </row>
    <row r="1071" spans="1:51" s="13" customFormat="1" ht="12">
      <c r="A1071" s="13"/>
      <c r="B1071" s="250"/>
      <c r="C1071" s="251"/>
      <c r="D1071" s="252" t="s">
        <v>170</v>
      </c>
      <c r="E1071" s="253" t="s">
        <v>1</v>
      </c>
      <c r="F1071" s="254" t="s">
        <v>2299</v>
      </c>
      <c r="G1071" s="251"/>
      <c r="H1071" s="255">
        <v>141.8</v>
      </c>
      <c r="I1071" s="256"/>
      <c r="J1071" s="251"/>
      <c r="K1071" s="251"/>
      <c r="L1071" s="257"/>
      <c r="M1071" s="258"/>
      <c r="N1071" s="259"/>
      <c r="O1071" s="259"/>
      <c r="P1071" s="259"/>
      <c r="Q1071" s="259"/>
      <c r="R1071" s="259"/>
      <c r="S1071" s="259"/>
      <c r="T1071" s="26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1" t="s">
        <v>170</v>
      </c>
      <c r="AU1071" s="261" t="s">
        <v>82</v>
      </c>
      <c r="AV1071" s="13" t="s">
        <v>82</v>
      </c>
      <c r="AW1071" s="13" t="s">
        <v>30</v>
      </c>
      <c r="AX1071" s="13" t="s">
        <v>73</v>
      </c>
      <c r="AY1071" s="261" t="s">
        <v>163</v>
      </c>
    </row>
    <row r="1072" spans="1:51" s="13" customFormat="1" ht="12">
      <c r="A1072" s="13"/>
      <c r="B1072" s="250"/>
      <c r="C1072" s="251"/>
      <c r="D1072" s="252" t="s">
        <v>170</v>
      </c>
      <c r="E1072" s="253" t="s">
        <v>1</v>
      </c>
      <c r="F1072" s="254" t="s">
        <v>2300</v>
      </c>
      <c r="G1072" s="251"/>
      <c r="H1072" s="255">
        <v>5.46</v>
      </c>
      <c r="I1072" s="256"/>
      <c r="J1072" s="251"/>
      <c r="K1072" s="251"/>
      <c r="L1072" s="257"/>
      <c r="M1072" s="258"/>
      <c r="N1072" s="259"/>
      <c r="O1072" s="259"/>
      <c r="P1072" s="259"/>
      <c r="Q1072" s="259"/>
      <c r="R1072" s="259"/>
      <c r="S1072" s="259"/>
      <c r="T1072" s="260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1" t="s">
        <v>170</v>
      </c>
      <c r="AU1072" s="261" t="s">
        <v>82</v>
      </c>
      <c r="AV1072" s="13" t="s">
        <v>82</v>
      </c>
      <c r="AW1072" s="13" t="s">
        <v>30</v>
      </c>
      <c r="AX1072" s="13" t="s">
        <v>73</v>
      </c>
      <c r="AY1072" s="261" t="s">
        <v>163</v>
      </c>
    </row>
    <row r="1073" spans="1:51" s="13" customFormat="1" ht="12">
      <c r="A1073" s="13"/>
      <c r="B1073" s="250"/>
      <c r="C1073" s="251"/>
      <c r="D1073" s="252" t="s">
        <v>170</v>
      </c>
      <c r="E1073" s="253" t="s">
        <v>1</v>
      </c>
      <c r="F1073" s="254" t="s">
        <v>2301</v>
      </c>
      <c r="G1073" s="251"/>
      <c r="H1073" s="255">
        <v>2141.16</v>
      </c>
      <c r="I1073" s="256"/>
      <c r="J1073" s="251"/>
      <c r="K1073" s="251"/>
      <c r="L1073" s="257"/>
      <c r="M1073" s="258"/>
      <c r="N1073" s="259"/>
      <c r="O1073" s="259"/>
      <c r="P1073" s="259"/>
      <c r="Q1073" s="259"/>
      <c r="R1073" s="259"/>
      <c r="S1073" s="259"/>
      <c r="T1073" s="260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1" t="s">
        <v>170</v>
      </c>
      <c r="AU1073" s="261" t="s">
        <v>82</v>
      </c>
      <c r="AV1073" s="13" t="s">
        <v>82</v>
      </c>
      <c r="AW1073" s="13" t="s">
        <v>30</v>
      </c>
      <c r="AX1073" s="13" t="s">
        <v>73</v>
      </c>
      <c r="AY1073" s="261" t="s">
        <v>163</v>
      </c>
    </row>
    <row r="1074" spans="1:51" s="14" customFormat="1" ht="12">
      <c r="A1074" s="14"/>
      <c r="B1074" s="262"/>
      <c r="C1074" s="263"/>
      <c r="D1074" s="252" t="s">
        <v>170</v>
      </c>
      <c r="E1074" s="264" t="s">
        <v>1</v>
      </c>
      <c r="F1074" s="265" t="s">
        <v>172</v>
      </c>
      <c r="G1074" s="263"/>
      <c r="H1074" s="266">
        <v>2709.4939999999997</v>
      </c>
      <c r="I1074" s="267"/>
      <c r="J1074" s="263"/>
      <c r="K1074" s="263"/>
      <c r="L1074" s="268"/>
      <c r="M1074" s="269"/>
      <c r="N1074" s="270"/>
      <c r="O1074" s="270"/>
      <c r="P1074" s="270"/>
      <c r="Q1074" s="270"/>
      <c r="R1074" s="270"/>
      <c r="S1074" s="270"/>
      <c r="T1074" s="271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2" t="s">
        <v>170</v>
      </c>
      <c r="AU1074" s="272" t="s">
        <v>82</v>
      </c>
      <c r="AV1074" s="14" t="s">
        <v>88</v>
      </c>
      <c r="AW1074" s="14" t="s">
        <v>30</v>
      </c>
      <c r="AX1074" s="14" t="s">
        <v>80</v>
      </c>
      <c r="AY1074" s="272" t="s">
        <v>163</v>
      </c>
    </row>
    <row r="1075" spans="1:65" s="2" customFormat="1" ht="16.5" customHeight="1">
      <c r="A1075" s="38"/>
      <c r="B1075" s="39"/>
      <c r="C1075" s="273" t="s">
        <v>2302</v>
      </c>
      <c r="D1075" s="273" t="s">
        <v>551</v>
      </c>
      <c r="E1075" s="274" t="s">
        <v>2303</v>
      </c>
      <c r="F1075" s="275" t="s">
        <v>2304</v>
      </c>
      <c r="G1075" s="276" t="s">
        <v>168</v>
      </c>
      <c r="H1075" s="277">
        <v>3115.918</v>
      </c>
      <c r="I1075" s="278"/>
      <c r="J1075" s="279">
        <f>ROUND(I1075*H1075,2)</f>
        <v>0</v>
      </c>
      <c r="K1075" s="280"/>
      <c r="L1075" s="281"/>
      <c r="M1075" s="282" t="s">
        <v>1</v>
      </c>
      <c r="N1075" s="283" t="s">
        <v>38</v>
      </c>
      <c r="O1075" s="91"/>
      <c r="P1075" s="246">
        <f>O1075*H1075</f>
        <v>0</v>
      </c>
      <c r="Q1075" s="246">
        <v>0</v>
      </c>
      <c r="R1075" s="246">
        <f>Q1075*H1075</f>
        <v>0</v>
      </c>
      <c r="S1075" s="246">
        <v>0</v>
      </c>
      <c r="T1075" s="247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48" t="s">
        <v>378</v>
      </c>
      <c r="AT1075" s="248" t="s">
        <v>551</v>
      </c>
      <c r="AU1075" s="248" t="s">
        <v>82</v>
      </c>
      <c r="AY1075" s="17" t="s">
        <v>163</v>
      </c>
      <c r="BE1075" s="249">
        <f>IF(N1075="základní",J1075,0)</f>
        <v>0</v>
      </c>
      <c r="BF1075" s="249">
        <f>IF(N1075="snížená",J1075,0)</f>
        <v>0</v>
      </c>
      <c r="BG1075" s="249">
        <f>IF(N1075="zákl. přenesená",J1075,0)</f>
        <v>0</v>
      </c>
      <c r="BH1075" s="249">
        <f>IF(N1075="sníž. přenesená",J1075,0)</f>
        <v>0</v>
      </c>
      <c r="BI1075" s="249">
        <f>IF(N1075="nulová",J1075,0)</f>
        <v>0</v>
      </c>
      <c r="BJ1075" s="17" t="s">
        <v>80</v>
      </c>
      <c r="BK1075" s="249">
        <f>ROUND(I1075*H1075,2)</f>
        <v>0</v>
      </c>
      <c r="BL1075" s="17" t="s">
        <v>254</v>
      </c>
      <c r="BM1075" s="248" t="s">
        <v>2305</v>
      </c>
    </row>
    <row r="1076" spans="1:65" s="2" customFormat="1" ht="21.75" customHeight="1">
      <c r="A1076" s="38"/>
      <c r="B1076" s="39"/>
      <c r="C1076" s="236" t="s">
        <v>2306</v>
      </c>
      <c r="D1076" s="236" t="s">
        <v>165</v>
      </c>
      <c r="E1076" s="237" t="s">
        <v>2307</v>
      </c>
      <c r="F1076" s="238" t="s">
        <v>2308</v>
      </c>
      <c r="G1076" s="239" t="s">
        <v>168</v>
      </c>
      <c r="H1076" s="240">
        <v>43.53</v>
      </c>
      <c r="I1076" s="241"/>
      <c r="J1076" s="242">
        <f>ROUND(I1076*H1076,2)</f>
        <v>0</v>
      </c>
      <c r="K1076" s="243"/>
      <c r="L1076" s="44"/>
      <c r="M1076" s="244" t="s">
        <v>1</v>
      </c>
      <c r="N1076" s="245" t="s">
        <v>38</v>
      </c>
      <c r="O1076" s="91"/>
      <c r="P1076" s="246">
        <f>O1076*H1076</f>
        <v>0</v>
      </c>
      <c r="Q1076" s="246">
        <v>0</v>
      </c>
      <c r="R1076" s="246">
        <f>Q1076*H1076</f>
        <v>0</v>
      </c>
      <c r="S1076" s="246">
        <v>0</v>
      </c>
      <c r="T1076" s="247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48" t="s">
        <v>254</v>
      </c>
      <c r="AT1076" s="248" t="s">
        <v>165</v>
      </c>
      <c r="AU1076" s="248" t="s">
        <v>82</v>
      </c>
      <c r="AY1076" s="17" t="s">
        <v>163</v>
      </c>
      <c r="BE1076" s="249">
        <f>IF(N1076="základní",J1076,0)</f>
        <v>0</v>
      </c>
      <c r="BF1076" s="249">
        <f>IF(N1076="snížená",J1076,0)</f>
        <v>0</v>
      </c>
      <c r="BG1076" s="249">
        <f>IF(N1076="zákl. přenesená",J1076,0)</f>
        <v>0</v>
      </c>
      <c r="BH1076" s="249">
        <f>IF(N1076="sníž. přenesená",J1076,0)</f>
        <v>0</v>
      </c>
      <c r="BI1076" s="249">
        <f>IF(N1076="nulová",J1076,0)</f>
        <v>0</v>
      </c>
      <c r="BJ1076" s="17" t="s">
        <v>80</v>
      </c>
      <c r="BK1076" s="249">
        <f>ROUND(I1076*H1076,2)</f>
        <v>0</v>
      </c>
      <c r="BL1076" s="17" t="s">
        <v>254</v>
      </c>
      <c r="BM1076" s="248" t="s">
        <v>2309</v>
      </c>
    </row>
    <row r="1077" spans="1:51" s="13" customFormat="1" ht="12">
      <c r="A1077" s="13"/>
      <c r="B1077" s="250"/>
      <c r="C1077" s="251"/>
      <c r="D1077" s="252" t="s">
        <v>170</v>
      </c>
      <c r="E1077" s="253" t="s">
        <v>1</v>
      </c>
      <c r="F1077" s="254" t="s">
        <v>2310</v>
      </c>
      <c r="G1077" s="251"/>
      <c r="H1077" s="255">
        <v>1.02</v>
      </c>
      <c r="I1077" s="256"/>
      <c r="J1077" s="251"/>
      <c r="K1077" s="251"/>
      <c r="L1077" s="257"/>
      <c r="M1077" s="258"/>
      <c r="N1077" s="259"/>
      <c r="O1077" s="259"/>
      <c r="P1077" s="259"/>
      <c r="Q1077" s="259"/>
      <c r="R1077" s="259"/>
      <c r="S1077" s="259"/>
      <c r="T1077" s="260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1" t="s">
        <v>170</v>
      </c>
      <c r="AU1077" s="261" t="s">
        <v>82</v>
      </c>
      <c r="AV1077" s="13" t="s">
        <v>82</v>
      </c>
      <c r="AW1077" s="13" t="s">
        <v>30</v>
      </c>
      <c r="AX1077" s="13" t="s">
        <v>73</v>
      </c>
      <c r="AY1077" s="261" t="s">
        <v>163</v>
      </c>
    </row>
    <row r="1078" spans="1:51" s="13" customFormat="1" ht="12">
      <c r="A1078" s="13"/>
      <c r="B1078" s="250"/>
      <c r="C1078" s="251"/>
      <c r="D1078" s="252" t="s">
        <v>170</v>
      </c>
      <c r="E1078" s="253" t="s">
        <v>1</v>
      </c>
      <c r="F1078" s="254" t="s">
        <v>2311</v>
      </c>
      <c r="G1078" s="251"/>
      <c r="H1078" s="255">
        <v>1.02</v>
      </c>
      <c r="I1078" s="256"/>
      <c r="J1078" s="251"/>
      <c r="K1078" s="251"/>
      <c r="L1078" s="257"/>
      <c r="M1078" s="258"/>
      <c r="N1078" s="259"/>
      <c r="O1078" s="259"/>
      <c r="P1078" s="259"/>
      <c r="Q1078" s="259"/>
      <c r="R1078" s="259"/>
      <c r="S1078" s="259"/>
      <c r="T1078" s="26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1" t="s">
        <v>170</v>
      </c>
      <c r="AU1078" s="261" t="s">
        <v>82</v>
      </c>
      <c r="AV1078" s="13" t="s">
        <v>82</v>
      </c>
      <c r="AW1078" s="13" t="s">
        <v>30</v>
      </c>
      <c r="AX1078" s="13" t="s">
        <v>73</v>
      </c>
      <c r="AY1078" s="261" t="s">
        <v>163</v>
      </c>
    </row>
    <row r="1079" spans="1:51" s="13" customFormat="1" ht="12">
      <c r="A1079" s="13"/>
      <c r="B1079" s="250"/>
      <c r="C1079" s="251"/>
      <c r="D1079" s="252" t="s">
        <v>170</v>
      </c>
      <c r="E1079" s="253" t="s">
        <v>1</v>
      </c>
      <c r="F1079" s="254" t="s">
        <v>2312</v>
      </c>
      <c r="G1079" s="251"/>
      <c r="H1079" s="255">
        <v>1.02</v>
      </c>
      <c r="I1079" s="256"/>
      <c r="J1079" s="251"/>
      <c r="K1079" s="251"/>
      <c r="L1079" s="257"/>
      <c r="M1079" s="258"/>
      <c r="N1079" s="259"/>
      <c r="O1079" s="259"/>
      <c r="P1079" s="259"/>
      <c r="Q1079" s="259"/>
      <c r="R1079" s="259"/>
      <c r="S1079" s="259"/>
      <c r="T1079" s="260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1" t="s">
        <v>170</v>
      </c>
      <c r="AU1079" s="261" t="s">
        <v>82</v>
      </c>
      <c r="AV1079" s="13" t="s">
        <v>82</v>
      </c>
      <c r="AW1079" s="13" t="s">
        <v>30</v>
      </c>
      <c r="AX1079" s="13" t="s">
        <v>73</v>
      </c>
      <c r="AY1079" s="261" t="s">
        <v>163</v>
      </c>
    </row>
    <row r="1080" spans="1:51" s="13" customFormat="1" ht="12">
      <c r="A1080" s="13"/>
      <c r="B1080" s="250"/>
      <c r="C1080" s="251"/>
      <c r="D1080" s="252" t="s">
        <v>170</v>
      </c>
      <c r="E1080" s="253" t="s">
        <v>1</v>
      </c>
      <c r="F1080" s="254" t="s">
        <v>2297</v>
      </c>
      <c r="G1080" s="251"/>
      <c r="H1080" s="255">
        <v>2.25</v>
      </c>
      <c r="I1080" s="256"/>
      <c r="J1080" s="251"/>
      <c r="K1080" s="251"/>
      <c r="L1080" s="257"/>
      <c r="M1080" s="258"/>
      <c r="N1080" s="259"/>
      <c r="O1080" s="259"/>
      <c r="P1080" s="259"/>
      <c r="Q1080" s="259"/>
      <c r="R1080" s="259"/>
      <c r="S1080" s="259"/>
      <c r="T1080" s="260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1" t="s">
        <v>170</v>
      </c>
      <c r="AU1080" s="261" t="s">
        <v>82</v>
      </c>
      <c r="AV1080" s="13" t="s">
        <v>82</v>
      </c>
      <c r="AW1080" s="13" t="s">
        <v>30</v>
      </c>
      <c r="AX1080" s="13" t="s">
        <v>73</v>
      </c>
      <c r="AY1080" s="261" t="s">
        <v>163</v>
      </c>
    </row>
    <row r="1081" spans="1:51" s="13" customFormat="1" ht="12">
      <c r="A1081" s="13"/>
      <c r="B1081" s="250"/>
      <c r="C1081" s="251"/>
      <c r="D1081" s="252" t="s">
        <v>170</v>
      </c>
      <c r="E1081" s="253" t="s">
        <v>1</v>
      </c>
      <c r="F1081" s="254" t="s">
        <v>2313</v>
      </c>
      <c r="G1081" s="251"/>
      <c r="H1081" s="255">
        <v>5.46</v>
      </c>
      <c r="I1081" s="256"/>
      <c r="J1081" s="251"/>
      <c r="K1081" s="251"/>
      <c r="L1081" s="257"/>
      <c r="M1081" s="258"/>
      <c r="N1081" s="259"/>
      <c r="O1081" s="259"/>
      <c r="P1081" s="259"/>
      <c r="Q1081" s="259"/>
      <c r="R1081" s="259"/>
      <c r="S1081" s="259"/>
      <c r="T1081" s="260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1" t="s">
        <v>170</v>
      </c>
      <c r="AU1081" s="261" t="s">
        <v>82</v>
      </c>
      <c r="AV1081" s="13" t="s">
        <v>82</v>
      </c>
      <c r="AW1081" s="13" t="s">
        <v>30</v>
      </c>
      <c r="AX1081" s="13" t="s">
        <v>73</v>
      </c>
      <c r="AY1081" s="261" t="s">
        <v>163</v>
      </c>
    </row>
    <row r="1082" spans="1:51" s="13" customFormat="1" ht="12">
      <c r="A1082" s="13"/>
      <c r="B1082" s="250"/>
      <c r="C1082" s="251"/>
      <c r="D1082" s="252" t="s">
        <v>170</v>
      </c>
      <c r="E1082" s="253" t="s">
        <v>1</v>
      </c>
      <c r="F1082" s="254" t="s">
        <v>2314</v>
      </c>
      <c r="G1082" s="251"/>
      <c r="H1082" s="255">
        <v>32.76</v>
      </c>
      <c r="I1082" s="256"/>
      <c r="J1082" s="251"/>
      <c r="K1082" s="251"/>
      <c r="L1082" s="257"/>
      <c r="M1082" s="258"/>
      <c r="N1082" s="259"/>
      <c r="O1082" s="259"/>
      <c r="P1082" s="259"/>
      <c r="Q1082" s="259"/>
      <c r="R1082" s="259"/>
      <c r="S1082" s="259"/>
      <c r="T1082" s="260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1" t="s">
        <v>170</v>
      </c>
      <c r="AU1082" s="261" t="s">
        <v>82</v>
      </c>
      <c r="AV1082" s="13" t="s">
        <v>82</v>
      </c>
      <c r="AW1082" s="13" t="s">
        <v>30</v>
      </c>
      <c r="AX1082" s="13" t="s">
        <v>73</v>
      </c>
      <c r="AY1082" s="261" t="s">
        <v>163</v>
      </c>
    </row>
    <row r="1083" spans="1:51" s="14" customFormat="1" ht="12">
      <c r="A1083" s="14"/>
      <c r="B1083" s="262"/>
      <c r="C1083" s="263"/>
      <c r="D1083" s="252" t="s">
        <v>170</v>
      </c>
      <c r="E1083" s="264" t="s">
        <v>1</v>
      </c>
      <c r="F1083" s="265" t="s">
        <v>172</v>
      </c>
      <c r="G1083" s="263"/>
      <c r="H1083" s="266">
        <v>43.53</v>
      </c>
      <c r="I1083" s="267"/>
      <c r="J1083" s="263"/>
      <c r="K1083" s="263"/>
      <c r="L1083" s="268"/>
      <c r="M1083" s="269"/>
      <c r="N1083" s="270"/>
      <c r="O1083" s="270"/>
      <c r="P1083" s="270"/>
      <c r="Q1083" s="270"/>
      <c r="R1083" s="270"/>
      <c r="S1083" s="270"/>
      <c r="T1083" s="271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72" t="s">
        <v>170</v>
      </c>
      <c r="AU1083" s="272" t="s">
        <v>82</v>
      </c>
      <c r="AV1083" s="14" t="s">
        <v>88</v>
      </c>
      <c r="AW1083" s="14" t="s">
        <v>30</v>
      </c>
      <c r="AX1083" s="14" t="s">
        <v>80</v>
      </c>
      <c r="AY1083" s="272" t="s">
        <v>163</v>
      </c>
    </row>
    <row r="1084" spans="1:65" s="2" customFormat="1" ht="21.75" customHeight="1">
      <c r="A1084" s="38"/>
      <c r="B1084" s="39"/>
      <c r="C1084" s="236" t="s">
        <v>2315</v>
      </c>
      <c r="D1084" s="236" t="s">
        <v>165</v>
      </c>
      <c r="E1084" s="237" t="s">
        <v>2316</v>
      </c>
      <c r="F1084" s="238" t="s">
        <v>2317</v>
      </c>
      <c r="G1084" s="239" t="s">
        <v>168</v>
      </c>
      <c r="H1084" s="240">
        <v>2709.494</v>
      </c>
      <c r="I1084" s="241"/>
      <c r="J1084" s="242">
        <f>ROUND(I1084*H1084,2)</f>
        <v>0</v>
      </c>
      <c r="K1084" s="243"/>
      <c r="L1084" s="44"/>
      <c r="M1084" s="244" t="s">
        <v>1</v>
      </c>
      <c r="N1084" s="245" t="s">
        <v>38</v>
      </c>
      <c r="O1084" s="91"/>
      <c r="P1084" s="246">
        <f>O1084*H1084</f>
        <v>0</v>
      </c>
      <c r="Q1084" s="246">
        <v>0</v>
      </c>
      <c r="R1084" s="246">
        <f>Q1084*H1084</f>
        <v>0</v>
      </c>
      <c r="S1084" s="246">
        <v>0</v>
      </c>
      <c r="T1084" s="247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48" t="s">
        <v>254</v>
      </c>
      <c r="AT1084" s="248" t="s">
        <v>165</v>
      </c>
      <c r="AU1084" s="248" t="s">
        <v>82</v>
      </c>
      <c r="AY1084" s="17" t="s">
        <v>163</v>
      </c>
      <c r="BE1084" s="249">
        <f>IF(N1084="základní",J1084,0)</f>
        <v>0</v>
      </c>
      <c r="BF1084" s="249">
        <f>IF(N1084="snížená",J1084,0)</f>
        <v>0</v>
      </c>
      <c r="BG1084" s="249">
        <f>IF(N1084="zákl. přenesená",J1084,0)</f>
        <v>0</v>
      </c>
      <c r="BH1084" s="249">
        <f>IF(N1084="sníž. přenesená",J1084,0)</f>
        <v>0</v>
      </c>
      <c r="BI1084" s="249">
        <f>IF(N1084="nulová",J1084,0)</f>
        <v>0</v>
      </c>
      <c r="BJ1084" s="17" t="s">
        <v>80</v>
      </c>
      <c r="BK1084" s="249">
        <f>ROUND(I1084*H1084,2)</f>
        <v>0</v>
      </c>
      <c r="BL1084" s="17" t="s">
        <v>254</v>
      </c>
      <c r="BM1084" s="248" t="s">
        <v>2318</v>
      </c>
    </row>
    <row r="1085" spans="1:51" s="13" customFormat="1" ht="12">
      <c r="A1085" s="13"/>
      <c r="B1085" s="250"/>
      <c r="C1085" s="251"/>
      <c r="D1085" s="252" t="s">
        <v>170</v>
      </c>
      <c r="E1085" s="253" t="s">
        <v>1</v>
      </c>
      <c r="F1085" s="254" t="s">
        <v>2290</v>
      </c>
      <c r="G1085" s="251"/>
      <c r="H1085" s="255">
        <v>73.2</v>
      </c>
      <c r="I1085" s="256"/>
      <c r="J1085" s="251"/>
      <c r="K1085" s="251"/>
      <c r="L1085" s="257"/>
      <c r="M1085" s="258"/>
      <c r="N1085" s="259"/>
      <c r="O1085" s="259"/>
      <c r="P1085" s="259"/>
      <c r="Q1085" s="259"/>
      <c r="R1085" s="259"/>
      <c r="S1085" s="259"/>
      <c r="T1085" s="260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1" t="s">
        <v>170</v>
      </c>
      <c r="AU1085" s="261" t="s">
        <v>82</v>
      </c>
      <c r="AV1085" s="13" t="s">
        <v>82</v>
      </c>
      <c r="AW1085" s="13" t="s">
        <v>30</v>
      </c>
      <c r="AX1085" s="13" t="s">
        <v>73</v>
      </c>
      <c r="AY1085" s="261" t="s">
        <v>163</v>
      </c>
    </row>
    <row r="1086" spans="1:51" s="13" customFormat="1" ht="12">
      <c r="A1086" s="13"/>
      <c r="B1086" s="250"/>
      <c r="C1086" s="251"/>
      <c r="D1086" s="252" t="s">
        <v>170</v>
      </c>
      <c r="E1086" s="253" t="s">
        <v>1</v>
      </c>
      <c r="F1086" s="254" t="s">
        <v>2291</v>
      </c>
      <c r="G1086" s="251"/>
      <c r="H1086" s="255">
        <v>15.53</v>
      </c>
      <c r="I1086" s="256"/>
      <c r="J1086" s="251"/>
      <c r="K1086" s="251"/>
      <c r="L1086" s="257"/>
      <c r="M1086" s="258"/>
      <c r="N1086" s="259"/>
      <c r="O1086" s="259"/>
      <c r="P1086" s="259"/>
      <c r="Q1086" s="259"/>
      <c r="R1086" s="259"/>
      <c r="S1086" s="259"/>
      <c r="T1086" s="260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1" t="s">
        <v>170</v>
      </c>
      <c r="AU1086" s="261" t="s">
        <v>82</v>
      </c>
      <c r="AV1086" s="13" t="s">
        <v>82</v>
      </c>
      <c r="AW1086" s="13" t="s">
        <v>30</v>
      </c>
      <c r="AX1086" s="13" t="s">
        <v>73</v>
      </c>
      <c r="AY1086" s="261" t="s">
        <v>163</v>
      </c>
    </row>
    <row r="1087" spans="1:51" s="13" customFormat="1" ht="12">
      <c r="A1087" s="13"/>
      <c r="B1087" s="250"/>
      <c r="C1087" s="251"/>
      <c r="D1087" s="252" t="s">
        <v>170</v>
      </c>
      <c r="E1087" s="253" t="s">
        <v>1</v>
      </c>
      <c r="F1087" s="254" t="s">
        <v>2292</v>
      </c>
      <c r="G1087" s="251"/>
      <c r="H1087" s="255">
        <v>14.174</v>
      </c>
      <c r="I1087" s="256"/>
      <c r="J1087" s="251"/>
      <c r="K1087" s="251"/>
      <c r="L1087" s="257"/>
      <c r="M1087" s="258"/>
      <c r="N1087" s="259"/>
      <c r="O1087" s="259"/>
      <c r="P1087" s="259"/>
      <c r="Q1087" s="259"/>
      <c r="R1087" s="259"/>
      <c r="S1087" s="259"/>
      <c r="T1087" s="26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1" t="s">
        <v>170</v>
      </c>
      <c r="AU1087" s="261" t="s">
        <v>82</v>
      </c>
      <c r="AV1087" s="13" t="s">
        <v>82</v>
      </c>
      <c r="AW1087" s="13" t="s">
        <v>30</v>
      </c>
      <c r="AX1087" s="13" t="s">
        <v>73</v>
      </c>
      <c r="AY1087" s="261" t="s">
        <v>163</v>
      </c>
    </row>
    <row r="1088" spans="1:51" s="13" customFormat="1" ht="12">
      <c r="A1088" s="13"/>
      <c r="B1088" s="250"/>
      <c r="C1088" s="251"/>
      <c r="D1088" s="252" t="s">
        <v>170</v>
      </c>
      <c r="E1088" s="253" t="s">
        <v>1</v>
      </c>
      <c r="F1088" s="254" t="s">
        <v>2293</v>
      </c>
      <c r="G1088" s="251"/>
      <c r="H1088" s="255">
        <v>28</v>
      </c>
      <c r="I1088" s="256"/>
      <c r="J1088" s="251"/>
      <c r="K1088" s="251"/>
      <c r="L1088" s="257"/>
      <c r="M1088" s="258"/>
      <c r="N1088" s="259"/>
      <c r="O1088" s="259"/>
      <c r="P1088" s="259"/>
      <c r="Q1088" s="259"/>
      <c r="R1088" s="259"/>
      <c r="S1088" s="259"/>
      <c r="T1088" s="26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1" t="s">
        <v>170</v>
      </c>
      <c r="AU1088" s="261" t="s">
        <v>82</v>
      </c>
      <c r="AV1088" s="13" t="s">
        <v>82</v>
      </c>
      <c r="AW1088" s="13" t="s">
        <v>30</v>
      </c>
      <c r="AX1088" s="13" t="s">
        <v>73</v>
      </c>
      <c r="AY1088" s="261" t="s">
        <v>163</v>
      </c>
    </row>
    <row r="1089" spans="1:51" s="13" customFormat="1" ht="12">
      <c r="A1089" s="13"/>
      <c r="B1089" s="250"/>
      <c r="C1089" s="251"/>
      <c r="D1089" s="252" t="s">
        <v>170</v>
      </c>
      <c r="E1089" s="253" t="s">
        <v>1</v>
      </c>
      <c r="F1089" s="254" t="s">
        <v>2294</v>
      </c>
      <c r="G1089" s="251"/>
      <c r="H1089" s="255">
        <v>50.05</v>
      </c>
      <c r="I1089" s="256"/>
      <c r="J1089" s="251"/>
      <c r="K1089" s="251"/>
      <c r="L1089" s="257"/>
      <c r="M1089" s="258"/>
      <c r="N1089" s="259"/>
      <c r="O1089" s="259"/>
      <c r="P1089" s="259"/>
      <c r="Q1089" s="259"/>
      <c r="R1089" s="259"/>
      <c r="S1089" s="259"/>
      <c r="T1089" s="260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1" t="s">
        <v>170</v>
      </c>
      <c r="AU1089" s="261" t="s">
        <v>82</v>
      </c>
      <c r="AV1089" s="13" t="s">
        <v>82</v>
      </c>
      <c r="AW1089" s="13" t="s">
        <v>30</v>
      </c>
      <c r="AX1089" s="13" t="s">
        <v>73</v>
      </c>
      <c r="AY1089" s="261" t="s">
        <v>163</v>
      </c>
    </row>
    <row r="1090" spans="1:51" s="13" customFormat="1" ht="12">
      <c r="A1090" s="13"/>
      <c r="B1090" s="250"/>
      <c r="C1090" s="251"/>
      <c r="D1090" s="252" t="s">
        <v>170</v>
      </c>
      <c r="E1090" s="253" t="s">
        <v>1</v>
      </c>
      <c r="F1090" s="254" t="s">
        <v>2295</v>
      </c>
      <c r="G1090" s="251"/>
      <c r="H1090" s="255">
        <v>15.47</v>
      </c>
      <c r="I1090" s="256"/>
      <c r="J1090" s="251"/>
      <c r="K1090" s="251"/>
      <c r="L1090" s="257"/>
      <c r="M1090" s="258"/>
      <c r="N1090" s="259"/>
      <c r="O1090" s="259"/>
      <c r="P1090" s="259"/>
      <c r="Q1090" s="259"/>
      <c r="R1090" s="259"/>
      <c r="S1090" s="259"/>
      <c r="T1090" s="260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1" t="s">
        <v>170</v>
      </c>
      <c r="AU1090" s="261" t="s">
        <v>82</v>
      </c>
      <c r="AV1090" s="13" t="s">
        <v>82</v>
      </c>
      <c r="AW1090" s="13" t="s">
        <v>30</v>
      </c>
      <c r="AX1090" s="13" t="s">
        <v>73</v>
      </c>
      <c r="AY1090" s="261" t="s">
        <v>163</v>
      </c>
    </row>
    <row r="1091" spans="1:51" s="13" customFormat="1" ht="12">
      <c r="A1091" s="13"/>
      <c r="B1091" s="250"/>
      <c r="C1091" s="251"/>
      <c r="D1091" s="252" t="s">
        <v>170</v>
      </c>
      <c r="E1091" s="253" t="s">
        <v>1</v>
      </c>
      <c r="F1091" s="254" t="s">
        <v>2296</v>
      </c>
      <c r="G1091" s="251"/>
      <c r="H1091" s="255">
        <v>12.8</v>
      </c>
      <c r="I1091" s="256"/>
      <c r="J1091" s="251"/>
      <c r="K1091" s="251"/>
      <c r="L1091" s="257"/>
      <c r="M1091" s="258"/>
      <c r="N1091" s="259"/>
      <c r="O1091" s="259"/>
      <c r="P1091" s="259"/>
      <c r="Q1091" s="259"/>
      <c r="R1091" s="259"/>
      <c r="S1091" s="259"/>
      <c r="T1091" s="260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1" t="s">
        <v>170</v>
      </c>
      <c r="AU1091" s="261" t="s">
        <v>82</v>
      </c>
      <c r="AV1091" s="13" t="s">
        <v>82</v>
      </c>
      <c r="AW1091" s="13" t="s">
        <v>30</v>
      </c>
      <c r="AX1091" s="13" t="s">
        <v>73</v>
      </c>
      <c r="AY1091" s="261" t="s">
        <v>163</v>
      </c>
    </row>
    <row r="1092" spans="1:51" s="13" customFormat="1" ht="12">
      <c r="A1092" s="13"/>
      <c r="B1092" s="250"/>
      <c r="C1092" s="251"/>
      <c r="D1092" s="252" t="s">
        <v>170</v>
      </c>
      <c r="E1092" s="253" t="s">
        <v>1</v>
      </c>
      <c r="F1092" s="254" t="s">
        <v>2297</v>
      </c>
      <c r="G1092" s="251"/>
      <c r="H1092" s="255">
        <v>2.25</v>
      </c>
      <c r="I1092" s="256"/>
      <c r="J1092" s="251"/>
      <c r="K1092" s="251"/>
      <c r="L1092" s="257"/>
      <c r="M1092" s="258"/>
      <c r="N1092" s="259"/>
      <c r="O1092" s="259"/>
      <c r="P1092" s="259"/>
      <c r="Q1092" s="259"/>
      <c r="R1092" s="259"/>
      <c r="S1092" s="259"/>
      <c r="T1092" s="260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1" t="s">
        <v>170</v>
      </c>
      <c r="AU1092" s="261" t="s">
        <v>82</v>
      </c>
      <c r="AV1092" s="13" t="s">
        <v>82</v>
      </c>
      <c r="AW1092" s="13" t="s">
        <v>30</v>
      </c>
      <c r="AX1092" s="13" t="s">
        <v>73</v>
      </c>
      <c r="AY1092" s="261" t="s">
        <v>163</v>
      </c>
    </row>
    <row r="1093" spans="1:51" s="13" customFormat="1" ht="12">
      <c r="A1093" s="13"/>
      <c r="B1093" s="250"/>
      <c r="C1093" s="251"/>
      <c r="D1093" s="252" t="s">
        <v>170</v>
      </c>
      <c r="E1093" s="253" t="s">
        <v>1</v>
      </c>
      <c r="F1093" s="254" t="s">
        <v>2298</v>
      </c>
      <c r="G1093" s="251"/>
      <c r="H1093" s="255">
        <v>209.6</v>
      </c>
      <c r="I1093" s="256"/>
      <c r="J1093" s="251"/>
      <c r="K1093" s="251"/>
      <c r="L1093" s="257"/>
      <c r="M1093" s="258"/>
      <c r="N1093" s="259"/>
      <c r="O1093" s="259"/>
      <c r="P1093" s="259"/>
      <c r="Q1093" s="259"/>
      <c r="R1093" s="259"/>
      <c r="S1093" s="259"/>
      <c r="T1093" s="260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1" t="s">
        <v>170</v>
      </c>
      <c r="AU1093" s="261" t="s">
        <v>82</v>
      </c>
      <c r="AV1093" s="13" t="s">
        <v>82</v>
      </c>
      <c r="AW1093" s="13" t="s">
        <v>30</v>
      </c>
      <c r="AX1093" s="13" t="s">
        <v>73</v>
      </c>
      <c r="AY1093" s="261" t="s">
        <v>163</v>
      </c>
    </row>
    <row r="1094" spans="1:51" s="13" customFormat="1" ht="12">
      <c r="A1094" s="13"/>
      <c r="B1094" s="250"/>
      <c r="C1094" s="251"/>
      <c r="D1094" s="252" t="s">
        <v>170</v>
      </c>
      <c r="E1094" s="253" t="s">
        <v>1</v>
      </c>
      <c r="F1094" s="254" t="s">
        <v>2299</v>
      </c>
      <c r="G1094" s="251"/>
      <c r="H1094" s="255">
        <v>141.8</v>
      </c>
      <c r="I1094" s="256"/>
      <c r="J1094" s="251"/>
      <c r="K1094" s="251"/>
      <c r="L1094" s="257"/>
      <c r="M1094" s="258"/>
      <c r="N1094" s="259"/>
      <c r="O1094" s="259"/>
      <c r="P1094" s="259"/>
      <c r="Q1094" s="259"/>
      <c r="R1094" s="259"/>
      <c r="S1094" s="259"/>
      <c r="T1094" s="260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1" t="s">
        <v>170</v>
      </c>
      <c r="AU1094" s="261" t="s">
        <v>82</v>
      </c>
      <c r="AV1094" s="13" t="s">
        <v>82</v>
      </c>
      <c r="AW1094" s="13" t="s">
        <v>30</v>
      </c>
      <c r="AX1094" s="13" t="s">
        <v>73</v>
      </c>
      <c r="AY1094" s="261" t="s">
        <v>163</v>
      </c>
    </row>
    <row r="1095" spans="1:51" s="13" customFormat="1" ht="12">
      <c r="A1095" s="13"/>
      <c r="B1095" s="250"/>
      <c r="C1095" s="251"/>
      <c r="D1095" s="252" t="s">
        <v>170</v>
      </c>
      <c r="E1095" s="253" t="s">
        <v>1</v>
      </c>
      <c r="F1095" s="254" t="s">
        <v>2300</v>
      </c>
      <c r="G1095" s="251"/>
      <c r="H1095" s="255">
        <v>5.46</v>
      </c>
      <c r="I1095" s="256"/>
      <c r="J1095" s="251"/>
      <c r="K1095" s="251"/>
      <c r="L1095" s="257"/>
      <c r="M1095" s="258"/>
      <c r="N1095" s="259"/>
      <c r="O1095" s="259"/>
      <c r="P1095" s="259"/>
      <c r="Q1095" s="259"/>
      <c r="R1095" s="259"/>
      <c r="S1095" s="259"/>
      <c r="T1095" s="26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1" t="s">
        <v>170</v>
      </c>
      <c r="AU1095" s="261" t="s">
        <v>82</v>
      </c>
      <c r="AV1095" s="13" t="s">
        <v>82</v>
      </c>
      <c r="AW1095" s="13" t="s">
        <v>30</v>
      </c>
      <c r="AX1095" s="13" t="s">
        <v>73</v>
      </c>
      <c r="AY1095" s="261" t="s">
        <v>163</v>
      </c>
    </row>
    <row r="1096" spans="1:51" s="13" customFormat="1" ht="12">
      <c r="A1096" s="13"/>
      <c r="B1096" s="250"/>
      <c r="C1096" s="251"/>
      <c r="D1096" s="252" t="s">
        <v>170</v>
      </c>
      <c r="E1096" s="253" t="s">
        <v>1</v>
      </c>
      <c r="F1096" s="254" t="s">
        <v>2301</v>
      </c>
      <c r="G1096" s="251"/>
      <c r="H1096" s="255">
        <v>2141.16</v>
      </c>
      <c r="I1096" s="256"/>
      <c r="J1096" s="251"/>
      <c r="K1096" s="251"/>
      <c r="L1096" s="257"/>
      <c r="M1096" s="258"/>
      <c r="N1096" s="259"/>
      <c r="O1096" s="259"/>
      <c r="P1096" s="259"/>
      <c r="Q1096" s="259"/>
      <c r="R1096" s="259"/>
      <c r="S1096" s="259"/>
      <c r="T1096" s="260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1" t="s">
        <v>170</v>
      </c>
      <c r="AU1096" s="261" t="s">
        <v>82</v>
      </c>
      <c r="AV1096" s="13" t="s">
        <v>82</v>
      </c>
      <c r="AW1096" s="13" t="s">
        <v>30</v>
      </c>
      <c r="AX1096" s="13" t="s">
        <v>73</v>
      </c>
      <c r="AY1096" s="261" t="s">
        <v>163</v>
      </c>
    </row>
    <row r="1097" spans="1:51" s="14" customFormat="1" ht="12">
      <c r="A1097" s="14"/>
      <c r="B1097" s="262"/>
      <c r="C1097" s="263"/>
      <c r="D1097" s="252" t="s">
        <v>170</v>
      </c>
      <c r="E1097" s="264" t="s">
        <v>1</v>
      </c>
      <c r="F1097" s="265" t="s">
        <v>172</v>
      </c>
      <c r="G1097" s="263"/>
      <c r="H1097" s="266">
        <v>2709.4939999999997</v>
      </c>
      <c r="I1097" s="267"/>
      <c r="J1097" s="263"/>
      <c r="K1097" s="263"/>
      <c r="L1097" s="268"/>
      <c r="M1097" s="269"/>
      <c r="N1097" s="270"/>
      <c r="O1097" s="270"/>
      <c r="P1097" s="270"/>
      <c r="Q1097" s="270"/>
      <c r="R1097" s="270"/>
      <c r="S1097" s="270"/>
      <c r="T1097" s="271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2" t="s">
        <v>170</v>
      </c>
      <c r="AU1097" s="272" t="s">
        <v>82</v>
      </c>
      <c r="AV1097" s="14" t="s">
        <v>88</v>
      </c>
      <c r="AW1097" s="14" t="s">
        <v>30</v>
      </c>
      <c r="AX1097" s="14" t="s">
        <v>80</v>
      </c>
      <c r="AY1097" s="272" t="s">
        <v>163</v>
      </c>
    </row>
    <row r="1098" spans="1:65" s="2" customFormat="1" ht="21.75" customHeight="1">
      <c r="A1098" s="38"/>
      <c r="B1098" s="39"/>
      <c r="C1098" s="236" t="s">
        <v>2319</v>
      </c>
      <c r="D1098" s="236" t="s">
        <v>165</v>
      </c>
      <c r="E1098" s="237" t="s">
        <v>2320</v>
      </c>
      <c r="F1098" s="238" t="s">
        <v>2321</v>
      </c>
      <c r="G1098" s="239" t="s">
        <v>212</v>
      </c>
      <c r="H1098" s="240">
        <v>1973.27</v>
      </c>
      <c r="I1098" s="241"/>
      <c r="J1098" s="242">
        <f>ROUND(I1098*H1098,2)</f>
        <v>0</v>
      </c>
      <c r="K1098" s="243"/>
      <c r="L1098" s="44"/>
      <c r="M1098" s="244" t="s">
        <v>1</v>
      </c>
      <c r="N1098" s="245" t="s">
        <v>38</v>
      </c>
      <c r="O1098" s="91"/>
      <c r="P1098" s="246">
        <f>O1098*H1098</f>
        <v>0</v>
      </c>
      <c r="Q1098" s="246">
        <v>0</v>
      </c>
      <c r="R1098" s="246">
        <f>Q1098*H1098</f>
        <v>0</v>
      </c>
      <c r="S1098" s="246">
        <v>0</v>
      </c>
      <c r="T1098" s="247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48" t="s">
        <v>254</v>
      </c>
      <c r="AT1098" s="248" t="s">
        <v>165</v>
      </c>
      <c r="AU1098" s="248" t="s">
        <v>82</v>
      </c>
      <c r="AY1098" s="17" t="s">
        <v>163</v>
      </c>
      <c r="BE1098" s="249">
        <f>IF(N1098="základní",J1098,0)</f>
        <v>0</v>
      </c>
      <c r="BF1098" s="249">
        <f>IF(N1098="snížená",J1098,0)</f>
        <v>0</v>
      </c>
      <c r="BG1098" s="249">
        <f>IF(N1098="zákl. přenesená",J1098,0)</f>
        <v>0</v>
      </c>
      <c r="BH1098" s="249">
        <f>IF(N1098="sníž. přenesená",J1098,0)</f>
        <v>0</v>
      </c>
      <c r="BI1098" s="249">
        <f>IF(N1098="nulová",J1098,0)</f>
        <v>0</v>
      </c>
      <c r="BJ1098" s="17" t="s">
        <v>80</v>
      </c>
      <c r="BK1098" s="249">
        <f>ROUND(I1098*H1098,2)</f>
        <v>0</v>
      </c>
      <c r="BL1098" s="17" t="s">
        <v>254</v>
      </c>
      <c r="BM1098" s="248" t="s">
        <v>2322</v>
      </c>
    </row>
    <row r="1099" spans="1:51" s="13" customFormat="1" ht="12">
      <c r="A1099" s="13"/>
      <c r="B1099" s="250"/>
      <c r="C1099" s="251"/>
      <c r="D1099" s="252" t="s">
        <v>170</v>
      </c>
      <c r="E1099" s="253" t="s">
        <v>1</v>
      </c>
      <c r="F1099" s="254" t="s">
        <v>2323</v>
      </c>
      <c r="G1099" s="251"/>
      <c r="H1099" s="255">
        <v>267.2</v>
      </c>
      <c r="I1099" s="256"/>
      <c r="J1099" s="251"/>
      <c r="K1099" s="251"/>
      <c r="L1099" s="257"/>
      <c r="M1099" s="258"/>
      <c r="N1099" s="259"/>
      <c r="O1099" s="259"/>
      <c r="P1099" s="259"/>
      <c r="Q1099" s="259"/>
      <c r="R1099" s="259"/>
      <c r="S1099" s="259"/>
      <c r="T1099" s="260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1" t="s">
        <v>170</v>
      </c>
      <c r="AU1099" s="261" t="s">
        <v>82</v>
      </c>
      <c r="AV1099" s="13" t="s">
        <v>82</v>
      </c>
      <c r="AW1099" s="13" t="s">
        <v>30</v>
      </c>
      <c r="AX1099" s="13" t="s">
        <v>73</v>
      </c>
      <c r="AY1099" s="261" t="s">
        <v>163</v>
      </c>
    </row>
    <row r="1100" spans="1:51" s="13" customFormat="1" ht="12">
      <c r="A1100" s="13"/>
      <c r="B1100" s="250"/>
      <c r="C1100" s="251"/>
      <c r="D1100" s="252" t="s">
        <v>170</v>
      </c>
      <c r="E1100" s="253" t="s">
        <v>1</v>
      </c>
      <c r="F1100" s="254" t="s">
        <v>2324</v>
      </c>
      <c r="G1100" s="251"/>
      <c r="H1100" s="255">
        <v>1603.2</v>
      </c>
      <c r="I1100" s="256"/>
      <c r="J1100" s="251"/>
      <c r="K1100" s="251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1" t="s">
        <v>170</v>
      </c>
      <c r="AU1100" s="261" t="s">
        <v>82</v>
      </c>
      <c r="AV1100" s="13" t="s">
        <v>82</v>
      </c>
      <c r="AW1100" s="13" t="s">
        <v>30</v>
      </c>
      <c r="AX1100" s="13" t="s">
        <v>73</v>
      </c>
      <c r="AY1100" s="261" t="s">
        <v>163</v>
      </c>
    </row>
    <row r="1101" spans="1:51" s="13" customFormat="1" ht="12">
      <c r="A1101" s="13"/>
      <c r="B1101" s="250"/>
      <c r="C1101" s="251"/>
      <c r="D1101" s="252" t="s">
        <v>170</v>
      </c>
      <c r="E1101" s="253" t="s">
        <v>1</v>
      </c>
      <c r="F1101" s="254" t="s">
        <v>2325</v>
      </c>
      <c r="G1101" s="251"/>
      <c r="H1101" s="255">
        <v>102.87</v>
      </c>
      <c r="I1101" s="256"/>
      <c r="J1101" s="251"/>
      <c r="K1101" s="251"/>
      <c r="L1101" s="257"/>
      <c r="M1101" s="258"/>
      <c r="N1101" s="259"/>
      <c r="O1101" s="259"/>
      <c r="P1101" s="259"/>
      <c r="Q1101" s="259"/>
      <c r="R1101" s="259"/>
      <c r="S1101" s="259"/>
      <c r="T1101" s="260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1" t="s">
        <v>170</v>
      </c>
      <c r="AU1101" s="261" t="s">
        <v>82</v>
      </c>
      <c r="AV1101" s="13" t="s">
        <v>82</v>
      </c>
      <c r="AW1101" s="13" t="s">
        <v>30</v>
      </c>
      <c r="AX1101" s="13" t="s">
        <v>73</v>
      </c>
      <c r="AY1101" s="261" t="s">
        <v>163</v>
      </c>
    </row>
    <row r="1102" spans="1:51" s="14" customFormat="1" ht="12">
      <c r="A1102" s="14"/>
      <c r="B1102" s="262"/>
      <c r="C1102" s="263"/>
      <c r="D1102" s="252" t="s">
        <v>170</v>
      </c>
      <c r="E1102" s="264" t="s">
        <v>1</v>
      </c>
      <c r="F1102" s="265" t="s">
        <v>172</v>
      </c>
      <c r="G1102" s="263"/>
      <c r="H1102" s="266">
        <v>1973.27</v>
      </c>
      <c r="I1102" s="267"/>
      <c r="J1102" s="263"/>
      <c r="K1102" s="263"/>
      <c r="L1102" s="268"/>
      <c r="M1102" s="269"/>
      <c r="N1102" s="270"/>
      <c r="O1102" s="270"/>
      <c r="P1102" s="270"/>
      <c r="Q1102" s="270"/>
      <c r="R1102" s="270"/>
      <c r="S1102" s="270"/>
      <c r="T1102" s="271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2" t="s">
        <v>170</v>
      </c>
      <c r="AU1102" s="272" t="s">
        <v>82</v>
      </c>
      <c r="AV1102" s="14" t="s">
        <v>88</v>
      </c>
      <c r="AW1102" s="14" t="s">
        <v>30</v>
      </c>
      <c r="AX1102" s="14" t="s">
        <v>80</v>
      </c>
      <c r="AY1102" s="272" t="s">
        <v>163</v>
      </c>
    </row>
    <row r="1103" spans="1:65" s="2" customFormat="1" ht="21.75" customHeight="1">
      <c r="A1103" s="38"/>
      <c r="B1103" s="39"/>
      <c r="C1103" s="236" t="s">
        <v>2326</v>
      </c>
      <c r="D1103" s="236" t="s">
        <v>165</v>
      </c>
      <c r="E1103" s="237" t="s">
        <v>2327</v>
      </c>
      <c r="F1103" s="238" t="s">
        <v>2328</v>
      </c>
      <c r="G1103" s="239" t="s">
        <v>212</v>
      </c>
      <c r="H1103" s="240">
        <v>1475.4</v>
      </c>
      <c r="I1103" s="241"/>
      <c r="J1103" s="242">
        <f>ROUND(I1103*H1103,2)</f>
        <v>0</v>
      </c>
      <c r="K1103" s="243"/>
      <c r="L1103" s="44"/>
      <c r="M1103" s="244" t="s">
        <v>1</v>
      </c>
      <c r="N1103" s="245" t="s">
        <v>38</v>
      </c>
      <c r="O1103" s="91"/>
      <c r="P1103" s="246">
        <f>O1103*H1103</f>
        <v>0</v>
      </c>
      <c r="Q1103" s="246">
        <v>0</v>
      </c>
      <c r="R1103" s="246">
        <f>Q1103*H1103</f>
        <v>0</v>
      </c>
      <c r="S1103" s="246">
        <v>0</v>
      </c>
      <c r="T1103" s="247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48" t="s">
        <v>254</v>
      </c>
      <c r="AT1103" s="248" t="s">
        <v>165</v>
      </c>
      <c r="AU1103" s="248" t="s">
        <v>82</v>
      </c>
      <c r="AY1103" s="17" t="s">
        <v>163</v>
      </c>
      <c r="BE1103" s="249">
        <f>IF(N1103="základní",J1103,0)</f>
        <v>0</v>
      </c>
      <c r="BF1103" s="249">
        <f>IF(N1103="snížená",J1103,0)</f>
        <v>0</v>
      </c>
      <c r="BG1103" s="249">
        <f>IF(N1103="zákl. přenesená",J1103,0)</f>
        <v>0</v>
      </c>
      <c r="BH1103" s="249">
        <f>IF(N1103="sníž. přenesená",J1103,0)</f>
        <v>0</v>
      </c>
      <c r="BI1103" s="249">
        <f>IF(N1103="nulová",J1103,0)</f>
        <v>0</v>
      </c>
      <c r="BJ1103" s="17" t="s">
        <v>80</v>
      </c>
      <c r="BK1103" s="249">
        <f>ROUND(I1103*H1103,2)</f>
        <v>0</v>
      </c>
      <c r="BL1103" s="17" t="s">
        <v>254</v>
      </c>
      <c r="BM1103" s="248" t="s">
        <v>2329</v>
      </c>
    </row>
    <row r="1104" spans="1:51" s="13" customFormat="1" ht="12">
      <c r="A1104" s="13"/>
      <c r="B1104" s="250"/>
      <c r="C1104" s="251"/>
      <c r="D1104" s="252" t="s">
        <v>170</v>
      </c>
      <c r="E1104" s="253" t="s">
        <v>1</v>
      </c>
      <c r="F1104" s="254" t="s">
        <v>2330</v>
      </c>
      <c r="G1104" s="251"/>
      <c r="H1104" s="255">
        <v>203.7</v>
      </c>
      <c r="I1104" s="256"/>
      <c r="J1104" s="251"/>
      <c r="K1104" s="251"/>
      <c r="L1104" s="257"/>
      <c r="M1104" s="258"/>
      <c r="N1104" s="259"/>
      <c r="O1104" s="259"/>
      <c r="P1104" s="259"/>
      <c r="Q1104" s="259"/>
      <c r="R1104" s="259"/>
      <c r="S1104" s="259"/>
      <c r="T1104" s="260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1" t="s">
        <v>170</v>
      </c>
      <c r="AU1104" s="261" t="s">
        <v>82</v>
      </c>
      <c r="AV1104" s="13" t="s">
        <v>82</v>
      </c>
      <c r="AW1104" s="13" t="s">
        <v>30</v>
      </c>
      <c r="AX1104" s="13" t="s">
        <v>73</v>
      </c>
      <c r="AY1104" s="261" t="s">
        <v>163</v>
      </c>
    </row>
    <row r="1105" spans="1:51" s="13" customFormat="1" ht="12">
      <c r="A1105" s="13"/>
      <c r="B1105" s="250"/>
      <c r="C1105" s="251"/>
      <c r="D1105" s="252" t="s">
        <v>170</v>
      </c>
      <c r="E1105" s="253" t="s">
        <v>1</v>
      </c>
      <c r="F1105" s="254" t="s">
        <v>2331</v>
      </c>
      <c r="G1105" s="251"/>
      <c r="H1105" s="255">
        <v>1222.2</v>
      </c>
      <c r="I1105" s="256"/>
      <c r="J1105" s="251"/>
      <c r="K1105" s="251"/>
      <c r="L1105" s="257"/>
      <c r="M1105" s="258"/>
      <c r="N1105" s="259"/>
      <c r="O1105" s="259"/>
      <c r="P1105" s="259"/>
      <c r="Q1105" s="259"/>
      <c r="R1105" s="259"/>
      <c r="S1105" s="259"/>
      <c r="T1105" s="260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1" t="s">
        <v>170</v>
      </c>
      <c r="AU1105" s="261" t="s">
        <v>82</v>
      </c>
      <c r="AV1105" s="13" t="s">
        <v>82</v>
      </c>
      <c r="AW1105" s="13" t="s">
        <v>30</v>
      </c>
      <c r="AX1105" s="13" t="s">
        <v>73</v>
      </c>
      <c r="AY1105" s="261" t="s">
        <v>163</v>
      </c>
    </row>
    <row r="1106" spans="1:51" s="13" customFormat="1" ht="12">
      <c r="A1106" s="13"/>
      <c r="B1106" s="250"/>
      <c r="C1106" s="251"/>
      <c r="D1106" s="252" t="s">
        <v>170</v>
      </c>
      <c r="E1106" s="253" t="s">
        <v>1</v>
      </c>
      <c r="F1106" s="254" t="s">
        <v>2332</v>
      </c>
      <c r="G1106" s="251"/>
      <c r="H1106" s="255">
        <v>49.5</v>
      </c>
      <c r="I1106" s="256"/>
      <c r="J1106" s="251"/>
      <c r="K1106" s="251"/>
      <c r="L1106" s="257"/>
      <c r="M1106" s="258"/>
      <c r="N1106" s="259"/>
      <c r="O1106" s="259"/>
      <c r="P1106" s="259"/>
      <c r="Q1106" s="259"/>
      <c r="R1106" s="259"/>
      <c r="S1106" s="259"/>
      <c r="T1106" s="260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61" t="s">
        <v>170</v>
      </c>
      <c r="AU1106" s="261" t="s">
        <v>82</v>
      </c>
      <c r="AV1106" s="13" t="s">
        <v>82</v>
      </c>
      <c r="AW1106" s="13" t="s">
        <v>30</v>
      </c>
      <c r="AX1106" s="13" t="s">
        <v>73</v>
      </c>
      <c r="AY1106" s="261" t="s">
        <v>163</v>
      </c>
    </row>
    <row r="1107" spans="1:51" s="14" customFormat="1" ht="12">
      <c r="A1107" s="14"/>
      <c r="B1107" s="262"/>
      <c r="C1107" s="263"/>
      <c r="D1107" s="252" t="s">
        <v>170</v>
      </c>
      <c r="E1107" s="264" t="s">
        <v>1</v>
      </c>
      <c r="F1107" s="265" t="s">
        <v>172</v>
      </c>
      <c r="G1107" s="263"/>
      <c r="H1107" s="266">
        <v>1475.4</v>
      </c>
      <c r="I1107" s="267"/>
      <c r="J1107" s="263"/>
      <c r="K1107" s="263"/>
      <c r="L1107" s="268"/>
      <c r="M1107" s="269"/>
      <c r="N1107" s="270"/>
      <c r="O1107" s="270"/>
      <c r="P1107" s="270"/>
      <c r="Q1107" s="270"/>
      <c r="R1107" s="270"/>
      <c r="S1107" s="270"/>
      <c r="T1107" s="271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2" t="s">
        <v>170</v>
      </c>
      <c r="AU1107" s="272" t="s">
        <v>82</v>
      </c>
      <c r="AV1107" s="14" t="s">
        <v>88</v>
      </c>
      <c r="AW1107" s="14" t="s">
        <v>30</v>
      </c>
      <c r="AX1107" s="14" t="s">
        <v>80</v>
      </c>
      <c r="AY1107" s="272" t="s">
        <v>163</v>
      </c>
    </row>
    <row r="1108" spans="1:65" s="2" customFormat="1" ht="16.5" customHeight="1">
      <c r="A1108" s="38"/>
      <c r="B1108" s="39"/>
      <c r="C1108" s="236" t="s">
        <v>2333</v>
      </c>
      <c r="D1108" s="236" t="s">
        <v>165</v>
      </c>
      <c r="E1108" s="237" t="s">
        <v>2334</v>
      </c>
      <c r="F1108" s="238" t="s">
        <v>2335</v>
      </c>
      <c r="G1108" s="239" t="s">
        <v>168</v>
      </c>
      <c r="H1108" s="240">
        <v>2709.494</v>
      </c>
      <c r="I1108" s="241"/>
      <c r="J1108" s="242">
        <f>ROUND(I1108*H1108,2)</f>
        <v>0</v>
      </c>
      <c r="K1108" s="243"/>
      <c r="L1108" s="44"/>
      <c r="M1108" s="244" t="s">
        <v>1</v>
      </c>
      <c r="N1108" s="245" t="s">
        <v>38</v>
      </c>
      <c r="O1108" s="91"/>
      <c r="P1108" s="246">
        <f>O1108*H1108</f>
        <v>0</v>
      </c>
      <c r="Q1108" s="246">
        <v>0</v>
      </c>
      <c r="R1108" s="246">
        <f>Q1108*H1108</f>
        <v>0</v>
      </c>
      <c r="S1108" s="246">
        <v>0</v>
      </c>
      <c r="T1108" s="247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48" t="s">
        <v>254</v>
      </c>
      <c r="AT1108" s="248" t="s">
        <v>165</v>
      </c>
      <c r="AU1108" s="248" t="s">
        <v>82</v>
      </c>
      <c r="AY1108" s="17" t="s">
        <v>163</v>
      </c>
      <c r="BE1108" s="249">
        <f>IF(N1108="základní",J1108,0)</f>
        <v>0</v>
      </c>
      <c r="BF1108" s="249">
        <f>IF(N1108="snížená",J1108,0)</f>
        <v>0</v>
      </c>
      <c r="BG1108" s="249">
        <f>IF(N1108="zákl. přenesená",J1108,0)</f>
        <v>0</v>
      </c>
      <c r="BH1108" s="249">
        <f>IF(N1108="sníž. přenesená",J1108,0)</f>
        <v>0</v>
      </c>
      <c r="BI1108" s="249">
        <f>IF(N1108="nulová",J1108,0)</f>
        <v>0</v>
      </c>
      <c r="BJ1108" s="17" t="s">
        <v>80</v>
      </c>
      <c r="BK1108" s="249">
        <f>ROUND(I1108*H1108,2)</f>
        <v>0</v>
      </c>
      <c r="BL1108" s="17" t="s">
        <v>254</v>
      </c>
      <c r="BM1108" s="248" t="s">
        <v>2336</v>
      </c>
    </row>
    <row r="1109" spans="1:51" s="13" customFormat="1" ht="12">
      <c r="A1109" s="13"/>
      <c r="B1109" s="250"/>
      <c r="C1109" s="251"/>
      <c r="D1109" s="252" t="s">
        <v>170</v>
      </c>
      <c r="E1109" s="253" t="s">
        <v>1</v>
      </c>
      <c r="F1109" s="254" t="s">
        <v>2290</v>
      </c>
      <c r="G1109" s="251"/>
      <c r="H1109" s="255">
        <v>73.2</v>
      </c>
      <c r="I1109" s="256"/>
      <c r="J1109" s="251"/>
      <c r="K1109" s="251"/>
      <c r="L1109" s="257"/>
      <c r="M1109" s="258"/>
      <c r="N1109" s="259"/>
      <c r="O1109" s="259"/>
      <c r="P1109" s="259"/>
      <c r="Q1109" s="259"/>
      <c r="R1109" s="259"/>
      <c r="S1109" s="259"/>
      <c r="T1109" s="260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61" t="s">
        <v>170</v>
      </c>
      <c r="AU1109" s="261" t="s">
        <v>82</v>
      </c>
      <c r="AV1109" s="13" t="s">
        <v>82</v>
      </c>
      <c r="AW1109" s="13" t="s">
        <v>30</v>
      </c>
      <c r="AX1109" s="13" t="s">
        <v>73</v>
      </c>
      <c r="AY1109" s="261" t="s">
        <v>163</v>
      </c>
    </row>
    <row r="1110" spans="1:51" s="13" customFormat="1" ht="12">
      <c r="A1110" s="13"/>
      <c r="B1110" s="250"/>
      <c r="C1110" s="251"/>
      <c r="D1110" s="252" t="s">
        <v>170</v>
      </c>
      <c r="E1110" s="253" t="s">
        <v>1</v>
      </c>
      <c r="F1110" s="254" t="s">
        <v>2291</v>
      </c>
      <c r="G1110" s="251"/>
      <c r="H1110" s="255">
        <v>15.53</v>
      </c>
      <c r="I1110" s="256"/>
      <c r="J1110" s="251"/>
      <c r="K1110" s="251"/>
      <c r="L1110" s="257"/>
      <c r="M1110" s="258"/>
      <c r="N1110" s="259"/>
      <c r="O1110" s="259"/>
      <c r="P1110" s="259"/>
      <c r="Q1110" s="259"/>
      <c r="R1110" s="259"/>
      <c r="S1110" s="259"/>
      <c r="T1110" s="26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1" t="s">
        <v>170</v>
      </c>
      <c r="AU1110" s="261" t="s">
        <v>82</v>
      </c>
      <c r="AV1110" s="13" t="s">
        <v>82</v>
      </c>
      <c r="AW1110" s="13" t="s">
        <v>30</v>
      </c>
      <c r="AX1110" s="13" t="s">
        <v>73</v>
      </c>
      <c r="AY1110" s="261" t="s">
        <v>163</v>
      </c>
    </row>
    <row r="1111" spans="1:51" s="13" customFormat="1" ht="12">
      <c r="A1111" s="13"/>
      <c r="B1111" s="250"/>
      <c r="C1111" s="251"/>
      <c r="D1111" s="252" t="s">
        <v>170</v>
      </c>
      <c r="E1111" s="253" t="s">
        <v>1</v>
      </c>
      <c r="F1111" s="254" t="s">
        <v>2292</v>
      </c>
      <c r="G1111" s="251"/>
      <c r="H1111" s="255">
        <v>14.174</v>
      </c>
      <c r="I1111" s="256"/>
      <c r="J1111" s="251"/>
      <c r="K1111" s="251"/>
      <c r="L1111" s="257"/>
      <c r="M1111" s="258"/>
      <c r="N1111" s="259"/>
      <c r="O1111" s="259"/>
      <c r="P1111" s="259"/>
      <c r="Q1111" s="259"/>
      <c r="R1111" s="259"/>
      <c r="S1111" s="259"/>
      <c r="T1111" s="260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1" t="s">
        <v>170</v>
      </c>
      <c r="AU1111" s="261" t="s">
        <v>82</v>
      </c>
      <c r="AV1111" s="13" t="s">
        <v>82</v>
      </c>
      <c r="AW1111" s="13" t="s">
        <v>30</v>
      </c>
      <c r="AX1111" s="13" t="s">
        <v>73</v>
      </c>
      <c r="AY1111" s="261" t="s">
        <v>163</v>
      </c>
    </row>
    <row r="1112" spans="1:51" s="13" customFormat="1" ht="12">
      <c r="A1112" s="13"/>
      <c r="B1112" s="250"/>
      <c r="C1112" s="251"/>
      <c r="D1112" s="252" t="s">
        <v>170</v>
      </c>
      <c r="E1112" s="253" t="s">
        <v>1</v>
      </c>
      <c r="F1112" s="254" t="s">
        <v>2293</v>
      </c>
      <c r="G1112" s="251"/>
      <c r="H1112" s="255">
        <v>28</v>
      </c>
      <c r="I1112" s="256"/>
      <c r="J1112" s="251"/>
      <c r="K1112" s="251"/>
      <c r="L1112" s="257"/>
      <c r="M1112" s="258"/>
      <c r="N1112" s="259"/>
      <c r="O1112" s="259"/>
      <c r="P1112" s="259"/>
      <c r="Q1112" s="259"/>
      <c r="R1112" s="259"/>
      <c r="S1112" s="259"/>
      <c r="T1112" s="260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1" t="s">
        <v>170</v>
      </c>
      <c r="AU1112" s="261" t="s">
        <v>82</v>
      </c>
      <c r="AV1112" s="13" t="s">
        <v>82</v>
      </c>
      <c r="AW1112" s="13" t="s">
        <v>30</v>
      </c>
      <c r="AX1112" s="13" t="s">
        <v>73</v>
      </c>
      <c r="AY1112" s="261" t="s">
        <v>163</v>
      </c>
    </row>
    <row r="1113" spans="1:51" s="13" customFormat="1" ht="12">
      <c r="A1113" s="13"/>
      <c r="B1113" s="250"/>
      <c r="C1113" s="251"/>
      <c r="D1113" s="252" t="s">
        <v>170</v>
      </c>
      <c r="E1113" s="253" t="s">
        <v>1</v>
      </c>
      <c r="F1113" s="254" t="s">
        <v>2294</v>
      </c>
      <c r="G1113" s="251"/>
      <c r="H1113" s="255">
        <v>50.05</v>
      </c>
      <c r="I1113" s="256"/>
      <c r="J1113" s="251"/>
      <c r="K1113" s="251"/>
      <c r="L1113" s="257"/>
      <c r="M1113" s="258"/>
      <c r="N1113" s="259"/>
      <c r="O1113" s="259"/>
      <c r="P1113" s="259"/>
      <c r="Q1113" s="259"/>
      <c r="R1113" s="259"/>
      <c r="S1113" s="259"/>
      <c r="T1113" s="260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1" t="s">
        <v>170</v>
      </c>
      <c r="AU1113" s="261" t="s">
        <v>82</v>
      </c>
      <c r="AV1113" s="13" t="s">
        <v>82</v>
      </c>
      <c r="AW1113" s="13" t="s">
        <v>30</v>
      </c>
      <c r="AX1113" s="13" t="s">
        <v>73</v>
      </c>
      <c r="AY1113" s="261" t="s">
        <v>163</v>
      </c>
    </row>
    <row r="1114" spans="1:51" s="13" customFormat="1" ht="12">
      <c r="A1114" s="13"/>
      <c r="B1114" s="250"/>
      <c r="C1114" s="251"/>
      <c r="D1114" s="252" t="s">
        <v>170</v>
      </c>
      <c r="E1114" s="253" t="s">
        <v>1</v>
      </c>
      <c r="F1114" s="254" t="s">
        <v>2295</v>
      </c>
      <c r="G1114" s="251"/>
      <c r="H1114" s="255">
        <v>15.47</v>
      </c>
      <c r="I1114" s="256"/>
      <c r="J1114" s="251"/>
      <c r="K1114" s="251"/>
      <c r="L1114" s="257"/>
      <c r="M1114" s="258"/>
      <c r="N1114" s="259"/>
      <c r="O1114" s="259"/>
      <c r="P1114" s="259"/>
      <c r="Q1114" s="259"/>
      <c r="R1114" s="259"/>
      <c r="S1114" s="259"/>
      <c r="T1114" s="260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61" t="s">
        <v>170</v>
      </c>
      <c r="AU1114" s="261" t="s">
        <v>82</v>
      </c>
      <c r="AV1114" s="13" t="s">
        <v>82</v>
      </c>
      <c r="AW1114" s="13" t="s">
        <v>30</v>
      </c>
      <c r="AX1114" s="13" t="s">
        <v>73</v>
      </c>
      <c r="AY1114" s="261" t="s">
        <v>163</v>
      </c>
    </row>
    <row r="1115" spans="1:51" s="13" customFormat="1" ht="12">
      <c r="A1115" s="13"/>
      <c r="B1115" s="250"/>
      <c r="C1115" s="251"/>
      <c r="D1115" s="252" t="s">
        <v>170</v>
      </c>
      <c r="E1115" s="253" t="s">
        <v>1</v>
      </c>
      <c r="F1115" s="254" t="s">
        <v>2296</v>
      </c>
      <c r="G1115" s="251"/>
      <c r="H1115" s="255">
        <v>12.8</v>
      </c>
      <c r="I1115" s="256"/>
      <c r="J1115" s="251"/>
      <c r="K1115" s="251"/>
      <c r="L1115" s="257"/>
      <c r="M1115" s="258"/>
      <c r="N1115" s="259"/>
      <c r="O1115" s="259"/>
      <c r="P1115" s="259"/>
      <c r="Q1115" s="259"/>
      <c r="R1115" s="259"/>
      <c r="S1115" s="259"/>
      <c r="T1115" s="260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1" t="s">
        <v>170</v>
      </c>
      <c r="AU1115" s="261" t="s">
        <v>82</v>
      </c>
      <c r="AV1115" s="13" t="s">
        <v>82</v>
      </c>
      <c r="AW1115" s="13" t="s">
        <v>30</v>
      </c>
      <c r="AX1115" s="13" t="s">
        <v>73</v>
      </c>
      <c r="AY1115" s="261" t="s">
        <v>163</v>
      </c>
    </row>
    <row r="1116" spans="1:51" s="13" customFormat="1" ht="12">
      <c r="A1116" s="13"/>
      <c r="B1116" s="250"/>
      <c r="C1116" s="251"/>
      <c r="D1116" s="252" t="s">
        <v>170</v>
      </c>
      <c r="E1116" s="253" t="s">
        <v>1</v>
      </c>
      <c r="F1116" s="254" t="s">
        <v>2297</v>
      </c>
      <c r="G1116" s="251"/>
      <c r="H1116" s="255">
        <v>2.25</v>
      </c>
      <c r="I1116" s="256"/>
      <c r="J1116" s="251"/>
      <c r="K1116" s="251"/>
      <c r="L1116" s="257"/>
      <c r="M1116" s="258"/>
      <c r="N1116" s="259"/>
      <c r="O1116" s="259"/>
      <c r="P1116" s="259"/>
      <c r="Q1116" s="259"/>
      <c r="R1116" s="259"/>
      <c r="S1116" s="259"/>
      <c r="T1116" s="260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1" t="s">
        <v>170</v>
      </c>
      <c r="AU1116" s="261" t="s">
        <v>82</v>
      </c>
      <c r="AV1116" s="13" t="s">
        <v>82</v>
      </c>
      <c r="AW1116" s="13" t="s">
        <v>30</v>
      </c>
      <c r="AX1116" s="13" t="s">
        <v>73</v>
      </c>
      <c r="AY1116" s="261" t="s">
        <v>163</v>
      </c>
    </row>
    <row r="1117" spans="1:51" s="13" customFormat="1" ht="12">
      <c r="A1117" s="13"/>
      <c r="B1117" s="250"/>
      <c r="C1117" s="251"/>
      <c r="D1117" s="252" t="s">
        <v>170</v>
      </c>
      <c r="E1117" s="253" t="s">
        <v>1</v>
      </c>
      <c r="F1117" s="254" t="s">
        <v>2298</v>
      </c>
      <c r="G1117" s="251"/>
      <c r="H1117" s="255">
        <v>209.6</v>
      </c>
      <c r="I1117" s="256"/>
      <c r="J1117" s="251"/>
      <c r="K1117" s="251"/>
      <c r="L1117" s="257"/>
      <c r="M1117" s="258"/>
      <c r="N1117" s="259"/>
      <c r="O1117" s="259"/>
      <c r="P1117" s="259"/>
      <c r="Q1117" s="259"/>
      <c r="R1117" s="259"/>
      <c r="S1117" s="259"/>
      <c r="T1117" s="26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1" t="s">
        <v>170</v>
      </c>
      <c r="AU1117" s="261" t="s">
        <v>82</v>
      </c>
      <c r="AV1117" s="13" t="s">
        <v>82</v>
      </c>
      <c r="AW1117" s="13" t="s">
        <v>30</v>
      </c>
      <c r="AX1117" s="13" t="s">
        <v>73</v>
      </c>
      <c r="AY1117" s="261" t="s">
        <v>163</v>
      </c>
    </row>
    <row r="1118" spans="1:51" s="13" customFormat="1" ht="12">
      <c r="A1118" s="13"/>
      <c r="B1118" s="250"/>
      <c r="C1118" s="251"/>
      <c r="D1118" s="252" t="s">
        <v>170</v>
      </c>
      <c r="E1118" s="253" t="s">
        <v>1</v>
      </c>
      <c r="F1118" s="254" t="s">
        <v>2299</v>
      </c>
      <c r="G1118" s="251"/>
      <c r="H1118" s="255">
        <v>141.8</v>
      </c>
      <c r="I1118" s="256"/>
      <c r="J1118" s="251"/>
      <c r="K1118" s="251"/>
      <c r="L1118" s="257"/>
      <c r="M1118" s="258"/>
      <c r="N1118" s="259"/>
      <c r="O1118" s="259"/>
      <c r="P1118" s="259"/>
      <c r="Q1118" s="259"/>
      <c r="R1118" s="259"/>
      <c r="S1118" s="259"/>
      <c r="T1118" s="26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1" t="s">
        <v>170</v>
      </c>
      <c r="AU1118" s="261" t="s">
        <v>82</v>
      </c>
      <c r="AV1118" s="13" t="s">
        <v>82</v>
      </c>
      <c r="AW1118" s="13" t="s">
        <v>30</v>
      </c>
      <c r="AX1118" s="13" t="s">
        <v>73</v>
      </c>
      <c r="AY1118" s="261" t="s">
        <v>163</v>
      </c>
    </row>
    <row r="1119" spans="1:51" s="13" customFormat="1" ht="12">
      <c r="A1119" s="13"/>
      <c r="B1119" s="250"/>
      <c r="C1119" s="251"/>
      <c r="D1119" s="252" t="s">
        <v>170</v>
      </c>
      <c r="E1119" s="253" t="s">
        <v>1</v>
      </c>
      <c r="F1119" s="254" t="s">
        <v>2300</v>
      </c>
      <c r="G1119" s="251"/>
      <c r="H1119" s="255">
        <v>5.46</v>
      </c>
      <c r="I1119" s="256"/>
      <c r="J1119" s="251"/>
      <c r="K1119" s="251"/>
      <c r="L1119" s="257"/>
      <c r="M1119" s="258"/>
      <c r="N1119" s="259"/>
      <c r="O1119" s="259"/>
      <c r="P1119" s="259"/>
      <c r="Q1119" s="259"/>
      <c r="R1119" s="259"/>
      <c r="S1119" s="259"/>
      <c r="T1119" s="260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61" t="s">
        <v>170</v>
      </c>
      <c r="AU1119" s="261" t="s">
        <v>82</v>
      </c>
      <c r="AV1119" s="13" t="s">
        <v>82</v>
      </c>
      <c r="AW1119" s="13" t="s">
        <v>30</v>
      </c>
      <c r="AX1119" s="13" t="s">
        <v>73</v>
      </c>
      <c r="AY1119" s="261" t="s">
        <v>163</v>
      </c>
    </row>
    <row r="1120" spans="1:51" s="13" customFormat="1" ht="12">
      <c r="A1120" s="13"/>
      <c r="B1120" s="250"/>
      <c r="C1120" s="251"/>
      <c r="D1120" s="252" t="s">
        <v>170</v>
      </c>
      <c r="E1120" s="253" t="s">
        <v>1</v>
      </c>
      <c r="F1120" s="254" t="s">
        <v>2301</v>
      </c>
      <c r="G1120" s="251"/>
      <c r="H1120" s="255">
        <v>2141.16</v>
      </c>
      <c r="I1120" s="256"/>
      <c r="J1120" s="251"/>
      <c r="K1120" s="251"/>
      <c r="L1120" s="257"/>
      <c r="M1120" s="258"/>
      <c r="N1120" s="259"/>
      <c r="O1120" s="259"/>
      <c r="P1120" s="259"/>
      <c r="Q1120" s="259"/>
      <c r="R1120" s="259"/>
      <c r="S1120" s="259"/>
      <c r="T1120" s="260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1" t="s">
        <v>170</v>
      </c>
      <c r="AU1120" s="261" t="s">
        <v>82</v>
      </c>
      <c r="AV1120" s="13" t="s">
        <v>82</v>
      </c>
      <c r="AW1120" s="13" t="s">
        <v>30</v>
      </c>
      <c r="AX1120" s="13" t="s">
        <v>73</v>
      </c>
      <c r="AY1120" s="261" t="s">
        <v>163</v>
      </c>
    </row>
    <row r="1121" spans="1:51" s="14" customFormat="1" ht="12">
      <c r="A1121" s="14"/>
      <c r="B1121" s="262"/>
      <c r="C1121" s="263"/>
      <c r="D1121" s="252" t="s">
        <v>170</v>
      </c>
      <c r="E1121" s="264" t="s">
        <v>1</v>
      </c>
      <c r="F1121" s="265" t="s">
        <v>172</v>
      </c>
      <c r="G1121" s="263"/>
      <c r="H1121" s="266">
        <v>2709.4939999999997</v>
      </c>
      <c r="I1121" s="267"/>
      <c r="J1121" s="263"/>
      <c r="K1121" s="263"/>
      <c r="L1121" s="268"/>
      <c r="M1121" s="269"/>
      <c r="N1121" s="270"/>
      <c r="O1121" s="270"/>
      <c r="P1121" s="270"/>
      <c r="Q1121" s="270"/>
      <c r="R1121" s="270"/>
      <c r="S1121" s="270"/>
      <c r="T1121" s="271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2" t="s">
        <v>170</v>
      </c>
      <c r="AU1121" s="272" t="s">
        <v>82</v>
      </c>
      <c r="AV1121" s="14" t="s">
        <v>88</v>
      </c>
      <c r="AW1121" s="14" t="s">
        <v>30</v>
      </c>
      <c r="AX1121" s="14" t="s">
        <v>80</v>
      </c>
      <c r="AY1121" s="272" t="s">
        <v>163</v>
      </c>
    </row>
    <row r="1122" spans="1:65" s="2" customFormat="1" ht="44.25" customHeight="1">
      <c r="A1122" s="38"/>
      <c r="B1122" s="39"/>
      <c r="C1122" s="236" t="s">
        <v>2337</v>
      </c>
      <c r="D1122" s="236" t="s">
        <v>165</v>
      </c>
      <c r="E1122" s="237" t="s">
        <v>2338</v>
      </c>
      <c r="F1122" s="238" t="s">
        <v>2339</v>
      </c>
      <c r="G1122" s="239" t="s">
        <v>591</v>
      </c>
      <c r="H1122" s="240">
        <v>47.87</v>
      </c>
      <c r="I1122" s="241"/>
      <c r="J1122" s="242">
        <f>ROUND(I1122*H1122,2)</f>
        <v>0</v>
      </c>
      <c r="K1122" s="243"/>
      <c r="L1122" s="44"/>
      <c r="M1122" s="244" t="s">
        <v>1</v>
      </c>
      <c r="N1122" s="245" t="s">
        <v>38</v>
      </c>
      <c r="O1122" s="91"/>
      <c r="P1122" s="246">
        <f>O1122*H1122</f>
        <v>0</v>
      </c>
      <c r="Q1122" s="246">
        <v>0</v>
      </c>
      <c r="R1122" s="246">
        <f>Q1122*H1122</f>
        <v>0</v>
      </c>
      <c r="S1122" s="246">
        <v>0</v>
      </c>
      <c r="T1122" s="247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48" t="s">
        <v>254</v>
      </c>
      <c r="AT1122" s="248" t="s">
        <v>165</v>
      </c>
      <c r="AU1122" s="248" t="s">
        <v>82</v>
      </c>
      <c r="AY1122" s="17" t="s">
        <v>163</v>
      </c>
      <c r="BE1122" s="249">
        <f>IF(N1122="základní",J1122,0)</f>
        <v>0</v>
      </c>
      <c r="BF1122" s="249">
        <f>IF(N1122="snížená",J1122,0)</f>
        <v>0</v>
      </c>
      <c r="BG1122" s="249">
        <f>IF(N1122="zákl. přenesená",J1122,0)</f>
        <v>0</v>
      </c>
      <c r="BH1122" s="249">
        <f>IF(N1122="sníž. přenesená",J1122,0)</f>
        <v>0</v>
      </c>
      <c r="BI1122" s="249">
        <f>IF(N1122="nulová",J1122,0)</f>
        <v>0</v>
      </c>
      <c r="BJ1122" s="17" t="s">
        <v>80</v>
      </c>
      <c r="BK1122" s="249">
        <f>ROUND(I1122*H1122,2)</f>
        <v>0</v>
      </c>
      <c r="BL1122" s="17" t="s">
        <v>254</v>
      </c>
      <c r="BM1122" s="248" t="s">
        <v>2340</v>
      </c>
    </row>
    <row r="1123" spans="1:63" s="12" customFormat="1" ht="22.8" customHeight="1">
      <c r="A1123" s="12"/>
      <c r="B1123" s="220"/>
      <c r="C1123" s="221"/>
      <c r="D1123" s="222" t="s">
        <v>72</v>
      </c>
      <c r="E1123" s="234" t="s">
        <v>1032</v>
      </c>
      <c r="F1123" s="234" t="s">
        <v>1033</v>
      </c>
      <c r="G1123" s="221"/>
      <c r="H1123" s="221"/>
      <c r="I1123" s="224"/>
      <c r="J1123" s="235">
        <f>BK1123</f>
        <v>0</v>
      </c>
      <c r="K1123" s="221"/>
      <c r="L1123" s="226"/>
      <c r="M1123" s="227"/>
      <c r="N1123" s="228"/>
      <c r="O1123" s="228"/>
      <c r="P1123" s="229">
        <f>SUM(P1124:P1165)</f>
        <v>0</v>
      </c>
      <c r="Q1123" s="228"/>
      <c r="R1123" s="229">
        <f>SUM(R1124:R1165)</f>
        <v>0</v>
      </c>
      <c r="S1123" s="228"/>
      <c r="T1123" s="230">
        <f>SUM(T1124:T1165)</f>
        <v>0</v>
      </c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R1123" s="231" t="s">
        <v>82</v>
      </c>
      <c r="AT1123" s="232" t="s">
        <v>72</v>
      </c>
      <c r="AU1123" s="232" t="s">
        <v>80</v>
      </c>
      <c r="AY1123" s="231" t="s">
        <v>163</v>
      </c>
      <c r="BK1123" s="233">
        <f>SUM(BK1124:BK1165)</f>
        <v>0</v>
      </c>
    </row>
    <row r="1124" spans="1:65" s="2" customFormat="1" ht="21.75" customHeight="1">
      <c r="A1124" s="38"/>
      <c r="B1124" s="39"/>
      <c r="C1124" s="236" t="s">
        <v>2341</v>
      </c>
      <c r="D1124" s="236" t="s">
        <v>165</v>
      </c>
      <c r="E1124" s="237" t="s">
        <v>2342</v>
      </c>
      <c r="F1124" s="238" t="s">
        <v>2343</v>
      </c>
      <c r="G1124" s="239" t="s">
        <v>212</v>
      </c>
      <c r="H1124" s="240">
        <v>492.8</v>
      </c>
      <c r="I1124" s="241"/>
      <c r="J1124" s="242">
        <f>ROUND(I1124*H1124,2)</f>
        <v>0</v>
      </c>
      <c r="K1124" s="243"/>
      <c r="L1124" s="44"/>
      <c r="M1124" s="244" t="s">
        <v>1</v>
      </c>
      <c r="N1124" s="245" t="s">
        <v>38</v>
      </c>
      <c r="O1124" s="91"/>
      <c r="P1124" s="246">
        <f>O1124*H1124</f>
        <v>0</v>
      </c>
      <c r="Q1124" s="246">
        <v>0</v>
      </c>
      <c r="R1124" s="246">
        <f>Q1124*H1124</f>
        <v>0</v>
      </c>
      <c r="S1124" s="246">
        <v>0</v>
      </c>
      <c r="T1124" s="247">
        <f>S1124*H1124</f>
        <v>0</v>
      </c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R1124" s="248" t="s">
        <v>254</v>
      </c>
      <c r="AT1124" s="248" t="s">
        <v>165</v>
      </c>
      <c r="AU1124" s="248" t="s">
        <v>82</v>
      </c>
      <c r="AY1124" s="17" t="s">
        <v>163</v>
      </c>
      <c r="BE1124" s="249">
        <f>IF(N1124="základní",J1124,0)</f>
        <v>0</v>
      </c>
      <c r="BF1124" s="249">
        <f>IF(N1124="snížená",J1124,0)</f>
        <v>0</v>
      </c>
      <c r="BG1124" s="249">
        <f>IF(N1124="zákl. přenesená",J1124,0)</f>
        <v>0</v>
      </c>
      <c r="BH1124" s="249">
        <f>IF(N1124="sníž. přenesená",J1124,0)</f>
        <v>0</v>
      </c>
      <c r="BI1124" s="249">
        <f>IF(N1124="nulová",J1124,0)</f>
        <v>0</v>
      </c>
      <c r="BJ1124" s="17" t="s">
        <v>80</v>
      </c>
      <c r="BK1124" s="249">
        <f>ROUND(I1124*H1124,2)</f>
        <v>0</v>
      </c>
      <c r="BL1124" s="17" t="s">
        <v>254</v>
      </c>
      <c r="BM1124" s="248" t="s">
        <v>2344</v>
      </c>
    </row>
    <row r="1125" spans="1:51" s="13" customFormat="1" ht="12">
      <c r="A1125" s="13"/>
      <c r="B1125" s="250"/>
      <c r="C1125" s="251"/>
      <c r="D1125" s="252" t="s">
        <v>170</v>
      </c>
      <c r="E1125" s="253" t="s">
        <v>1</v>
      </c>
      <c r="F1125" s="254" t="s">
        <v>2345</v>
      </c>
      <c r="G1125" s="251"/>
      <c r="H1125" s="255">
        <v>492.8</v>
      </c>
      <c r="I1125" s="256"/>
      <c r="J1125" s="251"/>
      <c r="K1125" s="251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61" t="s">
        <v>170</v>
      </c>
      <c r="AU1125" s="261" t="s">
        <v>82</v>
      </c>
      <c r="AV1125" s="13" t="s">
        <v>82</v>
      </c>
      <c r="AW1125" s="13" t="s">
        <v>30</v>
      </c>
      <c r="AX1125" s="13" t="s">
        <v>73</v>
      </c>
      <c r="AY1125" s="261" t="s">
        <v>163</v>
      </c>
    </row>
    <row r="1126" spans="1:51" s="14" customFormat="1" ht="12">
      <c r="A1126" s="14"/>
      <c r="B1126" s="262"/>
      <c r="C1126" s="263"/>
      <c r="D1126" s="252" t="s">
        <v>170</v>
      </c>
      <c r="E1126" s="264" t="s">
        <v>1</v>
      </c>
      <c r="F1126" s="265" t="s">
        <v>172</v>
      </c>
      <c r="G1126" s="263"/>
      <c r="H1126" s="266">
        <v>492.8</v>
      </c>
      <c r="I1126" s="267"/>
      <c r="J1126" s="263"/>
      <c r="K1126" s="263"/>
      <c r="L1126" s="268"/>
      <c r="M1126" s="269"/>
      <c r="N1126" s="270"/>
      <c r="O1126" s="270"/>
      <c r="P1126" s="270"/>
      <c r="Q1126" s="270"/>
      <c r="R1126" s="270"/>
      <c r="S1126" s="270"/>
      <c r="T1126" s="271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2" t="s">
        <v>170</v>
      </c>
      <c r="AU1126" s="272" t="s">
        <v>82</v>
      </c>
      <c r="AV1126" s="14" t="s">
        <v>88</v>
      </c>
      <c r="AW1126" s="14" t="s">
        <v>30</v>
      </c>
      <c r="AX1126" s="14" t="s">
        <v>80</v>
      </c>
      <c r="AY1126" s="272" t="s">
        <v>163</v>
      </c>
    </row>
    <row r="1127" spans="1:65" s="2" customFormat="1" ht="21.75" customHeight="1">
      <c r="A1127" s="38"/>
      <c r="B1127" s="39"/>
      <c r="C1127" s="273" t="s">
        <v>2346</v>
      </c>
      <c r="D1127" s="273" t="s">
        <v>551</v>
      </c>
      <c r="E1127" s="274" t="s">
        <v>2347</v>
      </c>
      <c r="F1127" s="275" t="s">
        <v>2348</v>
      </c>
      <c r="G1127" s="276" t="s">
        <v>212</v>
      </c>
      <c r="H1127" s="277">
        <v>517.44</v>
      </c>
      <c r="I1127" s="278"/>
      <c r="J1127" s="279">
        <f>ROUND(I1127*H1127,2)</f>
        <v>0</v>
      </c>
      <c r="K1127" s="280"/>
      <c r="L1127" s="281"/>
      <c r="M1127" s="282" t="s">
        <v>1</v>
      </c>
      <c r="N1127" s="283" t="s">
        <v>38</v>
      </c>
      <c r="O1127" s="91"/>
      <c r="P1127" s="246">
        <f>O1127*H1127</f>
        <v>0</v>
      </c>
      <c r="Q1127" s="246">
        <v>0</v>
      </c>
      <c r="R1127" s="246">
        <f>Q1127*H1127</f>
        <v>0</v>
      </c>
      <c r="S1127" s="246">
        <v>0</v>
      </c>
      <c r="T1127" s="247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48" t="s">
        <v>378</v>
      </c>
      <c r="AT1127" s="248" t="s">
        <v>551</v>
      </c>
      <c r="AU1127" s="248" t="s">
        <v>82</v>
      </c>
      <c r="AY1127" s="17" t="s">
        <v>163</v>
      </c>
      <c r="BE1127" s="249">
        <f>IF(N1127="základní",J1127,0)</f>
        <v>0</v>
      </c>
      <c r="BF1127" s="249">
        <f>IF(N1127="snížená",J1127,0)</f>
        <v>0</v>
      </c>
      <c r="BG1127" s="249">
        <f>IF(N1127="zákl. přenesená",J1127,0)</f>
        <v>0</v>
      </c>
      <c r="BH1127" s="249">
        <f>IF(N1127="sníž. přenesená",J1127,0)</f>
        <v>0</v>
      </c>
      <c r="BI1127" s="249">
        <f>IF(N1127="nulová",J1127,0)</f>
        <v>0</v>
      </c>
      <c r="BJ1127" s="17" t="s">
        <v>80</v>
      </c>
      <c r="BK1127" s="249">
        <f>ROUND(I1127*H1127,2)</f>
        <v>0</v>
      </c>
      <c r="BL1127" s="17" t="s">
        <v>254</v>
      </c>
      <c r="BM1127" s="248" t="s">
        <v>2349</v>
      </c>
    </row>
    <row r="1128" spans="1:65" s="2" customFormat="1" ht="21.75" customHeight="1">
      <c r="A1128" s="38"/>
      <c r="B1128" s="39"/>
      <c r="C1128" s="236" t="s">
        <v>2350</v>
      </c>
      <c r="D1128" s="236" t="s">
        <v>165</v>
      </c>
      <c r="E1128" s="237" t="s">
        <v>2351</v>
      </c>
      <c r="F1128" s="238" t="s">
        <v>2352</v>
      </c>
      <c r="G1128" s="239" t="s">
        <v>168</v>
      </c>
      <c r="H1128" s="240">
        <v>49.28</v>
      </c>
      <c r="I1128" s="241"/>
      <c r="J1128" s="242">
        <f>ROUND(I1128*H1128,2)</f>
        <v>0</v>
      </c>
      <c r="K1128" s="243"/>
      <c r="L1128" s="44"/>
      <c r="M1128" s="244" t="s">
        <v>1</v>
      </c>
      <c r="N1128" s="245" t="s">
        <v>38</v>
      </c>
      <c r="O1128" s="91"/>
      <c r="P1128" s="246">
        <f>O1128*H1128</f>
        <v>0</v>
      </c>
      <c r="Q1128" s="246">
        <v>0</v>
      </c>
      <c r="R1128" s="246">
        <f>Q1128*H1128</f>
        <v>0</v>
      </c>
      <c r="S1128" s="246">
        <v>0</v>
      </c>
      <c r="T1128" s="247">
        <f>S1128*H1128</f>
        <v>0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48" t="s">
        <v>254</v>
      </c>
      <c r="AT1128" s="248" t="s">
        <v>165</v>
      </c>
      <c r="AU1128" s="248" t="s">
        <v>82</v>
      </c>
      <c r="AY1128" s="17" t="s">
        <v>163</v>
      </c>
      <c r="BE1128" s="249">
        <f>IF(N1128="základní",J1128,0)</f>
        <v>0</v>
      </c>
      <c r="BF1128" s="249">
        <f>IF(N1128="snížená",J1128,0)</f>
        <v>0</v>
      </c>
      <c r="BG1128" s="249">
        <f>IF(N1128="zákl. přenesená",J1128,0)</f>
        <v>0</v>
      </c>
      <c r="BH1128" s="249">
        <f>IF(N1128="sníž. přenesená",J1128,0)</f>
        <v>0</v>
      </c>
      <c r="BI1128" s="249">
        <f>IF(N1128="nulová",J1128,0)</f>
        <v>0</v>
      </c>
      <c r="BJ1128" s="17" t="s">
        <v>80</v>
      </c>
      <c r="BK1128" s="249">
        <f>ROUND(I1128*H1128,2)</f>
        <v>0</v>
      </c>
      <c r="BL1128" s="17" t="s">
        <v>254</v>
      </c>
      <c r="BM1128" s="248" t="s">
        <v>2353</v>
      </c>
    </row>
    <row r="1129" spans="1:51" s="13" customFormat="1" ht="12">
      <c r="A1129" s="13"/>
      <c r="B1129" s="250"/>
      <c r="C1129" s="251"/>
      <c r="D1129" s="252" t="s">
        <v>170</v>
      </c>
      <c r="E1129" s="253" t="s">
        <v>1</v>
      </c>
      <c r="F1129" s="254" t="s">
        <v>2354</v>
      </c>
      <c r="G1129" s="251"/>
      <c r="H1129" s="255">
        <v>49.28</v>
      </c>
      <c r="I1129" s="256"/>
      <c r="J1129" s="251"/>
      <c r="K1129" s="251"/>
      <c r="L1129" s="257"/>
      <c r="M1129" s="258"/>
      <c r="N1129" s="259"/>
      <c r="O1129" s="259"/>
      <c r="P1129" s="259"/>
      <c r="Q1129" s="259"/>
      <c r="R1129" s="259"/>
      <c r="S1129" s="259"/>
      <c r="T1129" s="26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1" t="s">
        <v>170</v>
      </c>
      <c r="AU1129" s="261" t="s">
        <v>82</v>
      </c>
      <c r="AV1129" s="13" t="s">
        <v>82</v>
      </c>
      <c r="AW1129" s="13" t="s">
        <v>30</v>
      </c>
      <c r="AX1129" s="13" t="s">
        <v>73</v>
      </c>
      <c r="AY1129" s="261" t="s">
        <v>163</v>
      </c>
    </row>
    <row r="1130" spans="1:51" s="14" customFormat="1" ht="12">
      <c r="A1130" s="14"/>
      <c r="B1130" s="262"/>
      <c r="C1130" s="263"/>
      <c r="D1130" s="252" t="s">
        <v>170</v>
      </c>
      <c r="E1130" s="264" t="s">
        <v>1</v>
      </c>
      <c r="F1130" s="265" t="s">
        <v>172</v>
      </c>
      <c r="G1130" s="263"/>
      <c r="H1130" s="266">
        <v>49.28</v>
      </c>
      <c r="I1130" s="267"/>
      <c r="J1130" s="263"/>
      <c r="K1130" s="263"/>
      <c r="L1130" s="268"/>
      <c r="M1130" s="269"/>
      <c r="N1130" s="270"/>
      <c r="O1130" s="270"/>
      <c r="P1130" s="270"/>
      <c r="Q1130" s="270"/>
      <c r="R1130" s="270"/>
      <c r="S1130" s="270"/>
      <c r="T1130" s="271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2" t="s">
        <v>170</v>
      </c>
      <c r="AU1130" s="272" t="s">
        <v>82</v>
      </c>
      <c r="AV1130" s="14" t="s">
        <v>88</v>
      </c>
      <c r="AW1130" s="14" t="s">
        <v>30</v>
      </c>
      <c r="AX1130" s="14" t="s">
        <v>80</v>
      </c>
      <c r="AY1130" s="272" t="s">
        <v>163</v>
      </c>
    </row>
    <row r="1131" spans="1:65" s="2" customFormat="1" ht="33" customHeight="1">
      <c r="A1131" s="38"/>
      <c r="B1131" s="39"/>
      <c r="C1131" s="236" t="s">
        <v>2355</v>
      </c>
      <c r="D1131" s="236" t="s">
        <v>165</v>
      </c>
      <c r="E1131" s="237" t="s">
        <v>2356</v>
      </c>
      <c r="F1131" s="238" t="s">
        <v>2357</v>
      </c>
      <c r="G1131" s="239" t="s">
        <v>168</v>
      </c>
      <c r="H1131" s="240">
        <v>551.45</v>
      </c>
      <c r="I1131" s="241"/>
      <c r="J1131" s="242">
        <f>ROUND(I1131*H1131,2)</f>
        <v>0</v>
      </c>
      <c r="K1131" s="243"/>
      <c r="L1131" s="44"/>
      <c r="M1131" s="244" t="s">
        <v>1</v>
      </c>
      <c r="N1131" s="245" t="s">
        <v>38</v>
      </c>
      <c r="O1131" s="91"/>
      <c r="P1131" s="246">
        <f>O1131*H1131</f>
        <v>0</v>
      </c>
      <c r="Q1131" s="246">
        <v>0</v>
      </c>
      <c r="R1131" s="246">
        <f>Q1131*H1131</f>
        <v>0</v>
      </c>
      <c r="S1131" s="246">
        <v>0</v>
      </c>
      <c r="T1131" s="247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48" t="s">
        <v>254</v>
      </c>
      <c r="AT1131" s="248" t="s">
        <v>165</v>
      </c>
      <c r="AU1131" s="248" t="s">
        <v>82</v>
      </c>
      <c r="AY1131" s="17" t="s">
        <v>163</v>
      </c>
      <c r="BE1131" s="249">
        <f>IF(N1131="základní",J1131,0)</f>
        <v>0</v>
      </c>
      <c r="BF1131" s="249">
        <f>IF(N1131="snížená",J1131,0)</f>
        <v>0</v>
      </c>
      <c r="BG1131" s="249">
        <f>IF(N1131="zákl. přenesená",J1131,0)</f>
        <v>0</v>
      </c>
      <c r="BH1131" s="249">
        <f>IF(N1131="sníž. přenesená",J1131,0)</f>
        <v>0</v>
      </c>
      <c r="BI1131" s="249">
        <f>IF(N1131="nulová",J1131,0)</f>
        <v>0</v>
      </c>
      <c r="BJ1131" s="17" t="s">
        <v>80</v>
      </c>
      <c r="BK1131" s="249">
        <f>ROUND(I1131*H1131,2)</f>
        <v>0</v>
      </c>
      <c r="BL1131" s="17" t="s">
        <v>254</v>
      </c>
      <c r="BM1131" s="248" t="s">
        <v>2358</v>
      </c>
    </row>
    <row r="1132" spans="1:51" s="13" customFormat="1" ht="12">
      <c r="A1132" s="13"/>
      <c r="B1132" s="250"/>
      <c r="C1132" s="251"/>
      <c r="D1132" s="252" t="s">
        <v>170</v>
      </c>
      <c r="E1132" s="253" t="s">
        <v>1</v>
      </c>
      <c r="F1132" s="254" t="s">
        <v>2359</v>
      </c>
      <c r="G1132" s="251"/>
      <c r="H1132" s="255">
        <v>6.21</v>
      </c>
      <c r="I1132" s="256"/>
      <c r="J1132" s="251"/>
      <c r="K1132" s="251"/>
      <c r="L1132" s="257"/>
      <c r="M1132" s="258"/>
      <c r="N1132" s="259"/>
      <c r="O1132" s="259"/>
      <c r="P1132" s="259"/>
      <c r="Q1132" s="259"/>
      <c r="R1132" s="259"/>
      <c r="S1132" s="259"/>
      <c r="T1132" s="260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1" t="s">
        <v>170</v>
      </c>
      <c r="AU1132" s="261" t="s">
        <v>82</v>
      </c>
      <c r="AV1132" s="13" t="s">
        <v>82</v>
      </c>
      <c r="AW1132" s="13" t="s">
        <v>30</v>
      </c>
      <c r="AX1132" s="13" t="s">
        <v>73</v>
      </c>
      <c r="AY1132" s="261" t="s">
        <v>163</v>
      </c>
    </row>
    <row r="1133" spans="1:51" s="13" customFormat="1" ht="12">
      <c r="A1133" s="13"/>
      <c r="B1133" s="250"/>
      <c r="C1133" s="251"/>
      <c r="D1133" s="252" t="s">
        <v>170</v>
      </c>
      <c r="E1133" s="253" t="s">
        <v>1</v>
      </c>
      <c r="F1133" s="254" t="s">
        <v>2360</v>
      </c>
      <c r="G1133" s="251"/>
      <c r="H1133" s="255">
        <v>182.36</v>
      </c>
      <c r="I1133" s="256"/>
      <c r="J1133" s="251"/>
      <c r="K1133" s="251"/>
      <c r="L1133" s="257"/>
      <c r="M1133" s="258"/>
      <c r="N1133" s="259"/>
      <c r="O1133" s="259"/>
      <c r="P1133" s="259"/>
      <c r="Q1133" s="259"/>
      <c r="R1133" s="259"/>
      <c r="S1133" s="259"/>
      <c r="T1133" s="260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1" t="s">
        <v>170</v>
      </c>
      <c r="AU1133" s="261" t="s">
        <v>82</v>
      </c>
      <c r="AV1133" s="13" t="s">
        <v>82</v>
      </c>
      <c r="AW1133" s="13" t="s">
        <v>30</v>
      </c>
      <c r="AX1133" s="13" t="s">
        <v>73</v>
      </c>
      <c r="AY1133" s="261" t="s">
        <v>163</v>
      </c>
    </row>
    <row r="1134" spans="1:51" s="13" customFormat="1" ht="12">
      <c r="A1134" s="13"/>
      <c r="B1134" s="250"/>
      <c r="C1134" s="251"/>
      <c r="D1134" s="252" t="s">
        <v>170</v>
      </c>
      <c r="E1134" s="253" t="s">
        <v>1</v>
      </c>
      <c r="F1134" s="254" t="s">
        <v>2361</v>
      </c>
      <c r="G1134" s="251"/>
      <c r="H1134" s="255">
        <v>362.88</v>
      </c>
      <c r="I1134" s="256"/>
      <c r="J1134" s="251"/>
      <c r="K1134" s="251"/>
      <c r="L1134" s="257"/>
      <c r="M1134" s="258"/>
      <c r="N1134" s="259"/>
      <c r="O1134" s="259"/>
      <c r="P1134" s="259"/>
      <c r="Q1134" s="259"/>
      <c r="R1134" s="259"/>
      <c r="S1134" s="259"/>
      <c r="T1134" s="260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1" t="s">
        <v>170</v>
      </c>
      <c r="AU1134" s="261" t="s">
        <v>82</v>
      </c>
      <c r="AV1134" s="13" t="s">
        <v>82</v>
      </c>
      <c r="AW1134" s="13" t="s">
        <v>30</v>
      </c>
      <c r="AX1134" s="13" t="s">
        <v>73</v>
      </c>
      <c r="AY1134" s="261" t="s">
        <v>163</v>
      </c>
    </row>
    <row r="1135" spans="1:51" s="14" customFormat="1" ht="12">
      <c r="A1135" s="14"/>
      <c r="B1135" s="262"/>
      <c r="C1135" s="263"/>
      <c r="D1135" s="252" t="s">
        <v>170</v>
      </c>
      <c r="E1135" s="264" t="s">
        <v>1</v>
      </c>
      <c r="F1135" s="265" t="s">
        <v>172</v>
      </c>
      <c r="G1135" s="263"/>
      <c r="H1135" s="266">
        <v>551.45</v>
      </c>
      <c r="I1135" s="267"/>
      <c r="J1135" s="263"/>
      <c r="K1135" s="263"/>
      <c r="L1135" s="268"/>
      <c r="M1135" s="269"/>
      <c r="N1135" s="270"/>
      <c r="O1135" s="270"/>
      <c r="P1135" s="270"/>
      <c r="Q1135" s="270"/>
      <c r="R1135" s="270"/>
      <c r="S1135" s="270"/>
      <c r="T1135" s="271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2" t="s">
        <v>170</v>
      </c>
      <c r="AU1135" s="272" t="s">
        <v>82</v>
      </c>
      <c r="AV1135" s="14" t="s">
        <v>88</v>
      </c>
      <c r="AW1135" s="14" t="s">
        <v>30</v>
      </c>
      <c r="AX1135" s="14" t="s">
        <v>80</v>
      </c>
      <c r="AY1135" s="272" t="s">
        <v>163</v>
      </c>
    </row>
    <row r="1136" spans="1:65" s="2" customFormat="1" ht="21.75" customHeight="1">
      <c r="A1136" s="38"/>
      <c r="B1136" s="39"/>
      <c r="C1136" s="236" t="s">
        <v>2362</v>
      </c>
      <c r="D1136" s="236" t="s">
        <v>165</v>
      </c>
      <c r="E1136" s="237" t="s">
        <v>2363</v>
      </c>
      <c r="F1136" s="238" t="s">
        <v>2364</v>
      </c>
      <c r="G1136" s="239" t="s">
        <v>168</v>
      </c>
      <c r="H1136" s="240">
        <v>551.45</v>
      </c>
      <c r="I1136" s="241"/>
      <c r="J1136" s="242">
        <f>ROUND(I1136*H1136,2)</f>
        <v>0</v>
      </c>
      <c r="K1136" s="243"/>
      <c r="L1136" s="44"/>
      <c r="M1136" s="244" t="s">
        <v>1</v>
      </c>
      <c r="N1136" s="245" t="s">
        <v>38</v>
      </c>
      <c r="O1136" s="91"/>
      <c r="P1136" s="246">
        <f>O1136*H1136</f>
        <v>0</v>
      </c>
      <c r="Q1136" s="246">
        <v>0</v>
      </c>
      <c r="R1136" s="246">
        <f>Q1136*H1136</f>
        <v>0</v>
      </c>
      <c r="S1136" s="246">
        <v>0</v>
      </c>
      <c r="T1136" s="247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48" t="s">
        <v>254</v>
      </c>
      <c r="AT1136" s="248" t="s">
        <v>165</v>
      </c>
      <c r="AU1136" s="248" t="s">
        <v>82</v>
      </c>
      <c r="AY1136" s="17" t="s">
        <v>163</v>
      </c>
      <c r="BE1136" s="249">
        <f>IF(N1136="základní",J1136,0)</f>
        <v>0</v>
      </c>
      <c r="BF1136" s="249">
        <f>IF(N1136="snížená",J1136,0)</f>
        <v>0</v>
      </c>
      <c r="BG1136" s="249">
        <f>IF(N1136="zákl. přenesená",J1136,0)</f>
        <v>0</v>
      </c>
      <c r="BH1136" s="249">
        <f>IF(N1136="sníž. přenesená",J1136,0)</f>
        <v>0</v>
      </c>
      <c r="BI1136" s="249">
        <f>IF(N1136="nulová",J1136,0)</f>
        <v>0</v>
      </c>
      <c r="BJ1136" s="17" t="s">
        <v>80</v>
      </c>
      <c r="BK1136" s="249">
        <f>ROUND(I1136*H1136,2)</f>
        <v>0</v>
      </c>
      <c r="BL1136" s="17" t="s">
        <v>254</v>
      </c>
      <c r="BM1136" s="248" t="s">
        <v>2365</v>
      </c>
    </row>
    <row r="1137" spans="1:51" s="13" customFormat="1" ht="12">
      <c r="A1137" s="13"/>
      <c r="B1137" s="250"/>
      <c r="C1137" s="251"/>
      <c r="D1137" s="252" t="s">
        <v>170</v>
      </c>
      <c r="E1137" s="253" t="s">
        <v>1</v>
      </c>
      <c r="F1137" s="254" t="s">
        <v>2359</v>
      </c>
      <c r="G1137" s="251"/>
      <c r="H1137" s="255">
        <v>6.21</v>
      </c>
      <c r="I1137" s="256"/>
      <c r="J1137" s="251"/>
      <c r="K1137" s="251"/>
      <c r="L1137" s="257"/>
      <c r="M1137" s="258"/>
      <c r="N1137" s="259"/>
      <c r="O1137" s="259"/>
      <c r="P1137" s="259"/>
      <c r="Q1137" s="259"/>
      <c r="R1137" s="259"/>
      <c r="S1137" s="259"/>
      <c r="T1137" s="26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1" t="s">
        <v>170</v>
      </c>
      <c r="AU1137" s="261" t="s">
        <v>82</v>
      </c>
      <c r="AV1137" s="13" t="s">
        <v>82</v>
      </c>
      <c r="AW1137" s="13" t="s">
        <v>30</v>
      </c>
      <c r="AX1137" s="13" t="s">
        <v>73</v>
      </c>
      <c r="AY1137" s="261" t="s">
        <v>163</v>
      </c>
    </row>
    <row r="1138" spans="1:51" s="13" customFormat="1" ht="12">
      <c r="A1138" s="13"/>
      <c r="B1138" s="250"/>
      <c r="C1138" s="251"/>
      <c r="D1138" s="252" t="s">
        <v>170</v>
      </c>
      <c r="E1138" s="253" t="s">
        <v>1</v>
      </c>
      <c r="F1138" s="254" t="s">
        <v>2360</v>
      </c>
      <c r="G1138" s="251"/>
      <c r="H1138" s="255">
        <v>182.36</v>
      </c>
      <c r="I1138" s="256"/>
      <c r="J1138" s="251"/>
      <c r="K1138" s="251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1" t="s">
        <v>170</v>
      </c>
      <c r="AU1138" s="261" t="s">
        <v>82</v>
      </c>
      <c r="AV1138" s="13" t="s">
        <v>82</v>
      </c>
      <c r="AW1138" s="13" t="s">
        <v>30</v>
      </c>
      <c r="AX1138" s="13" t="s">
        <v>73</v>
      </c>
      <c r="AY1138" s="261" t="s">
        <v>163</v>
      </c>
    </row>
    <row r="1139" spans="1:51" s="13" customFormat="1" ht="12">
      <c r="A1139" s="13"/>
      <c r="B1139" s="250"/>
      <c r="C1139" s="251"/>
      <c r="D1139" s="252" t="s">
        <v>170</v>
      </c>
      <c r="E1139" s="253" t="s">
        <v>1</v>
      </c>
      <c r="F1139" s="254" t="s">
        <v>2361</v>
      </c>
      <c r="G1139" s="251"/>
      <c r="H1139" s="255">
        <v>362.88</v>
      </c>
      <c r="I1139" s="256"/>
      <c r="J1139" s="251"/>
      <c r="K1139" s="251"/>
      <c r="L1139" s="257"/>
      <c r="M1139" s="258"/>
      <c r="N1139" s="259"/>
      <c r="O1139" s="259"/>
      <c r="P1139" s="259"/>
      <c r="Q1139" s="259"/>
      <c r="R1139" s="259"/>
      <c r="S1139" s="259"/>
      <c r="T1139" s="260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1" t="s">
        <v>170</v>
      </c>
      <c r="AU1139" s="261" t="s">
        <v>82</v>
      </c>
      <c r="AV1139" s="13" t="s">
        <v>82</v>
      </c>
      <c r="AW1139" s="13" t="s">
        <v>30</v>
      </c>
      <c r="AX1139" s="13" t="s">
        <v>73</v>
      </c>
      <c r="AY1139" s="261" t="s">
        <v>163</v>
      </c>
    </row>
    <row r="1140" spans="1:51" s="14" customFormat="1" ht="12">
      <c r="A1140" s="14"/>
      <c r="B1140" s="262"/>
      <c r="C1140" s="263"/>
      <c r="D1140" s="252" t="s">
        <v>170</v>
      </c>
      <c r="E1140" s="264" t="s">
        <v>1</v>
      </c>
      <c r="F1140" s="265" t="s">
        <v>172</v>
      </c>
      <c r="G1140" s="263"/>
      <c r="H1140" s="266">
        <v>551.45</v>
      </c>
      <c r="I1140" s="267"/>
      <c r="J1140" s="263"/>
      <c r="K1140" s="263"/>
      <c r="L1140" s="268"/>
      <c r="M1140" s="269"/>
      <c r="N1140" s="270"/>
      <c r="O1140" s="270"/>
      <c r="P1140" s="270"/>
      <c r="Q1140" s="270"/>
      <c r="R1140" s="270"/>
      <c r="S1140" s="270"/>
      <c r="T1140" s="271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2" t="s">
        <v>170</v>
      </c>
      <c r="AU1140" s="272" t="s">
        <v>82</v>
      </c>
      <c r="AV1140" s="14" t="s">
        <v>88</v>
      </c>
      <c r="AW1140" s="14" t="s">
        <v>30</v>
      </c>
      <c r="AX1140" s="14" t="s">
        <v>80</v>
      </c>
      <c r="AY1140" s="272" t="s">
        <v>163</v>
      </c>
    </row>
    <row r="1141" spans="1:65" s="2" customFormat="1" ht="21.75" customHeight="1">
      <c r="A1141" s="38"/>
      <c r="B1141" s="39"/>
      <c r="C1141" s="236" t="s">
        <v>2366</v>
      </c>
      <c r="D1141" s="236" t="s">
        <v>165</v>
      </c>
      <c r="E1141" s="237" t="s">
        <v>2367</v>
      </c>
      <c r="F1141" s="238" t="s">
        <v>2368</v>
      </c>
      <c r="G1141" s="239" t="s">
        <v>168</v>
      </c>
      <c r="H1141" s="240">
        <v>551.45</v>
      </c>
      <c r="I1141" s="241"/>
      <c r="J1141" s="242">
        <f>ROUND(I1141*H1141,2)</f>
        <v>0</v>
      </c>
      <c r="K1141" s="243"/>
      <c r="L1141" s="44"/>
      <c r="M1141" s="244" t="s">
        <v>1</v>
      </c>
      <c r="N1141" s="245" t="s">
        <v>38</v>
      </c>
      <c r="O1141" s="91"/>
      <c r="P1141" s="246">
        <f>O1141*H1141</f>
        <v>0</v>
      </c>
      <c r="Q1141" s="246">
        <v>0</v>
      </c>
      <c r="R1141" s="246">
        <f>Q1141*H1141</f>
        <v>0</v>
      </c>
      <c r="S1141" s="246">
        <v>0</v>
      </c>
      <c r="T1141" s="247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48" t="s">
        <v>254</v>
      </c>
      <c r="AT1141" s="248" t="s">
        <v>165</v>
      </c>
      <c r="AU1141" s="248" t="s">
        <v>82</v>
      </c>
      <c r="AY1141" s="17" t="s">
        <v>163</v>
      </c>
      <c r="BE1141" s="249">
        <f>IF(N1141="základní",J1141,0)</f>
        <v>0</v>
      </c>
      <c r="BF1141" s="249">
        <f>IF(N1141="snížená",J1141,0)</f>
        <v>0</v>
      </c>
      <c r="BG1141" s="249">
        <f>IF(N1141="zákl. přenesená",J1141,0)</f>
        <v>0</v>
      </c>
      <c r="BH1141" s="249">
        <f>IF(N1141="sníž. přenesená",J1141,0)</f>
        <v>0</v>
      </c>
      <c r="BI1141" s="249">
        <f>IF(N1141="nulová",J1141,0)</f>
        <v>0</v>
      </c>
      <c r="BJ1141" s="17" t="s">
        <v>80</v>
      </c>
      <c r="BK1141" s="249">
        <f>ROUND(I1141*H1141,2)</f>
        <v>0</v>
      </c>
      <c r="BL1141" s="17" t="s">
        <v>254</v>
      </c>
      <c r="BM1141" s="248" t="s">
        <v>2369</v>
      </c>
    </row>
    <row r="1142" spans="1:51" s="13" customFormat="1" ht="12">
      <c r="A1142" s="13"/>
      <c r="B1142" s="250"/>
      <c r="C1142" s="251"/>
      <c r="D1142" s="252" t="s">
        <v>170</v>
      </c>
      <c r="E1142" s="253" t="s">
        <v>1</v>
      </c>
      <c r="F1142" s="254" t="s">
        <v>2359</v>
      </c>
      <c r="G1142" s="251"/>
      <c r="H1142" s="255">
        <v>6.21</v>
      </c>
      <c r="I1142" s="256"/>
      <c r="J1142" s="251"/>
      <c r="K1142" s="251"/>
      <c r="L1142" s="257"/>
      <c r="M1142" s="258"/>
      <c r="N1142" s="259"/>
      <c r="O1142" s="259"/>
      <c r="P1142" s="259"/>
      <c r="Q1142" s="259"/>
      <c r="R1142" s="259"/>
      <c r="S1142" s="259"/>
      <c r="T1142" s="260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1" t="s">
        <v>170</v>
      </c>
      <c r="AU1142" s="261" t="s">
        <v>82</v>
      </c>
      <c r="AV1142" s="13" t="s">
        <v>82</v>
      </c>
      <c r="AW1142" s="13" t="s">
        <v>30</v>
      </c>
      <c r="AX1142" s="13" t="s">
        <v>73</v>
      </c>
      <c r="AY1142" s="261" t="s">
        <v>163</v>
      </c>
    </row>
    <row r="1143" spans="1:51" s="13" customFormat="1" ht="12">
      <c r="A1143" s="13"/>
      <c r="B1143" s="250"/>
      <c r="C1143" s="251"/>
      <c r="D1143" s="252" t="s">
        <v>170</v>
      </c>
      <c r="E1143" s="253" t="s">
        <v>1</v>
      </c>
      <c r="F1143" s="254" t="s">
        <v>2360</v>
      </c>
      <c r="G1143" s="251"/>
      <c r="H1143" s="255">
        <v>182.36</v>
      </c>
      <c r="I1143" s="256"/>
      <c r="J1143" s="251"/>
      <c r="K1143" s="251"/>
      <c r="L1143" s="257"/>
      <c r="M1143" s="258"/>
      <c r="N1143" s="259"/>
      <c r="O1143" s="259"/>
      <c r="P1143" s="259"/>
      <c r="Q1143" s="259"/>
      <c r="R1143" s="259"/>
      <c r="S1143" s="259"/>
      <c r="T1143" s="260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1" t="s">
        <v>170</v>
      </c>
      <c r="AU1143" s="261" t="s">
        <v>82</v>
      </c>
      <c r="AV1143" s="13" t="s">
        <v>82</v>
      </c>
      <c r="AW1143" s="13" t="s">
        <v>30</v>
      </c>
      <c r="AX1143" s="13" t="s">
        <v>73</v>
      </c>
      <c r="AY1143" s="261" t="s">
        <v>163</v>
      </c>
    </row>
    <row r="1144" spans="1:51" s="13" customFormat="1" ht="12">
      <c r="A1144" s="13"/>
      <c r="B1144" s="250"/>
      <c r="C1144" s="251"/>
      <c r="D1144" s="252" t="s">
        <v>170</v>
      </c>
      <c r="E1144" s="253" t="s">
        <v>1</v>
      </c>
      <c r="F1144" s="254" t="s">
        <v>2361</v>
      </c>
      <c r="G1144" s="251"/>
      <c r="H1144" s="255">
        <v>362.88</v>
      </c>
      <c r="I1144" s="256"/>
      <c r="J1144" s="251"/>
      <c r="K1144" s="251"/>
      <c r="L1144" s="257"/>
      <c r="M1144" s="258"/>
      <c r="N1144" s="259"/>
      <c r="O1144" s="259"/>
      <c r="P1144" s="259"/>
      <c r="Q1144" s="259"/>
      <c r="R1144" s="259"/>
      <c r="S1144" s="259"/>
      <c r="T1144" s="260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1" t="s">
        <v>170</v>
      </c>
      <c r="AU1144" s="261" t="s">
        <v>82</v>
      </c>
      <c r="AV1144" s="13" t="s">
        <v>82</v>
      </c>
      <c r="AW1144" s="13" t="s">
        <v>30</v>
      </c>
      <c r="AX1144" s="13" t="s">
        <v>73</v>
      </c>
      <c r="AY1144" s="261" t="s">
        <v>163</v>
      </c>
    </row>
    <row r="1145" spans="1:51" s="14" customFormat="1" ht="12">
      <c r="A1145" s="14"/>
      <c r="B1145" s="262"/>
      <c r="C1145" s="263"/>
      <c r="D1145" s="252" t="s">
        <v>170</v>
      </c>
      <c r="E1145" s="264" t="s">
        <v>1</v>
      </c>
      <c r="F1145" s="265" t="s">
        <v>172</v>
      </c>
      <c r="G1145" s="263"/>
      <c r="H1145" s="266">
        <v>551.45</v>
      </c>
      <c r="I1145" s="267"/>
      <c r="J1145" s="263"/>
      <c r="K1145" s="263"/>
      <c r="L1145" s="268"/>
      <c r="M1145" s="269"/>
      <c r="N1145" s="270"/>
      <c r="O1145" s="270"/>
      <c r="P1145" s="270"/>
      <c r="Q1145" s="270"/>
      <c r="R1145" s="270"/>
      <c r="S1145" s="270"/>
      <c r="T1145" s="271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2" t="s">
        <v>170</v>
      </c>
      <c r="AU1145" s="272" t="s">
        <v>82</v>
      </c>
      <c r="AV1145" s="14" t="s">
        <v>88</v>
      </c>
      <c r="AW1145" s="14" t="s">
        <v>30</v>
      </c>
      <c r="AX1145" s="14" t="s">
        <v>80</v>
      </c>
      <c r="AY1145" s="272" t="s">
        <v>163</v>
      </c>
    </row>
    <row r="1146" spans="1:65" s="2" customFormat="1" ht="33" customHeight="1">
      <c r="A1146" s="38"/>
      <c r="B1146" s="39"/>
      <c r="C1146" s="236" t="s">
        <v>2370</v>
      </c>
      <c r="D1146" s="236" t="s">
        <v>165</v>
      </c>
      <c r="E1146" s="237" t="s">
        <v>2356</v>
      </c>
      <c r="F1146" s="238" t="s">
        <v>2357</v>
      </c>
      <c r="G1146" s="239" t="s">
        <v>168</v>
      </c>
      <c r="H1146" s="240">
        <v>551.45</v>
      </c>
      <c r="I1146" s="241"/>
      <c r="J1146" s="242">
        <f>ROUND(I1146*H1146,2)</f>
        <v>0</v>
      </c>
      <c r="K1146" s="243"/>
      <c r="L1146" s="44"/>
      <c r="M1146" s="244" t="s">
        <v>1</v>
      </c>
      <c r="N1146" s="245" t="s">
        <v>38</v>
      </c>
      <c r="O1146" s="91"/>
      <c r="P1146" s="246">
        <f>O1146*H1146</f>
        <v>0</v>
      </c>
      <c r="Q1146" s="246">
        <v>0</v>
      </c>
      <c r="R1146" s="246">
        <f>Q1146*H1146</f>
        <v>0</v>
      </c>
      <c r="S1146" s="246">
        <v>0</v>
      </c>
      <c r="T1146" s="247">
        <f>S1146*H1146</f>
        <v>0</v>
      </c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R1146" s="248" t="s">
        <v>254</v>
      </c>
      <c r="AT1146" s="248" t="s">
        <v>165</v>
      </c>
      <c r="AU1146" s="248" t="s">
        <v>82</v>
      </c>
      <c r="AY1146" s="17" t="s">
        <v>163</v>
      </c>
      <c r="BE1146" s="249">
        <f>IF(N1146="základní",J1146,0)</f>
        <v>0</v>
      </c>
      <c r="BF1146" s="249">
        <f>IF(N1146="snížená",J1146,0)</f>
        <v>0</v>
      </c>
      <c r="BG1146" s="249">
        <f>IF(N1146="zákl. přenesená",J1146,0)</f>
        <v>0</v>
      </c>
      <c r="BH1146" s="249">
        <f>IF(N1146="sníž. přenesená",J1146,0)</f>
        <v>0</v>
      </c>
      <c r="BI1146" s="249">
        <f>IF(N1146="nulová",J1146,0)</f>
        <v>0</v>
      </c>
      <c r="BJ1146" s="17" t="s">
        <v>80</v>
      </c>
      <c r="BK1146" s="249">
        <f>ROUND(I1146*H1146,2)</f>
        <v>0</v>
      </c>
      <c r="BL1146" s="17" t="s">
        <v>254</v>
      </c>
      <c r="BM1146" s="248" t="s">
        <v>2371</v>
      </c>
    </row>
    <row r="1147" spans="1:51" s="13" customFormat="1" ht="12">
      <c r="A1147" s="13"/>
      <c r="B1147" s="250"/>
      <c r="C1147" s="251"/>
      <c r="D1147" s="252" t="s">
        <v>170</v>
      </c>
      <c r="E1147" s="253" t="s">
        <v>1</v>
      </c>
      <c r="F1147" s="254" t="s">
        <v>2359</v>
      </c>
      <c r="G1147" s="251"/>
      <c r="H1147" s="255">
        <v>6.21</v>
      </c>
      <c r="I1147" s="256"/>
      <c r="J1147" s="251"/>
      <c r="K1147" s="251"/>
      <c r="L1147" s="257"/>
      <c r="M1147" s="258"/>
      <c r="N1147" s="259"/>
      <c r="O1147" s="259"/>
      <c r="P1147" s="259"/>
      <c r="Q1147" s="259"/>
      <c r="R1147" s="259"/>
      <c r="S1147" s="259"/>
      <c r="T1147" s="260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1" t="s">
        <v>170</v>
      </c>
      <c r="AU1147" s="261" t="s">
        <v>82</v>
      </c>
      <c r="AV1147" s="13" t="s">
        <v>82</v>
      </c>
      <c r="AW1147" s="13" t="s">
        <v>30</v>
      </c>
      <c r="AX1147" s="13" t="s">
        <v>73</v>
      </c>
      <c r="AY1147" s="261" t="s">
        <v>163</v>
      </c>
    </row>
    <row r="1148" spans="1:51" s="13" customFormat="1" ht="12">
      <c r="A1148" s="13"/>
      <c r="B1148" s="250"/>
      <c r="C1148" s="251"/>
      <c r="D1148" s="252" t="s">
        <v>170</v>
      </c>
      <c r="E1148" s="253" t="s">
        <v>1</v>
      </c>
      <c r="F1148" s="254" t="s">
        <v>2360</v>
      </c>
      <c r="G1148" s="251"/>
      <c r="H1148" s="255">
        <v>182.36</v>
      </c>
      <c r="I1148" s="256"/>
      <c r="J1148" s="251"/>
      <c r="K1148" s="251"/>
      <c r="L1148" s="257"/>
      <c r="M1148" s="258"/>
      <c r="N1148" s="259"/>
      <c r="O1148" s="259"/>
      <c r="P1148" s="259"/>
      <c r="Q1148" s="259"/>
      <c r="R1148" s="259"/>
      <c r="S1148" s="259"/>
      <c r="T1148" s="260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61" t="s">
        <v>170</v>
      </c>
      <c r="AU1148" s="261" t="s">
        <v>82</v>
      </c>
      <c r="AV1148" s="13" t="s">
        <v>82</v>
      </c>
      <c r="AW1148" s="13" t="s">
        <v>30</v>
      </c>
      <c r="AX1148" s="13" t="s">
        <v>73</v>
      </c>
      <c r="AY1148" s="261" t="s">
        <v>163</v>
      </c>
    </row>
    <row r="1149" spans="1:51" s="13" customFormat="1" ht="12">
      <c r="A1149" s="13"/>
      <c r="B1149" s="250"/>
      <c r="C1149" s="251"/>
      <c r="D1149" s="252" t="s">
        <v>170</v>
      </c>
      <c r="E1149" s="253" t="s">
        <v>1</v>
      </c>
      <c r="F1149" s="254" t="s">
        <v>2361</v>
      </c>
      <c r="G1149" s="251"/>
      <c r="H1149" s="255">
        <v>362.88</v>
      </c>
      <c r="I1149" s="256"/>
      <c r="J1149" s="251"/>
      <c r="K1149" s="251"/>
      <c r="L1149" s="257"/>
      <c r="M1149" s="258"/>
      <c r="N1149" s="259"/>
      <c r="O1149" s="259"/>
      <c r="P1149" s="259"/>
      <c r="Q1149" s="259"/>
      <c r="R1149" s="259"/>
      <c r="S1149" s="259"/>
      <c r="T1149" s="260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1" t="s">
        <v>170</v>
      </c>
      <c r="AU1149" s="261" t="s">
        <v>82</v>
      </c>
      <c r="AV1149" s="13" t="s">
        <v>82</v>
      </c>
      <c r="AW1149" s="13" t="s">
        <v>30</v>
      </c>
      <c r="AX1149" s="13" t="s">
        <v>73</v>
      </c>
      <c r="AY1149" s="261" t="s">
        <v>163</v>
      </c>
    </row>
    <row r="1150" spans="1:51" s="14" customFormat="1" ht="12">
      <c r="A1150" s="14"/>
      <c r="B1150" s="262"/>
      <c r="C1150" s="263"/>
      <c r="D1150" s="252" t="s">
        <v>170</v>
      </c>
      <c r="E1150" s="264" t="s">
        <v>1</v>
      </c>
      <c r="F1150" s="265" t="s">
        <v>172</v>
      </c>
      <c r="G1150" s="263"/>
      <c r="H1150" s="266">
        <v>551.45</v>
      </c>
      <c r="I1150" s="267"/>
      <c r="J1150" s="263"/>
      <c r="K1150" s="263"/>
      <c r="L1150" s="268"/>
      <c r="M1150" s="269"/>
      <c r="N1150" s="270"/>
      <c r="O1150" s="270"/>
      <c r="P1150" s="270"/>
      <c r="Q1150" s="270"/>
      <c r="R1150" s="270"/>
      <c r="S1150" s="270"/>
      <c r="T1150" s="271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2" t="s">
        <v>170</v>
      </c>
      <c r="AU1150" s="272" t="s">
        <v>82</v>
      </c>
      <c r="AV1150" s="14" t="s">
        <v>88</v>
      </c>
      <c r="AW1150" s="14" t="s">
        <v>30</v>
      </c>
      <c r="AX1150" s="14" t="s">
        <v>80</v>
      </c>
      <c r="AY1150" s="272" t="s">
        <v>163</v>
      </c>
    </row>
    <row r="1151" spans="1:65" s="2" customFormat="1" ht="21.75" customHeight="1">
      <c r="A1151" s="38"/>
      <c r="B1151" s="39"/>
      <c r="C1151" s="236" t="s">
        <v>2372</v>
      </c>
      <c r="D1151" s="236" t="s">
        <v>165</v>
      </c>
      <c r="E1151" s="237" t="s">
        <v>2373</v>
      </c>
      <c r="F1151" s="238" t="s">
        <v>2374</v>
      </c>
      <c r="G1151" s="239" t="s">
        <v>168</v>
      </c>
      <c r="H1151" s="240">
        <v>12</v>
      </c>
      <c r="I1151" s="241"/>
      <c r="J1151" s="242">
        <f>ROUND(I1151*H1151,2)</f>
        <v>0</v>
      </c>
      <c r="K1151" s="243"/>
      <c r="L1151" s="44"/>
      <c r="M1151" s="244" t="s">
        <v>1</v>
      </c>
      <c r="N1151" s="245" t="s">
        <v>38</v>
      </c>
      <c r="O1151" s="91"/>
      <c r="P1151" s="246">
        <f>O1151*H1151</f>
        <v>0</v>
      </c>
      <c r="Q1151" s="246">
        <v>0</v>
      </c>
      <c r="R1151" s="246">
        <f>Q1151*H1151</f>
        <v>0</v>
      </c>
      <c r="S1151" s="246">
        <v>0</v>
      </c>
      <c r="T1151" s="247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48" t="s">
        <v>254</v>
      </c>
      <c r="AT1151" s="248" t="s">
        <v>165</v>
      </c>
      <c r="AU1151" s="248" t="s">
        <v>82</v>
      </c>
      <c r="AY1151" s="17" t="s">
        <v>163</v>
      </c>
      <c r="BE1151" s="249">
        <f>IF(N1151="základní",J1151,0)</f>
        <v>0</v>
      </c>
      <c r="BF1151" s="249">
        <f>IF(N1151="snížená",J1151,0)</f>
        <v>0</v>
      </c>
      <c r="BG1151" s="249">
        <f>IF(N1151="zákl. přenesená",J1151,0)</f>
        <v>0</v>
      </c>
      <c r="BH1151" s="249">
        <f>IF(N1151="sníž. přenesená",J1151,0)</f>
        <v>0</v>
      </c>
      <c r="BI1151" s="249">
        <f>IF(N1151="nulová",J1151,0)</f>
        <v>0</v>
      </c>
      <c r="BJ1151" s="17" t="s">
        <v>80</v>
      </c>
      <c r="BK1151" s="249">
        <f>ROUND(I1151*H1151,2)</f>
        <v>0</v>
      </c>
      <c r="BL1151" s="17" t="s">
        <v>254</v>
      </c>
      <c r="BM1151" s="248" t="s">
        <v>2375</v>
      </c>
    </row>
    <row r="1152" spans="1:51" s="13" customFormat="1" ht="12">
      <c r="A1152" s="13"/>
      <c r="B1152" s="250"/>
      <c r="C1152" s="251"/>
      <c r="D1152" s="252" t="s">
        <v>170</v>
      </c>
      <c r="E1152" s="253" t="s">
        <v>1</v>
      </c>
      <c r="F1152" s="254" t="s">
        <v>2376</v>
      </c>
      <c r="G1152" s="251"/>
      <c r="H1152" s="255">
        <v>12</v>
      </c>
      <c r="I1152" s="256"/>
      <c r="J1152" s="251"/>
      <c r="K1152" s="251"/>
      <c r="L1152" s="257"/>
      <c r="M1152" s="258"/>
      <c r="N1152" s="259"/>
      <c r="O1152" s="259"/>
      <c r="P1152" s="259"/>
      <c r="Q1152" s="259"/>
      <c r="R1152" s="259"/>
      <c r="S1152" s="259"/>
      <c r="T1152" s="260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1" t="s">
        <v>170</v>
      </c>
      <c r="AU1152" s="261" t="s">
        <v>82</v>
      </c>
      <c r="AV1152" s="13" t="s">
        <v>82</v>
      </c>
      <c r="AW1152" s="13" t="s">
        <v>30</v>
      </c>
      <c r="AX1152" s="13" t="s">
        <v>73</v>
      </c>
      <c r="AY1152" s="261" t="s">
        <v>163</v>
      </c>
    </row>
    <row r="1153" spans="1:51" s="14" customFormat="1" ht="12">
      <c r="A1153" s="14"/>
      <c r="B1153" s="262"/>
      <c r="C1153" s="263"/>
      <c r="D1153" s="252" t="s">
        <v>170</v>
      </c>
      <c r="E1153" s="264" t="s">
        <v>1</v>
      </c>
      <c r="F1153" s="265" t="s">
        <v>172</v>
      </c>
      <c r="G1153" s="263"/>
      <c r="H1153" s="266">
        <v>12</v>
      </c>
      <c r="I1153" s="267"/>
      <c r="J1153" s="263"/>
      <c r="K1153" s="263"/>
      <c r="L1153" s="268"/>
      <c r="M1153" s="269"/>
      <c r="N1153" s="270"/>
      <c r="O1153" s="270"/>
      <c r="P1153" s="270"/>
      <c r="Q1153" s="270"/>
      <c r="R1153" s="270"/>
      <c r="S1153" s="270"/>
      <c r="T1153" s="271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2" t="s">
        <v>170</v>
      </c>
      <c r="AU1153" s="272" t="s">
        <v>82</v>
      </c>
      <c r="AV1153" s="14" t="s">
        <v>88</v>
      </c>
      <c r="AW1153" s="14" t="s">
        <v>30</v>
      </c>
      <c r="AX1153" s="14" t="s">
        <v>80</v>
      </c>
      <c r="AY1153" s="272" t="s">
        <v>163</v>
      </c>
    </row>
    <row r="1154" spans="1:65" s="2" customFormat="1" ht="21.75" customHeight="1">
      <c r="A1154" s="38"/>
      <c r="B1154" s="39"/>
      <c r="C1154" s="236" t="s">
        <v>2377</v>
      </c>
      <c r="D1154" s="236" t="s">
        <v>165</v>
      </c>
      <c r="E1154" s="237" t="s">
        <v>2378</v>
      </c>
      <c r="F1154" s="238" t="s">
        <v>2379</v>
      </c>
      <c r="G1154" s="239" t="s">
        <v>168</v>
      </c>
      <c r="H1154" s="240">
        <v>12</v>
      </c>
      <c r="I1154" s="241"/>
      <c r="J1154" s="242">
        <f>ROUND(I1154*H1154,2)</f>
        <v>0</v>
      </c>
      <c r="K1154" s="243"/>
      <c r="L1154" s="44"/>
      <c r="M1154" s="244" t="s">
        <v>1</v>
      </c>
      <c r="N1154" s="245" t="s">
        <v>38</v>
      </c>
      <c r="O1154" s="91"/>
      <c r="P1154" s="246">
        <f>O1154*H1154</f>
        <v>0</v>
      </c>
      <c r="Q1154" s="246">
        <v>0</v>
      </c>
      <c r="R1154" s="246">
        <f>Q1154*H1154</f>
        <v>0</v>
      </c>
      <c r="S1154" s="246">
        <v>0</v>
      </c>
      <c r="T1154" s="247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48" t="s">
        <v>254</v>
      </c>
      <c r="AT1154" s="248" t="s">
        <v>165</v>
      </c>
      <c r="AU1154" s="248" t="s">
        <v>82</v>
      </c>
      <c r="AY1154" s="17" t="s">
        <v>163</v>
      </c>
      <c r="BE1154" s="249">
        <f>IF(N1154="základní",J1154,0)</f>
        <v>0</v>
      </c>
      <c r="BF1154" s="249">
        <f>IF(N1154="snížená",J1154,0)</f>
        <v>0</v>
      </c>
      <c r="BG1154" s="249">
        <f>IF(N1154="zákl. přenesená",J1154,0)</f>
        <v>0</v>
      </c>
      <c r="BH1154" s="249">
        <f>IF(N1154="sníž. přenesená",J1154,0)</f>
        <v>0</v>
      </c>
      <c r="BI1154" s="249">
        <f>IF(N1154="nulová",J1154,0)</f>
        <v>0</v>
      </c>
      <c r="BJ1154" s="17" t="s">
        <v>80</v>
      </c>
      <c r="BK1154" s="249">
        <f>ROUND(I1154*H1154,2)</f>
        <v>0</v>
      </c>
      <c r="BL1154" s="17" t="s">
        <v>254</v>
      </c>
      <c r="BM1154" s="248" t="s">
        <v>2380</v>
      </c>
    </row>
    <row r="1155" spans="1:51" s="13" customFormat="1" ht="12">
      <c r="A1155" s="13"/>
      <c r="B1155" s="250"/>
      <c r="C1155" s="251"/>
      <c r="D1155" s="252" t="s">
        <v>170</v>
      </c>
      <c r="E1155" s="253" t="s">
        <v>1</v>
      </c>
      <c r="F1155" s="254" t="s">
        <v>2381</v>
      </c>
      <c r="G1155" s="251"/>
      <c r="H1155" s="255">
        <v>12</v>
      </c>
      <c r="I1155" s="256"/>
      <c r="J1155" s="251"/>
      <c r="K1155" s="251"/>
      <c r="L1155" s="257"/>
      <c r="M1155" s="258"/>
      <c r="N1155" s="259"/>
      <c r="O1155" s="259"/>
      <c r="P1155" s="259"/>
      <c r="Q1155" s="259"/>
      <c r="R1155" s="259"/>
      <c r="S1155" s="259"/>
      <c r="T1155" s="260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1" t="s">
        <v>170</v>
      </c>
      <c r="AU1155" s="261" t="s">
        <v>82</v>
      </c>
      <c r="AV1155" s="13" t="s">
        <v>82</v>
      </c>
      <c r="AW1155" s="13" t="s">
        <v>30</v>
      </c>
      <c r="AX1155" s="13" t="s">
        <v>73</v>
      </c>
      <c r="AY1155" s="261" t="s">
        <v>163</v>
      </c>
    </row>
    <row r="1156" spans="1:51" s="14" customFormat="1" ht="12">
      <c r="A1156" s="14"/>
      <c r="B1156" s="262"/>
      <c r="C1156" s="263"/>
      <c r="D1156" s="252" t="s">
        <v>170</v>
      </c>
      <c r="E1156" s="264" t="s">
        <v>1</v>
      </c>
      <c r="F1156" s="265" t="s">
        <v>172</v>
      </c>
      <c r="G1156" s="263"/>
      <c r="H1156" s="266">
        <v>12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2" t="s">
        <v>170</v>
      </c>
      <c r="AU1156" s="272" t="s">
        <v>82</v>
      </c>
      <c r="AV1156" s="14" t="s">
        <v>88</v>
      </c>
      <c r="AW1156" s="14" t="s">
        <v>30</v>
      </c>
      <c r="AX1156" s="14" t="s">
        <v>80</v>
      </c>
      <c r="AY1156" s="272" t="s">
        <v>163</v>
      </c>
    </row>
    <row r="1157" spans="1:65" s="2" customFormat="1" ht="33" customHeight="1">
      <c r="A1157" s="38"/>
      <c r="B1157" s="39"/>
      <c r="C1157" s="236" t="s">
        <v>2382</v>
      </c>
      <c r="D1157" s="236" t="s">
        <v>165</v>
      </c>
      <c r="E1157" s="237" t="s">
        <v>2383</v>
      </c>
      <c r="F1157" s="238" t="s">
        <v>2384</v>
      </c>
      <c r="G1157" s="239" t="s">
        <v>168</v>
      </c>
      <c r="H1157" s="240">
        <v>65.34</v>
      </c>
      <c r="I1157" s="241"/>
      <c r="J1157" s="242">
        <f>ROUND(I1157*H1157,2)</f>
        <v>0</v>
      </c>
      <c r="K1157" s="243"/>
      <c r="L1157" s="44"/>
      <c r="M1157" s="244" t="s">
        <v>1</v>
      </c>
      <c r="N1157" s="245" t="s">
        <v>38</v>
      </c>
      <c r="O1157" s="91"/>
      <c r="P1157" s="246">
        <f>O1157*H1157</f>
        <v>0</v>
      </c>
      <c r="Q1157" s="246">
        <v>0</v>
      </c>
      <c r="R1157" s="246">
        <f>Q1157*H1157</f>
        <v>0</v>
      </c>
      <c r="S1157" s="246">
        <v>0</v>
      </c>
      <c r="T1157" s="247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48" t="s">
        <v>254</v>
      </c>
      <c r="AT1157" s="248" t="s">
        <v>165</v>
      </c>
      <c r="AU1157" s="248" t="s">
        <v>82</v>
      </c>
      <c r="AY1157" s="17" t="s">
        <v>163</v>
      </c>
      <c r="BE1157" s="249">
        <f>IF(N1157="základní",J1157,0)</f>
        <v>0</v>
      </c>
      <c r="BF1157" s="249">
        <f>IF(N1157="snížená",J1157,0)</f>
        <v>0</v>
      </c>
      <c r="BG1157" s="249">
        <f>IF(N1157="zákl. přenesená",J1157,0)</f>
        <v>0</v>
      </c>
      <c r="BH1157" s="249">
        <f>IF(N1157="sníž. přenesená",J1157,0)</f>
        <v>0</v>
      </c>
      <c r="BI1157" s="249">
        <f>IF(N1157="nulová",J1157,0)</f>
        <v>0</v>
      </c>
      <c r="BJ1157" s="17" t="s">
        <v>80</v>
      </c>
      <c r="BK1157" s="249">
        <f>ROUND(I1157*H1157,2)</f>
        <v>0</v>
      </c>
      <c r="BL1157" s="17" t="s">
        <v>254</v>
      </c>
      <c r="BM1157" s="248" t="s">
        <v>2385</v>
      </c>
    </row>
    <row r="1158" spans="1:51" s="13" customFormat="1" ht="12">
      <c r="A1158" s="13"/>
      <c r="B1158" s="250"/>
      <c r="C1158" s="251"/>
      <c r="D1158" s="252" t="s">
        <v>170</v>
      </c>
      <c r="E1158" s="253" t="s">
        <v>1</v>
      </c>
      <c r="F1158" s="254" t="s">
        <v>2386</v>
      </c>
      <c r="G1158" s="251"/>
      <c r="H1158" s="255">
        <v>65.34</v>
      </c>
      <c r="I1158" s="256"/>
      <c r="J1158" s="251"/>
      <c r="K1158" s="251"/>
      <c r="L1158" s="257"/>
      <c r="M1158" s="258"/>
      <c r="N1158" s="259"/>
      <c r="O1158" s="259"/>
      <c r="P1158" s="259"/>
      <c r="Q1158" s="259"/>
      <c r="R1158" s="259"/>
      <c r="S1158" s="259"/>
      <c r="T1158" s="26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61" t="s">
        <v>170</v>
      </c>
      <c r="AU1158" s="261" t="s">
        <v>82</v>
      </c>
      <c r="AV1158" s="13" t="s">
        <v>82</v>
      </c>
      <c r="AW1158" s="13" t="s">
        <v>30</v>
      </c>
      <c r="AX1158" s="13" t="s">
        <v>73</v>
      </c>
      <c r="AY1158" s="261" t="s">
        <v>163</v>
      </c>
    </row>
    <row r="1159" spans="1:51" s="14" customFormat="1" ht="12">
      <c r="A1159" s="14"/>
      <c r="B1159" s="262"/>
      <c r="C1159" s="263"/>
      <c r="D1159" s="252" t="s">
        <v>170</v>
      </c>
      <c r="E1159" s="264" t="s">
        <v>1</v>
      </c>
      <c r="F1159" s="265" t="s">
        <v>172</v>
      </c>
      <c r="G1159" s="263"/>
      <c r="H1159" s="266">
        <v>65.34</v>
      </c>
      <c r="I1159" s="267"/>
      <c r="J1159" s="263"/>
      <c r="K1159" s="263"/>
      <c r="L1159" s="268"/>
      <c r="M1159" s="269"/>
      <c r="N1159" s="270"/>
      <c r="O1159" s="270"/>
      <c r="P1159" s="270"/>
      <c r="Q1159" s="270"/>
      <c r="R1159" s="270"/>
      <c r="S1159" s="270"/>
      <c r="T1159" s="271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2" t="s">
        <v>170</v>
      </c>
      <c r="AU1159" s="272" t="s">
        <v>82</v>
      </c>
      <c r="AV1159" s="14" t="s">
        <v>88</v>
      </c>
      <c r="AW1159" s="14" t="s">
        <v>30</v>
      </c>
      <c r="AX1159" s="14" t="s">
        <v>80</v>
      </c>
      <c r="AY1159" s="272" t="s">
        <v>163</v>
      </c>
    </row>
    <row r="1160" spans="1:65" s="2" customFormat="1" ht="21.75" customHeight="1">
      <c r="A1160" s="38"/>
      <c r="B1160" s="39"/>
      <c r="C1160" s="236" t="s">
        <v>2387</v>
      </c>
      <c r="D1160" s="236" t="s">
        <v>165</v>
      </c>
      <c r="E1160" s="237" t="s">
        <v>2388</v>
      </c>
      <c r="F1160" s="238" t="s">
        <v>2389</v>
      </c>
      <c r="G1160" s="239" t="s">
        <v>168</v>
      </c>
      <c r="H1160" s="240">
        <v>65.34</v>
      </c>
      <c r="I1160" s="241"/>
      <c r="J1160" s="242">
        <f>ROUND(I1160*H1160,2)</f>
        <v>0</v>
      </c>
      <c r="K1160" s="243"/>
      <c r="L1160" s="44"/>
      <c r="M1160" s="244" t="s">
        <v>1</v>
      </c>
      <c r="N1160" s="245" t="s">
        <v>38</v>
      </c>
      <c r="O1160" s="91"/>
      <c r="P1160" s="246">
        <f>O1160*H1160</f>
        <v>0</v>
      </c>
      <c r="Q1160" s="246">
        <v>0</v>
      </c>
      <c r="R1160" s="246">
        <f>Q1160*H1160</f>
        <v>0</v>
      </c>
      <c r="S1160" s="246">
        <v>0</v>
      </c>
      <c r="T1160" s="247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48" t="s">
        <v>254</v>
      </c>
      <c r="AT1160" s="248" t="s">
        <v>165</v>
      </c>
      <c r="AU1160" s="248" t="s">
        <v>82</v>
      </c>
      <c r="AY1160" s="17" t="s">
        <v>163</v>
      </c>
      <c r="BE1160" s="249">
        <f>IF(N1160="základní",J1160,0)</f>
        <v>0</v>
      </c>
      <c r="BF1160" s="249">
        <f>IF(N1160="snížená",J1160,0)</f>
        <v>0</v>
      </c>
      <c r="BG1160" s="249">
        <f>IF(N1160="zákl. přenesená",J1160,0)</f>
        <v>0</v>
      </c>
      <c r="BH1160" s="249">
        <f>IF(N1160="sníž. přenesená",J1160,0)</f>
        <v>0</v>
      </c>
      <c r="BI1160" s="249">
        <f>IF(N1160="nulová",J1160,0)</f>
        <v>0</v>
      </c>
      <c r="BJ1160" s="17" t="s">
        <v>80</v>
      </c>
      <c r="BK1160" s="249">
        <f>ROUND(I1160*H1160,2)</f>
        <v>0</v>
      </c>
      <c r="BL1160" s="17" t="s">
        <v>254</v>
      </c>
      <c r="BM1160" s="248" t="s">
        <v>2390</v>
      </c>
    </row>
    <row r="1161" spans="1:51" s="13" customFormat="1" ht="12">
      <c r="A1161" s="13"/>
      <c r="B1161" s="250"/>
      <c r="C1161" s="251"/>
      <c r="D1161" s="252" t="s">
        <v>170</v>
      </c>
      <c r="E1161" s="253" t="s">
        <v>1</v>
      </c>
      <c r="F1161" s="254" t="s">
        <v>2391</v>
      </c>
      <c r="G1161" s="251"/>
      <c r="H1161" s="255">
        <v>65.34</v>
      </c>
      <c r="I1161" s="256"/>
      <c r="J1161" s="251"/>
      <c r="K1161" s="251"/>
      <c r="L1161" s="257"/>
      <c r="M1161" s="258"/>
      <c r="N1161" s="259"/>
      <c r="O1161" s="259"/>
      <c r="P1161" s="259"/>
      <c r="Q1161" s="259"/>
      <c r="R1161" s="259"/>
      <c r="S1161" s="259"/>
      <c r="T1161" s="260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1" t="s">
        <v>170</v>
      </c>
      <c r="AU1161" s="261" t="s">
        <v>82</v>
      </c>
      <c r="AV1161" s="13" t="s">
        <v>82</v>
      </c>
      <c r="AW1161" s="13" t="s">
        <v>30</v>
      </c>
      <c r="AX1161" s="13" t="s">
        <v>73</v>
      </c>
      <c r="AY1161" s="261" t="s">
        <v>163</v>
      </c>
    </row>
    <row r="1162" spans="1:51" s="14" customFormat="1" ht="12">
      <c r="A1162" s="14"/>
      <c r="B1162" s="262"/>
      <c r="C1162" s="263"/>
      <c r="D1162" s="252" t="s">
        <v>170</v>
      </c>
      <c r="E1162" s="264" t="s">
        <v>1</v>
      </c>
      <c r="F1162" s="265" t="s">
        <v>172</v>
      </c>
      <c r="G1162" s="263"/>
      <c r="H1162" s="266">
        <v>65.34</v>
      </c>
      <c r="I1162" s="267"/>
      <c r="J1162" s="263"/>
      <c r="K1162" s="263"/>
      <c r="L1162" s="268"/>
      <c r="M1162" s="269"/>
      <c r="N1162" s="270"/>
      <c r="O1162" s="270"/>
      <c r="P1162" s="270"/>
      <c r="Q1162" s="270"/>
      <c r="R1162" s="270"/>
      <c r="S1162" s="270"/>
      <c r="T1162" s="271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2" t="s">
        <v>170</v>
      </c>
      <c r="AU1162" s="272" t="s">
        <v>82</v>
      </c>
      <c r="AV1162" s="14" t="s">
        <v>88</v>
      </c>
      <c r="AW1162" s="14" t="s">
        <v>30</v>
      </c>
      <c r="AX1162" s="14" t="s">
        <v>80</v>
      </c>
      <c r="AY1162" s="272" t="s">
        <v>163</v>
      </c>
    </row>
    <row r="1163" spans="1:65" s="2" customFormat="1" ht="16.5" customHeight="1">
      <c r="A1163" s="38"/>
      <c r="B1163" s="39"/>
      <c r="C1163" s="236" t="s">
        <v>2392</v>
      </c>
      <c r="D1163" s="236" t="s">
        <v>165</v>
      </c>
      <c r="E1163" s="237" t="s">
        <v>2393</v>
      </c>
      <c r="F1163" s="238" t="s">
        <v>2394</v>
      </c>
      <c r="G1163" s="239" t="s">
        <v>168</v>
      </c>
      <c r="H1163" s="240">
        <v>65.34</v>
      </c>
      <c r="I1163" s="241"/>
      <c r="J1163" s="242">
        <f>ROUND(I1163*H1163,2)</f>
        <v>0</v>
      </c>
      <c r="K1163" s="243"/>
      <c r="L1163" s="44"/>
      <c r="M1163" s="244" t="s">
        <v>1</v>
      </c>
      <c r="N1163" s="245" t="s">
        <v>38</v>
      </c>
      <c r="O1163" s="91"/>
      <c r="P1163" s="246">
        <f>O1163*H1163</f>
        <v>0</v>
      </c>
      <c r="Q1163" s="246">
        <v>0</v>
      </c>
      <c r="R1163" s="246">
        <f>Q1163*H1163</f>
        <v>0</v>
      </c>
      <c r="S1163" s="246">
        <v>0</v>
      </c>
      <c r="T1163" s="247">
        <f>S1163*H1163</f>
        <v>0</v>
      </c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R1163" s="248" t="s">
        <v>254</v>
      </c>
      <c r="AT1163" s="248" t="s">
        <v>165</v>
      </c>
      <c r="AU1163" s="248" t="s">
        <v>82</v>
      </c>
      <c r="AY1163" s="17" t="s">
        <v>163</v>
      </c>
      <c r="BE1163" s="249">
        <f>IF(N1163="základní",J1163,0)</f>
        <v>0</v>
      </c>
      <c r="BF1163" s="249">
        <f>IF(N1163="snížená",J1163,0)</f>
        <v>0</v>
      </c>
      <c r="BG1163" s="249">
        <f>IF(N1163="zákl. přenesená",J1163,0)</f>
        <v>0</v>
      </c>
      <c r="BH1163" s="249">
        <f>IF(N1163="sníž. přenesená",J1163,0)</f>
        <v>0</v>
      </c>
      <c r="BI1163" s="249">
        <f>IF(N1163="nulová",J1163,0)</f>
        <v>0</v>
      </c>
      <c r="BJ1163" s="17" t="s">
        <v>80</v>
      </c>
      <c r="BK1163" s="249">
        <f>ROUND(I1163*H1163,2)</f>
        <v>0</v>
      </c>
      <c r="BL1163" s="17" t="s">
        <v>254</v>
      </c>
      <c r="BM1163" s="248" t="s">
        <v>2395</v>
      </c>
    </row>
    <row r="1164" spans="1:51" s="13" customFormat="1" ht="12">
      <c r="A1164" s="13"/>
      <c r="B1164" s="250"/>
      <c r="C1164" s="251"/>
      <c r="D1164" s="252" t="s">
        <v>170</v>
      </c>
      <c r="E1164" s="253" t="s">
        <v>1</v>
      </c>
      <c r="F1164" s="254" t="s">
        <v>2386</v>
      </c>
      <c r="G1164" s="251"/>
      <c r="H1164" s="255">
        <v>65.34</v>
      </c>
      <c r="I1164" s="256"/>
      <c r="J1164" s="251"/>
      <c r="K1164" s="251"/>
      <c r="L1164" s="257"/>
      <c r="M1164" s="258"/>
      <c r="N1164" s="259"/>
      <c r="O1164" s="259"/>
      <c r="P1164" s="259"/>
      <c r="Q1164" s="259"/>
      <c r="R1164" s="259"/>
      <c r="S1164" s="259"/>
      <c r="T1164" s="260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1" t="s">
        <v>170</v>
      </c>
      <c r="AU1164" s="261" t="s">
        <v>82</v>
      </c>
      <c r="AV1164" s="13" t="s">
        <v>82</v>
      </c>
      <c r="AW1164" s="13" t="s">
        <v>30</v>
      </c>
      <c r="AX1164" s="13" t="s">
        <v>73</v>
      </c>
      <c r="AY1164" s="261" t="s">
        <v>163</v>
      </c>
    </row>
    <row r="1165" spans="1:51" s="14" customFormat="1" ht="12">
      <c r="A1165" s="14"/>
      <c r="B1165" s="262"/>
      <c r="C1165" s="263"/>
      <c r="D1165" s="252" t="s">
        <v>170</v>
      </c>
      <c r="E1165" s="264" t="s">
        <v>1</v>
      </c>
      <c r="F1165" s="265" t="s">
        <v>172</v>
      </c>
      <c r="G1165" s="263"/>
      <c r="H1165" s="266">
        <v>65.34</v>
      </c>
      <c r="I1165" s="267"/>
      <c r="J1165" s="263"/>
      <c r="K1165" s="263"/>
      <c r="L1165" s="268"/>
      <c r="M1165" s="269"/>
      <c r="N1165" s="270"/>
      <c r="O1165" s="270"/>
      <c r="P1165" s="270"/>
      <c r="Q1165" s="270"/>
      <c r="R1165" s="270"/>
      <c r="S1165" s="270"/>
      <c r="T1165" s="271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2" t="s">
        <v>170</v>
      </c>
      <c r="AU1165" s="272" t="s">
        <v>82</v>
      </c>
      <c r="AV1165" s="14" t="s">
        <v>88</v>
      </c>
      <c r="AW1165" s="14" t="s">
        <v>30</v>
      </c>
      <c r="AX1165" s="14" t="s">
        <v>80</v>
      </c>
      <c r="AY1165" s="272" t="s">
        <v>163</v>
      </c>
    </row>
    <row r="1166" spans="1:63" s="12" customFormat="1" ht="22.8" customHeight="1">
      <c r="A1166" s="12"/>
      <c r="B1166" s="220"/>
      <c r="C1166" s="221"/>
      <c r="D1166" s="222" t="s">
        <v>72</v>
      </c>
      <c r="E1166" s="234" t="s">
        <v>1053</v>
      </c>
      <c r="F1166" s="234" t="s">
        <v>1054</v>
      </c>
      <c r="G1166" s="221"/>
      <c r="H1166" s="221"/>
      <c r="I1166" s="224"/>
      <c r="J1166" s="235">
        <f>BK1166</f>
        <v>0</v>
      </c>
      <c r="K1166" s="221"/>
      <c r="L1166" s="226"/>
      <c r="M1166" s="227"/>
      <c r="N1166" s="228"/>
      <c r="O1166" s="228"/>
      <c r="P1166" s="229">
        <f>SUM(P1167:P1200)</f>
        <v>0</v>
      </c>
      <c r="Q1166" s="228"/>
      <c r="R1166" s="229">
        <f>SUM(R1167:R1200)</f>
        <v>0</v>
      </c>
      <c r="S1166" s="228"/>
      <c r="T1166" s="230">
        <f>SUM(T1167:T1200)</f>
        <v>0</v>
      </c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R1166" s="231" t="s">
        <v>82</v>
      </c>
      <c r="AT1166" s="232" t="s">
        <v>72</v>
      </c>
      <c r="AU1166" s="232" t="s">
        <v>80</v>
      </c>
      <c r="AY1166" s="231" t="s">
        <v>163</v>
      </c>
      <c r="BK1166" s="233">
        <f>SUM(BK1167:BK1200)</f>
        <v>0</v>
      </c>
    </row>
    <row r="1167" spans="1:65" s="2" customFormat="1" ht="21.75" customHeight="1">
      <c r="A1167" s="38"/>
      <c r="B1167" s="39"/>
      <c r="C1167" s="236" t="s">
        <v>2396</v>
      </c>
      <c r="D1167" s="236" t="s">
        <v>165</v>
      </c>
      <c r="E1167" s="237" t="s">
        <v>2397</v>
      </c>
      <c r="F1167" s="238" t="s">
        <v>2398</v>
      </c>
      <c r="G1167" s="239" t="s">
        <v>168</v>
      </c>
      <c r="H1167" s="240">
        <v>21867.712</v>
      </c>
      <c r="I1167" s="241"/>
      <c r="J1167" s="242">
        <f>ROUND(I1167*H1167,2)</f>
        <v>0</v>
      </c>
      <c r="K1167" s="243"/>
      <c r="L1167" s="44"/>
      <c r="M1167" s="244" t="s">
        <v>1</v>
      </c>
      <c r="N1167" s="245" t="s">
        <v>38</v>
      </c>
      <c r="O1167" s="91"/>
      <c r="P1167" s="246">
        <f>O1167*H1167</f>
        <v>0</v>
      </c>
      <c r="Q1167" s="246">
        <v>0</v>
      </c>
      <c r="R1167" s="246">
        <f>Q1167*H1167</f>
        <v>0</v>
      </c>
      <c r="S1167" s="246">
        <v>0</v>
      </c>
      <c r="T1167" s="247">
        <f>S1167*H1167</f>
        <v>0</v>
      </c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R1167" s="248" t="s">
        <v>254</v>
      </c>
      <c r="AT1167" s="248" t="s">
        <v>165</v>
      </c>
      <c r="AU1167" s="248" t="s">
        <v>82</v>
      </c>
      <c r="AY1167" s="17" t="s">
        <v>163</v>
      </c>
      <c r="BE1167" s="249">
        <f>IF(N1167="základní",J1167,0)</f>
        <v>0</v>
      </c>
      <c r="BF1167" s="249">
        <f>IF(N1167="snížená",J1167,0)</f>
        <v>0</v>
      </c>
      <c r="BG1167" s="249">
        <f>IF(N1167="zákl. přenesená",J1167,0)</f>
        <v>0</v>
      </c>
      <c r="BH1167" s="249">
        <f>IF(N1167="sníž. přenesená",J1167,0)</f>
        <v>0</v>
      </c>
      <c r="BI1167" s="249">
        <f>IF(N1167="nulová",J1167,0)</f>
        <v>0</v>
      </c>
      <c r="BJ1167" s="17" t="s">
        <v>80</v>
      </c>
      <c r="BK1167" s="249">
        <f>ROUND(I1167*H1167,2)</f>
        <v>0</v>
      </c>
      <c r="BL1167" s="17" t="s">
        <v>254</v>
      </c>
      <c r="BM1167" s="248" t="s">
        <v>2399</v>
      </c>
    </row>
    <row r="1168" spans="1:51" s="13" customFormat="1" ht="12">
      <c r="A1168" s="13"/>
      <c r="B1168" s="250"/>
      <c r="C1168" s="251"/>
      <c r="D1168" s="252" t="s">
        <v>170</v>
      </c>
      <c r="E1168" s="253" t="s">
        <v>1</v>
      </c>
      <c r="F1168" s="254" t="s">
        <v>2400</v>
      </c>
      <c r="G1168" s="251"/>
      <c r="H1168" s="255">
        <v>5067.01</v>
      </c>
      <c r="I1168" s="256"/>
      <c r="J1168" s="251"/>
      <c r="K1168" s="251"/>
      <c r="L1168" s="257"/>
      <c r="M1168" s="258"/>
      <c r="N1168" s="259"/>
      <c r="O1168" s="259"/>
      <c r="P1168" s="259"/>
      <c r="Q1168" s="259"/>
      <c r="R1168" s="259"/>
      <c r="S1168" s="259"/>
      <c r="T1168" s="260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61" t="s">
        <v>170</v>
      </c>
      <c r="AU1168" s="261" t="s">
        <v>82</v>
      </c>
      <c r="AV1168" s="13" t="s">
        <v>82</v>
      </c>
      <c r="AW1168" s="13" t="s">
        <v>30</v>
      </c>
      <c r="AX1168" s="13" t="s">
        <v>73</v>
      </c>
      <c r="AY1168" s="261" t="s">
        <v>163</v>
      </c>
    </row>
    <row r="1169" spans="1:51" s="13" customFormat="1" ht="12">
      <c r="A1169" s="13"/>
      <c r="B1169" s="250"/>
      <c r="C1169" s="251"/>
      <c r="D1169" s="252" t="s">
        <v>170</v>
      </c>
      <c r="E1169" s="253" t="s">
        <v>1</v>
      </c>
      <c r="F1169" s="254" t="s">
        <v>2401</v>
      </c>
      <c r="G1169" s="251"/>
      <c r="H1169" s="255">
        <v>16800.702</v>
      </c>
      <c r="I1169" s="256"/>
      <c r="J1169" s="251"/>
      <c r="K1169" s="251"/>
      <c r="L1169" s="257"/>
      <c r="M1169" s="258"/>
      <c r="N1169" s="259"/>
      <c r="O1169" s="259"/>
      <c r="P1169" s="259"/>
      <c r="Q1169" s="259"/>
      <c r="R1169" s="259"/>
      <c r="S1169" s="259"/>
      <c r="T1169" s="26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61" t="s">
        <v>170</v>
      </c>
      <c r="AU1169" s="261" t="s">
        <v>82</v>
      </c>
      <c r="AV1169" s="13" t="s">
        <v>82</v>
      </c>
      <c r="AW1169" s="13" t="s">
        <v>30</v>
      </c>
      <c r="AX1169" s="13" t="s">
        <v>73</v>
      </c>
      <c r="AY1169" s="261" t="s">
        <v>163</v>
      </c>
    </row>
    <row r="1170" spans="1:51" s="14" customFormat="1" ht="12">
      <c r="A1170" s="14"/>
      <c r="B1170" s="262"/>
      <c r="C1170" s="263"/>
      <c r="D1170" s="252" t="s">
        <v>170</v>
      </c>
      <c r="E1170" s="264" t="s">
        <v>1</v>
      </c>
      <c r="F1170" s="265" t="s">
        <v>172</v>
      </c>
      <c r="G1170" s="263"/>
      <c r="H1170" s="266">
        <v>21867.712</v>
      </c>
      <c r="I1170" s="267"/>
      <c r="J1170" s="263"/>
      <c r="K1170" s="263"/>
      <c r="L1170" s="268"/>
      <c r="M1170" s="269"/>
      <c r="N1170" s="270"/>
      <c r="O1170" s="270"/>
      <c r="P1170" s="270"/>
      <c r="Q1170" s="270"/>
      <c r="R1170" s="270"/>
      <c r="S1170" s="270"/>
      <c r="T1170" s="271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2" t="s">
        <v>170</v>
      </c>
      <c r="AU1170" s="272" t="s">
        <v>82</v>
      </c>
      <c r="AV1170" s="14" t="s">
        <v>88</v>
      </c>
      <c r="AW1170" s="14" t="s">
        <v>30</v>
      </c>
      <c r="AX1170" s="14" t="s">
        <v>80</v>
      </c>
      <c r="AY1170" s="272" t="s">
        <v>163</v>
      </c>
    </row>
    <row r="1171" spans="1:65" s="2" customFormat="1" ht="21.75" customHeight="1">
      <c r="A1171" s="38"/>
      <c r="B1171" s="39"/>
      <c r="C1171" s="236" t="s">
        <v>2402</v>
      </c>
      <c r="D1171" s="236" t="s">
        <v>165</v>
      </c>
      <c r="E1171" s="237" t="s">
        <v>2403</v>
      </c>
      <c r="F1171" s="238" t="s">
        <v>2404</v>
      </c>
      <c r="G1171" s="239" t="s">
        <v>168</v>
      </c>
      <c r="H1171" s="240">
        <v>291.83</v>
      </c>
      <c r="I1171" s="241"/>
      <c r="J1171" s="242">
        <f>ROUND(I1171*H1171,2)</f>
        <v>0</v>
      </c>
      <c r="K1171" s="243"/>
      <c r="L1171" s="44"/>
      <c r="M1171" s="244" t="s">
        <v>1</v>
      </c>
      <c r="N1171" s="245" t="s">
        <v>38</v>
      </c>
      <c r="O1171" s="91"/>
      <c r="P1171" s="246">
        <f>O1171*H1171</f>
        <v>0</v>
      </c>
      <c r="Q1171" s="246">
        <v>0</v>
      </c>
      <c r="R1171" s="246">
        <f>Q1171*H1171</f>
        <v>0</v>
      </c>
      <c r="S1171" s="246">
        <v>0</v>
      </c>
      <c r="T1171" s="247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48" t="s">
        <v>254</v>
      </c>
      <c r="AT1171" s="248" t="s">
        <v>165</v>
      </c>
      <c r="AU1171" s="248" t="s">
        <v>82</v>
      </c>
      <c r="AY1171" s="17" t="s">
        <v>163</v>
      </c>
      <c r="BE1171" s="249">
        <f>IF(N1171="základní",J1171,0)</f>
        <v>0</v>
      </c>
      <c r="BF1171" s="249">
        <f>IF(N1171="snížená",J1171,0)</f>
        <v>0</v>
      </c>
      <c r="BG1171" s="249">
        <f>IF(N1171="zákl. přenesená",J1171,0)</f>
        <v>0</v>
      </c>
      <c r="BH1171" s="249">
        <f>IF(N1171="sníž. přenesená",J1171,0)</f>
        <v>0</v>
      </c>
      <c r="BI1171" s="249">
        <f>IF(N1171="nulová",J1171,0)</f>
        <v>0</v>
      </c>
      <c r="BJ1171" s="17" t="s">
        <v>80</v>
      </c>
      <c r="BK1171" s="249">
        <f>ROUND(I1171*H1171,2)</f>
        <v>0</v>
      </c>
      <c r="BL1171" s="17" t="s">
        <v>254</v>
      </c>
      <c r="BM1171" s="248" t="s">
        <v>2405</v>
      </c>
    </row>
    <row r="1172" spans="1:51" s="13" customFormat="1" ht="12">
      <c r="A1172" s="13"/>
      <c r="B1172" s="250"/>
      <c r="C1172" s="251"/>
      <c r="D1172" s="252" t="s">
        <v>170</v>
      </c>
      <c r="E1172" s="253" t="s">
        <v>1</v>
      </c>
      <c r="F1172" s="254" t="s">
        <v>2406</v>
      </c>
      <c r="G1172" s="251"/>
      <c r="H1172" s="255">
        <v>291.83</v>
      </c>
      <c r="I1172" s="256"/>
      <c r="J1172" s="251"/>
      <c r="K1172" s="251"/>
      <c r="L1172" s="257"/>
      <c r="M1172" s="258"/>
      <c r="N1172" s="259"/>
      <c r="O1172" s="259"/>
      <c r="P1172" s="259"/>
      <c r="Q1172" s="259"/>
      <c r="R1172" s="259"/>
      <c r="S1172" s="259"/>
      <c r="T1172" s="260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1" t="s">
        <v>170</v>
      </c>
      <c r="AU1172" s="261" t="s">
        <v>82</v>
      </c>
      <c r="AV1172" s="13" t="s">
        <v>82</v>
      </c>
      <c r="AW1172" s="13" t="s">
        <v>30</v>
      </c>
      <c r="AX1172" s="13" t="s">
        <v>73</v>
      </c>
      <c r="AY1172" s="261" t="s">
        <v>163</v>
      </c>
    </row>
    <row r="1173" spans="1:51" s="14" customFormat="1" ht="12">
      <c r="A1173" s="14"/>
      <c r="B1173" s="262"/>
      <c r="C1173" s="263"/>
      <c r="D1173" s="252" t="s">
        <v>170</v>
      </c>
      <c r="E1173" s="264" t="s">
        <v>1</v>
      </c>
      <c r="F1173" s="265" t="s">
        <v>172</v>
      </c>
      <c r="G1173" s="263"/>
      <c r="H1173" s="266">
        <v>291.83</v>
      </c>
      <c r="I1173" s="267"/>
      <c r="J1173" s="263"/>
      <c r="K1173" s="263"/>
      <c r="L1173" s="268"/>
      <c r="M1173" s="269"/>
      <c r="N1173" s="270"/>
      <c r="O1173" s="270"/>
      <c r="P1173" s="270"/>
      <c r="Q1173" s="270"/>
      <c r="R1173" s="270"/>
      <c r="S1173" s="270"/>
      <c r="T1173" s="271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2" t="s">
        <v>170</v>
      </c>
      <c r="AU1173" s="272" t="s">
        <v>82</v>
      </c>
      <c r="AV1173" s="14" t="s">
        <v>88</v>
      </c>
      <c r="AW1173" s="14" t="s">
        <v>30</v>
      </c>
      <c r="AX1173" s="14" t="s">
        <v>80</v>
      </c>
      <c r="AY1173" s="272" t="s">
        <v>163</v>
      </c>
    </row>
    <row r="1174" spans="1:65" s="2" customFormat="1" ht="33" customHeight="1">
      <c r="A1174" s="38"/>
      <c r="B1174" s="39"/>
      <c r="C1174" s="236" t="s">
        <v>2407</v>
      </c>
      <c r="D1174" s="236" t="s">
        <v>165</v>
      </c>
      <c r="E1174" s="237" t="s">
        <v>2408</v>
      </c>
      <c r="F1174" s="238" t="s">
        <v>2409</v>
      </c>
      <c r="G1174" s="239" t="s">
        <v>168</v>
      </c>
      <c r="H1174" s="240">
        <v>942.452</v>
      </c>
      <c r="I1174" s="241"/>
      <c r="J1174" s="242">
        <f>ROUND(I1174*H1174,2)</f>
        <v>0</v>
      </c>
      <c r="K1174" s="243"/>
      <c r="L1174" s="44"/>
      <c r="M1174" s="244" t="s">
        <v>1</v>
      </c>
      <c r="N1174" s="245" t="s">
        <v>38</v>
      </c>
      <c r="O1174" s="91"/>
      <c r="P1174" s="246">
        <f>O1174*H1174</f>
        <v>0</v>
      </c>
      <c r="Q1174" s="246">
        <v>0</v>
      </c>
      <c r="R1174" s="246">
        <f>Q1174*H1174</f>
        <v>0</v>
      </c>
      <c r="S1174" s="246">
        <v>0</v>
      </c>
      <c r="T1174" s="247">
        <f>S1174*H1174</f>
        <v>0</v>
      </c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R1174" s="248" t="s">
        <v>254</v>
      </c>
      <c r="AT1174" s="248" t="s">
        <v>165</v>
      </c>
      <c r="AU1174" s="248" t="s">
        <v>82</v>
      </c>
      <c r="AY1174" s="17" t="s">
        <v>163</v>
      </c>
      <c r="BE1174" s="249">
        <f>IF(N1174="základní",J1174,0)</f>
        <v>0</v>
      </c>
      <c r="BF1174" s="249">
        <f>IF(N1174="snížená",J1174,0)</f>
        <v>0</v>
      </c>
      <c r="BG1174" s="249">
        <f>IF(N1174="zákl. přenesená",J1174,0)</f>
        <v>0</v>
      </c>
      <c r="BH1174" s="249">
        <f>IF(N1174="sníž. přenesená",J1174,0)</f>
        <v>0</v>
      </c>
      <c r="BI1174" s="249">
        <f>IF(N1174="nulová",J1174,0)</f>
        <v>0</v>
      </c>
      <c r="BJ1174" s="17" t="s">
        <v>80</v>
      </c>
      <c r="BK1174" s="249">
        <f>ROUND(I1174*H1174,2)</f>
        <v>0</v>
      </c>
      <c r="BL1174" s="17" t="s">
        <v>254</v>
      </c>
      <c r="BM1174" s="248" t="s">
        <v>2410</v>
      </c>
    </row>
    <row r="1175" spans="1:51" s="13" customFormat="1" ht="12">
      <c r="A1175" s="13"/>
      <c r="B1175" s="250"/>
      <c r="C1175" s="251"/>
      <c r="D1175" s="252" t="s">
        <v>170</v>
      </c>
      <c r="E1175" s="253" t="s">
        <v>1</v>
      </c>
      <c r="F1175" s="254" t="s">
        <v>2411</v>
      </c>
      <c r="G1175" s="251"/>
      <c r="H1175" s="255">
        <v>47.975</v>
      </c>
      <c r="I1175" s="256"/>
      <c r="J1175" s="251"/>
      <c r="K1175" s="251"/>
      <c r="L1175" s="257"/>
      <c r="M1175" s="258"/>
      <c r="N1175" s="259"/>
      <c r="O1175" s="259"/>
      <c r="P1175" s="259"/>
      <c r="Q1175" s="259"/>
      <c r="R1175" s="259"/>
      <c r="S1175" s="259"/>
      <c r="T1175" s="260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1" t="s">
        <v>170</v>
      </c>
      <c r="AU1175" s="261" t="s">
        <v>82</v>
      </c>
      <c r="AV1175" s="13" t="s">
        <v>82</v>
      </c>
      <c r="AW1175" s="13" t="s">
        <v>30</v>
      </c>
      <c r="AX1175" s="13" t="s">
        <v>73</v>
      </c>
      <c r="AY1175" s="261" t="s">
        <v>163</v>
      </c>
    </row>
    <row r="1176" spans="1:51" s="13" customFormat="1" ht="12">
      <c r="A1176" s="13"/>
      <c r="B1176" s="250"/>
      <c r="C1176" s="251"/>
      <c r="D1176" s="252" t="s">
        <v>170</v>
      </c>
      <c r="E1176" s="253" t="s">
        <v>1</v>
      </c>
      <c r="F1176" s="254" t="s">
        <v>2007</v>
      </c>
      <c r="G1176" s="251"/>
      <c r="H1176" s="255">
        <v>98.618</v>
      </c>
      <c r="I1176" s="256"/>
      <c r="J1176" s="251"/>
      <c r="K1176" s="251"/>
      <c r="L1176" s="257"/>
      <c r="M1176" s="258"/>
      <c r="N1176" s="259"/>
      <c r="O1176" s="259"/>
      <c r="P1176" s="259"/>
      <c r="Q1176" s="259"/>
      <c r="R1176" s="259"/>
      <c r="S1176" s="259"/>
      <c r="T1176" s="260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1" t="s">
        <v>170</v>
      </c>
      <c r="AU1176" s="261" t="s">
        <v>82</v>
      </c>
      <c r="AV1176" s="13" t="s">
        <v>82</v>
      </c>
      <c r="AW1176" s="13" t="s">
        <v>30</v>
      </c>
      <c r="AX1176" s="13" t="s">
        <v>73</v>
      </c>
      <c r="AY1176" s="261" t="s">
        <v>163</v>
      </c>
    </row>
    <row r="1177" spans="1:51" s="13" customFormat="1" ht="12">
      <c r="A1177" s="13"/>
      <c r="B1177" s="250"/>
      <c r="C1177" s="251"/>
      <c r="D1177" s="252" t="s">
        <v>170</v>
      </c>
      <c r="E1177" s="253" t="s">
        <v>1</v>
      </c>
      <c r="F1177" s="254" t="s">
        <v>2008</v>
      </c>
      <c r="G1177" s="251"/>
      <c r="H1177" s="255">
        <v>12.916</v>
      </c>
      <c r="I1177" s="256"/>
      <c r="J1177" s="251"/>
      <c r="K1177" s="251"/>
      <c r="L1177" s="257"/>
      <c r="M1177" s="258"/>
      <c r="N1177" s="259"/>
      <c r="O1177" s="259"/>
      <c r="P1177" s="259"/>
      <c r="Q1177" s="259"/>
      <c r="R1177" s="259"/>
      <c r="S1177" s="259"/>
      <c r="T1177" s="260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1" t="s">
        <v>170</v>
      </c>
      <c r="AU1177" s="261" t="s">
        <v>82</v>
      </c>
      <c r="AV1177" s="13" t="s">
        <v>82</v>
      </c>
      <c r="AW1177" s="13" t="s">
        <v>30</v>
      </c>
      <c r="AX1177" s="13" t="s">
        <v>73</v>
      </c>
      <c r="AY1177" s="261" t="s">
        <v>163</v>
      </c>
    </row>
    <row r="1178" spans="1:51" s="13" customFormat="1" ht="12">
      <c r="A1178" s="13"/>
      <c r="B1178" s="250"/>
      <c r="C1178" s="251"/>
      <c r="D1178" s="252" t="s">
        <v>170</v>
      </c>
      <c r="E1178" s="253" t="s">
        <v>1</v>
      </c>
      <c r="F1178" s="254" t="s">
        <v>2009</v>
      </c>
      <c r="G1178" s="251"/>
      <c r="H1178" s="255">
        <v>111.849</v>
      </c>
      <c r="I1178" s="256"/>
      <c r="J1178" s="251"/>
      <c r="K1178" s="251"/>
      <c r="L1178" s="257"/>
      <c r="M1178" s="258"/>
      <c r="N1178" s="259"/>
      <c r="O1178" s="259"/>
      <c r="P1178" s="259"/>
      <c r="Q1178" s="259"/>
      <c r="R1178" s="259"/>
      <c r="S1178" s="259"/>
      <c r="T1178" s="260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1" t="s">
        <v>170</v>
      </c>
      <c r="AU1178" s="261" t="s">
        <v>82</v>
      </c>
      <c r="AV1178" s="13" t="s">
        <v>82</v>
      </c>
      <c r="AW1178" s="13" t="s">
        <v>30</v>
      </c>
      <c r="AX1178" s="13" t="s">
        <v>73</v>
      </c>
      <c r="AY1178" s="261" t="s">
        <v>163</v>
      </c>
    </row>
    <row r="1179" spans="1:51" s="13" customFormat="1" ht="12">
      <c r="A1179" s="13"/>
      <c r="B1179" s="250"/>
      <c r="C1179" s="251"/>
      <c r="D1179" s="252" t="s">
        <v>170</v>
      </c>
      <c r="E1179" s="253" t="s">
        <v>1</v>
      </c>
      <c r="F1179" s="254" t="s">
        <v>2010</v>
      </c>
      <c r="G1179" s="251"/>
      <c r="H1179" s="255">
        <v>671.094</v>
      </c>
      <c r="I1179" s="256"/>
      <c r="J1179" s="251"/>
      <c r="K1179" s="251"/>
      <c r="L1179" s="257"/>
      <c r="M1179" s="258"/>
      <c r="N1179" s="259"/>
      <c r="O1179" s="259"/>
      <c r="P1179" s="259"/>
      <c r="Q1179" s="259"/>
      <c r="R1179" s="259"/>
      <c r="S1179" s="259"/>
      <c r="T1179" s="260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1" t="s">
        <v>170</v>
      </c>
      <c r="AU1179" s="261" t="s">
        <v>82</v>
      </c>
      <c r="AV1179" s="13" t="s">
        <v>82</v>
      </c>
      <c r="AW1179" s="13" t="s">
        <v>30</v>
      </c>
      <c r="AX1179" s="13" t="s">
        <v>73</v>
      </c>
      <c r="AY1179" s="261" t="s">
        <v>163</v>
      </c>
    </row>
    <row r="1180" spans="1:51" s="14" customFormat="1" ht="12">
      <c r="A1180" s="14"/>
      <c r="B1180" s="262"/>
      <c r="C1180" s="263"/>
      <c r="D1180" s="252" t="s">
        <v>170</v>
      </c>
      <c r="E1180" s="264" t="s">
        <v>1</v>
      </c>
      <c r="F1180" s="265" t="s">
        <v>172</v>
      </c>
      <c r="G1180" s="263"/>
      <c r="H1180" s="266">
        <v>942.452</v>
      </c>
      <c r="I1180" s="267"/>
      <c r="J1180" s="263"/>
      <c r="K1180" s="263"/>
      <c r="L1180" s="268"/>
      <c r="M1180" s="269"/>
      <c r="N1180" s="270"/>
      <c r="O1180" s="270"/>
      <c r="P1180" s="270"/>
      <c r="Q1180" s="270"/>
      <c r="R1180" s="270"/>
      <c r="S1180" s="270"/>
      <c r="T1180" s="271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2" t="s">
        <v>170</v>
      </c>
      <c r="AU1180" s="272" t="s">
        <v>82</v>
      </c>
      <c r="AV1180" s="14" t="s">
        <v>88</v>
      </c>
      <c r="AW1180" s="14" t="s">
        <v>30</v>
      </c>
      <c r="AX1180" s="14" t="s">
        <v>80</v>
      </c>
      <c r="AY1180" s="272" t="s">
        <v>163</v>
      </c>
    </row>
    <row r="1181" spans="1:65" s="2" customFormat="1" ht="33" customHeight="1">
      <c r="A1181" s="38"/>
      <c r="B1181" s="39"/>
      <c r="C1181" s="236" t="s">
        <v>2412</v>
      </c>
      <c r="D1181" s="236" t="s">
        <v>165</v>
      </c>
      <c r="E1181" s="237" t="s">
        <v>2413</v>
      </c>
      <c r="F1181" s="238" t="s">
        <v>2414</v>
      </c>
      <c r="G1181" s="239" t="s">
        <v>168</v>
      </c>
      <c r="H1181" s="240">
        <v>23101.994</v>
      </c>
      <c r="I1181" s="241"/>
      <c r="J1181" s="242">
        <f>ROUND(I1181*H1181,2)</f>
        <v>0</v>
      </c>
      <c r="K1181" s="243"/>
      <c r="L1181" s="44"/>
      <c r="M1181" s="244" t="s">
        <v>1</v>
      </c>
      <c r="N1181" s="245" t="s">
        <v>38</v>
      </c>
      <c r="O1181" s="91"/>
      <c r="P1181" s="246">
        <f>O1181*H1181</f>
        <v>0</v>
      </c>
      <c r="Q1181" s="246">
        <v>0</v>
      </c>
      <c r="R1181" s="246">
        <f>Q1181*H1181</f>
        <v>0</v>
      </c>
      <c r="S1181" s="246">
        <v>0</v>
      </c>
      <c r="T1181" s="247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48" t="s">
        <v>254</v>
      </c>
      <c r="AT1181" s="248" t="s">
        <v>165</v>
      </c>
      <c r="AU1181" s="248" t="s">
        <v>82</v>
      </c>
      <c r="AY1181" s="17" t="s">
        <v>163</v>
      </c>
      <c r="BE1181" s="249">
        <f>IF(N1181="základní",J1181,0)</f>
        <v>0</v>
      </c>
      <c r="BF1181" s="249">
        <f>IF(N1181="snížená",J1181,0)</f>
        <v>0</v>
      </c>
      <c r="BG1181" s="249">
        <f>IF(N1181="zákl. přenesená",J1181,0)</f>
        <v>0</v>
      </c>
      <c r="BH1181" s="249">
        <f>IF(N1181="sníž. přenesená",J1181,0)</f>
        <v>0</v>
      </c>
      <c r="BI1181" s="249">
        <f>IF(N1181="nulová",J1181,0)</f>
        <v>0</v>
      </c>
      <c r="BJ1181" s="17" t="s">
        <v>80</v>
      </c>
      <c r="BK1181" s="249">
        <f>ROUND(I1181*H1181,2)</f>
        <v>0</v>
      </c>
      <c r="BL1181" s="17" t="s">
        <v>254</v>
      </c>
      <c r="BM1181" s="248" t="s">
        <v>2415</v>
      </c>
    </row>
    <row r="1182" spans="1:51" s="13" customFormat="1" ht="12">
      <c r="A1182" s="13"/>
      <c r="B1182" s="250"/>
      <c r="C1182" s="251"/>
      <c r="D1182" s="252" t="s">
        <v>170</v>
      </c>
      <c r="E1182" s="253" t="s">
        <v>1</v>
      </c>
      <c r="F1182" s="254" t="s">
        <v>2400</v>
      </c>
      <c r="G1182" s="251"/>
      <c r="H1182" s="255">
        <v>5067.01</v>
      </c>
      <c r="I1182" s="256"/>
      <c r="J1182" s="251"/>
      <c r="K1182" s="251"/>
      <c r="L1182" s="257"/>
      <c r="M1182" s="258"/>
      <c r="N1182" s="259"/>
      <c r="O1182" s="259"/>
      <c r="P1182" s="259"/>
      <c r="Q1182" s="259"/>
      <c r="R1182" s="259"/>
      <c r="S1182" s="259"/>
      <c r="T1182" s="26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61" t="s">
        <v>170</v>
      </c>
      <c r="AU1182" s="261" t="s">
        <v>82</v>
      </c>
      <c r="AV1182" s="13" t="s">
        <v>82</v>
      </c>
      <c r="AW1182" s="13" t="s">
        <v>30</v>
      </c>
      <c r="AX1182" s="13" t="s">
        <v>73</v>
      </c>
      <c r="AY1182" s="261" t="s">
        <v>163</v>
      </c>
    </row>
    <row r="1183" spans="1:51" s="13" customFormat="1" ht="12">
      <c r="A1183" s="13"/>
      <c r="B1183" s="250"/>
      <c r="C1183" s="251"/>
      <c r="D1183" s="252" t="s">
        <v>170</v>
      </c>
      <c r="E1183" s="253" t="s">
        <v>1</v>
      </c>
      <c r="F1183" s="254" t="s">
        <v>2401</v>
      </c>
      <c r="G1183" s="251"/>
      <c r="H1183" s="255">
        <v>16800.702</v>
      </c>
      <c r="I1183" s="256"/>
      <c r="J1183" s="251"/>
      <c r="K1183" s="251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1" t="s">
        <v>170</v>
      </c>
      <c r="AU1183" s="261" t="s">
        <v>82</v>
      </c>
      <c r="AV1183" s="13" t="s">
        <v>82</v>
      </c>
      <c r="AW1183" s="13" t="s">
        <v>30</v>
      </c>
      <c r="AX1183" s="13" t="s">
        <v>73</v>
      </c>
      <c r="AY1183" s="261" t="s">
        <v>163</v>
      </c>
    </row>
    <row r="1184" spans="1:51" s="13" customFormat="1" ht="12">
      <c r="A1184" s="13"/>
      <c r="B1184" s="250"/>
      <c r="C1184" s="251"/>
      <c r="D1184" s="252" t="s">
        <v>170</v>
      </c>
      <c r="E1184" s="253" t="s">
        <v>1</v>
      </c>
      <c r="F1184" s="254" t="s">
        <v>2406</v>
      </c>
      <c r="G1184" s="251"/>
      <c r="H1184" s="255">
        <v>291.83</v>
      </c>
      <c r="I1184" s="256"/>
      <c r="J1184" s="251"/>
      <c r="K1184" s="251"/>
      <c r="L1184" s="257"/>
      <c r="M1184" s="258"/>
      <c r="N1184" s="259"/>
      <c r="O1184" s="259"/>
      <c r="P1184" s="259"/>
      <c r="Q1184" s="259"/>
      <c r="R1184" s="259"/>
      <c r="S1184" s="259"/>
      <c r="T1184" s="260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61" t="s">
        <v>170</v>
      </c>
      <c r="AU1184" s="261" t="s">
        <v>82</v>
      </c>
      <c r="AV1184" s="13" t="s">
        <v>82</v>
      </c>
      <c r="AW1184" s="13" t="s">
        <v>30</v>
      </c>
      <c r="AX1184" s="13" t="s">
        <v>73</v>
      </c>
      <c r="AY1184" s="261" t="s">
        <v>163</v>
      </c>
    </row>
    <row r="1185" spans="1:51" s="13" customFormat="1" ht="12">
      <c r="A1185" s="13"/>
      <c r="B1185" s="250"/>
      <c r="C1185" s="251"/>
      <c r="D1185" s="252" t="s">
        <v>170</v>
      </c>
      <c r="E1185" s="253" t="s">
        <v>1</v>
      </c>
      <c r="F1185" s="254" t="s">
        <v>2416</v>
      </c>
      <c r="G1185" s="251"/>
      <c r="H1185" s="255">
        <v>47.975</v>
      </c>
      <c r="I1185" s="256"/>
      <c r="J1185" s="251"/>
      <c r="K1185" s="251"/>
      <c r="L1185" s="257"/>
      <c r="M1185" s="258"/>
      <c r="N1185" s="259"/>
      <c r="O1185" s="259"/>
      <c r="P1185" s="259"/>
      <c r="Q1185" s="259"/>
      <c r="R1185" s="259"/>
      <c r="S1185" s="259"/>
      <c r="T1185" s="260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1" t="s">
        <v>170</v>
      </c>
      <c r="AU1185" s="261" t="s">
        <v>82</v>
      </c>
      <c r="AV1185" s="13" t="s">
        <v>82</v>
      </c>
      <c r="AW1185" s="13" t="s">
        <v>30</v>
      </c>
      <c r="AX1185" s="13" t="s">
        <v>73</v>
      </c>
      <c r="AY1185" s="261" t="s">
        <v>163</v>
      </c>
    </row>
    <row r="1186" spans="1:51" s="13" customFormat="1" ht="12">
      <c r="A1186" s="13"/>
      <c r="B1186" s="250"/>
      <c r="C1186" s="251"/>
      <c r="D1186" s="252" t="s">
        <v>170</v>
      </c>
      <c r="E1186" s="253" t="s">
        <v>1</v>
      </c>
      <c r="F1186" s="254" t="s">
        <v>2007</v>
      </c>
      <c r="G1186" s="251"/>
      <c r="H1186" s="255">
        <v>98.618</v>
      </c>
      <c r="I1186" s="256"/>
      <c r="J1186" s="251"/>
      <c r="K1186" s="251"/>
      <c r="L1186" s="257"/>
      <c r="M1186" s="258"/>
      <c r="N1186" s="259"/>
      <c r="O1186" s="259"/>
      <c r="P1186" s="259"/>
      <c r="Q1186" s="259"/>
      <c r="R1186" s="259"/>
      <c r="S1186" s="259"/>
      <c r="T1186" s="260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61" t="s">
        <v>170</v>
      </c>
      <c r="AU1186" s="261" t="s">
        <v>82</v>
      </c>
      <c r="AV1186" s="13" t="s">
        <v>82</v>
      </c>
      <c r="AW1186" s="13" t="s">
        <v>30</v>
      </c>
      <c r="AX1186" s="13" t="s">
        <v>73</v>
      </c>
      <c r="AY1186" s="261" t="s">
        <v>163</v>
      </c>
    </row>
    <row r="1187" spans="1:51" s="13" customFormat="1" ht="12">
      <c r="A1187" s="13"/>
      <c r="B1187" s="250"/>
      <c r="C1187" s="251"/>
      <c r="D1187" s="252" t="s">
        <v>170</v>
      </c>
      <c r="E1187" s="253" t="s">
        <v>1</v>
      </c>
      <c r="F1187" s="254" t="s">
        <v>2008</v>
      </c>
      <c r="G1187" s="251"/>
      <c r="H1187" s="255">
        <v>12.916</v>
      </c>
      <c r="I1187" s="256"/>
      <c r="J1187" s="251"/>
      <c r="K1187" s="251"/>
      <c r="L1187" s="257"/>
      <c r="M1187" s="258"/>
      <c r="N1187" s="259"/>
      <c r="O1187" s="259"/>
      <c r="P1187" s="259"/>
      <c r="Q1187" s="259"/>
      <c r="R1187" s="259"/>
      <c r="S1187" s="259"/>
      <c r="T1187" s="260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1" t="s">
        <v>170</v>
      </c>
      <c r="AU1187" s="261" t="s">
        <v>82</v>
      </c>
      <c r="AV1187" s="13" t="s">
        <v>82</v>
      </c>
      <c r="AW1187" s="13" t="s">
        <v>30</v>
      </c>
      <c r="AX1187" s="13" t="s">
        <v>73</v>
      </c>
      <c r="AY1187" s="261" t="s">
        <v>163</v>
      </c>
    </row>
    <row r="1188" spans="1:51" s="13" customFormat="1" ht="12">
      <c r="A1188" s="13"/>
      <c r="B1188" s="250"/>
      <c r="C1188" s="251"/>
      <c r="D1188" s="252" t="s">
        <v>170</v>
      </c>
      <c r="E1188" s="253" t="s">
        <v>1</v>
      </c>
      <c r="F1188" s="254" t="s">
        <v>2009</v>
      </c>
      <c r="G1188" s="251"/>
      <c r="H1188" s="255">
        <v>111.849</v>
      </c>
      <c r="I1188" s="256"/>
      <c r="J1188" s="251"/>
      <c r="K1188" s="251"/>
      <c r="L1188" s="257"/>
      <c r="M1188" s="258"/>
      <c r="N1188" s="259"/>
      <c r="O1188" s="259"/>
      <c r="P1188" s="259"/>
      <c r="Q1188" s="259"/>
      <c r="R1188" s="259"/>
      <c r="S1188" s="259"/>
      <c r="T1188" s="260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1" t="s">
        <v>170</v>
      </c>
      <c r="AU1188" s="261" t="s">
        <v>82</v>
      </c>
      <c r="AV1188" s="13" t="s">
        <v>82</v>
      </c>
      <c r="AW1188" s="13" t="s">
        <v>30</v>
      </c>
      <c r="AX1188" s="13" t="s">
        <v>73</v>
      </c>
      <c r="AY1188" s="261" t="s">
        <v>163</v>
      </c>
    </row>
    <row r="1189" spans="1:51" s="13" customFormat="1" ht="12">
      <c r="A1189" s="13"/>
      <c r="B1189" s="250"/>
      <c r="C1189" s="251"/>
      <c r="D1189" s="252" t="s">
        <v>170</v>
      </c>
      <c r="E1189" s="253" t="s">
        <v>1</v>
      </c>
      <c r="F1189" s="254" t="s">
        <v>2010</v>
      </c>
      <c r="G1189" s="251"/>
      <c r="H1189" s="255">
        <v>671.094</v>
      </c>
      <c r="I1189" s="256"/>
      <c r="J1189" s="251"/>
      <c r="K1189" s="251"/>
      <c r="L1189" s="257"/>
      <c r="M1189" s="258"/>
      <c r="N1189" s="259"/>
      <c r="O1189" s="259"/>
      <c r="P1189" s="259"/>
      <c r="Q1189" s="259"/>
      <c r="R1189" s="259"/>
      <c r="S1189" s="259"/>
      <c r="T1189" s="26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1" t="s">
        <v>170</v>
      </c>
      <c r="AU1189" s="261" t="s">
        <v>82</v>
      </c>
      <c r="AV1189" s="13" t="s">
        <v>82</v>
      </c>
      <c r="AW1189" s="13" t="s">
        <v>30</v>
      </c>
      <c r="AX1189" s="13" t="s">
        <v>73</v>
      </c>
      <c r="AY1189" s="261" t="s">
        <v>163</v>
      </c>
    </row>
    <row r="1190" spans="1:51" s="14" customFormat="1" ht="12">
      <c r="A1190" s="14"/>
      <c r="B1190" s="262"/>
      <c r="C1190" s="263"/>
      <c r="D1190" s="252" t="s">
        <v>170</v>
      </c>
      <c r="E1190" s="264" t="s">
        <v>1</v>
      </c>
      <c r="F1190" s="265" t="s">
        <v>172</v>
      </c>
      <c r="G1190" s="263"/>
      <c r="H1190" s="266">
        <v>23101.994</v>
      </c>
      <c r="I1190" s="267"/>
      <c r="J1190" s="263"/>
      <c r="K1190" s="263"/>
      <c r="L1190" s="268"/>
      <c r="M1190" s="269"/>
      <c r="N1190" s="270"/>
      <c r="O1190" s="270"/>
      <c r="P1190" s="270"/>
      <c r="Q1190" s="270"/>
      <c r="R1190" s="270"/>
      <c r="S1190" s="270"/>
      <c r="T1190" s="271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72" t="s">
        <v>170</v>
      </c>
      <c r="AU1190" s="272" t="s">
        <v>82</v>
      </c>
      <c r="AV1190" s="14" t="s">
        <v>88</v>
      </c>
      <c r="AW1190" s="14" t="s">
        <v>30</v>
      </c>
      <c r="AX1190" s="14" t="s">
        <v>80</v>
      </c>
      <c r="AY1190" s="272" t="s">
        <v>163</v>
      </c>
    </row>
    <row r="1191" spans="1:65" s="2" customFormat="1" ht="33" customHeight="1">
      <c r="A1191" s="38"/>
      <c r="B1191" s="39"/>
      <c r="C1191" s="236" t="s">
        <v>2417</v>
      </c>
      <c r="D1191" s="236" t="s">
        <v>165</v>
      </c>
      <c r="E1191" s="237" t="s">
        <v>2418</v>
      </c>
      <c r="F1191" s="238" t="s">
        <v>2419</v>
      </c>
      <c r="G1191" s="239" t="s">
        <v>168</v>
      </c>
      <c r="H1191" s="240">
        <v>1052.51</v>
      </c>
      <c r="I1191" s="241"/>
      <c r="J1191" s="242">
        <f>ROUND(I1191*H1191,2)</f>
        <v>0</v>
      </c>
      <c r="K1191" s="243"/>
      <c r="L1191" s="44"/>
      <c r="M1191" s="244" t="s">
        <v>1</v>
      </c>
      <c r="N1191" s="245" t="s">
        <v>38</v>
      </c>
      <c r="O1191" s="91"/>
      <c r="P1191" s="246">
        <f>O1191*H1191</f>
        <v>0</v>
      </c>
      <c r="Q1191" s="246">
        <v>0</v>
      </c>
      <c r="R1191" s="246">
        <f>Q1191*H1191</f>
        <v>0</v>
      </c>
      <c r="S1191" s="246">
        <v>0</v>
      </c>
      <c r="T1191" s="247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48" t="s">
        <v>254</v>
      </c>
      <c r="AT1191" s="248" t="s">
        <v>165</v>
      </c>
      <c r="AU1191" s="248" t="s">
        <v>82</v>
      </c>
      <c r="AY1191" s="17" t="s">
        <v>163</v>
      </c>
      <c r="BE1191" s="249">
        <f>IF(N1191="základní",J1191,0)</f>
        <v>0</v>
      </c>
      <c r="BF1191" s="249">
        <f>IF(N1191="snížená",J1191,0)</f>
        <v>0</v>
      </c>
      <c r="BG1191" s="249">
        <f>IF(N1191="zákl. přenesená",J1191,0)</f>
        <v>0</v>
      </c>
      <c r="BH1191" s="249">
        <f>IF(N1191="sníž. přenesená",J1191,0)</f>
        <v>0</v>
      </c>
      <c r="BI1191" s="249">
        <f>IF(N1191="nulová",J1191,0)</f>
        <v>0</v>
      </c>
      <c r="BJ1191" s="17" t="s">
        <v>80</v>
      </c>
      <c r="BK1191" s="249">
        <f>ROUND(I1191*H1191,2)</f>
        <v>0</v>
      </c>
      <c r="BL1191" s="17" t="s">
        <v>254</v>
      </c>
      <c r="BM1191" s="248" t="s">
        <v>2420</v>
      </c>
    </row>
    <row r="1192" spans="1:51" s="13" customFormat="1" ht="12">
      <c r="A1192" s="13"/>
      <c r="B1192" s="250"/>
      <c r="C1192" s="251"/>
      <c r="D1192" s="252" t="s">
        <v>170</v>
      </c>
      <c r="E1192" s="253" t="s">
        <v>1</v>
      </c>
      <c r="F1192" s="254" t="s">
        <v>2421</v>
      </c>
      <c r="G1192" s="251"/>
      <c r="H1192" s="255">
        <v>132.31</v>
      </c>
      <c r="I1192" s="256"/>
      <c r="J1192" s="251"/>
      <c r="K1192" s="251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1" t="s">
        <v>170</v>
      </c>
      <c r="AU1192" s="261" t="s">
        <v>82</v>
      </c>
      <c r="AV1192" s="13" t="s">
        <v>82</v>
      </c>
      <c r="AW1192" s="13" t="s">
        <v>30</v>
      </c>
      <c r="AX1192" s="13" t="s">
        <v>73</v>
      </c>
      <c r="AY1192" s="261" t="s">
        <v>163</v>
      </c>
    </row>
    <row r="1193" spans="1:51" s="13" customFormat="1" ht="12">
      <c r="A1193" s="13"/>
      <c r="B1193" s="250"/>
      <c r="C1193" s="251"/>
      <c r="D1193" s="252" t="s">
        <v>170</v>
      </c>
      <c r="E1193" s="253" t="s">
        <v>1</v>
      </c>
      <c r="F1193" s="254" t="s">
        <v>2422</v>
      </c>
      <c r="G1193" s="251"/>
      <c r="H1193" s="255">
        <v>900.2</v>
      </c>
      <c r="I1193" s="256"/>
      <c r="J1193" s="251"/>
      <c r="K1193" s="251"/>
      <c r="L1193" s="257"/>
      <c r="M1193" s="258"/>
      <c r="N1193" s="259"/>
      <c r="O1193" s="259"/>
      <c r="P1193" s="259"/>
      <c r="Q1193" s="259"/>
      <c r="R1193" s="259"/>
      <c r="S1193" s="259"/>
      <c r="T1193" s="260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1" t="s">
        <v>170</v>
      </c>
      <c r="AU1193" s="261" t="s">
        <v>82</v>
      </c>
      <c r="AV1193" s="13" t="s">
        <v>82</v>
      </c>
      <c r="AW1193" s="13" t="s">
        <v>30</v>
      </c>
      <c r="AX1193" s="13" t="s">
        <v>73</v>
      </c>
      <c r="AY1193" s="261" t="s">
        <v>163</v>
      </c>
    </row>
    <row r="1194" spans="1:51" s="13" customFormat="1" ht="12">
      <c r="A1194" s="13"/>
      <c r="B1194" s="250"/>
      <c r="C1194" s="251"/>
      <c r="D1194" s="252" t="s">
        <v>170</v>
      </c>
      <c r="E1194" s="253" t="s">
        <v>1</v>
      </c>
      <c r="F1194" s="254" t="s">
        <v>2423</v>
      </c>
      <c r="G1194" s="251"/>
      <c r="H1194" s="255">
        <v>20</v>
      </c>
      <c r="I1194" s="256"/>
      <c r="J1194" s="251"/>
      <c r="K1194" s="251"/>
      <c r="L1194" s="257"/>
      <c r="M1194" s="258"/>
      <c r="N1194" s="259"/>
      <c r="O1194" s="259"/>
      <c r="P1194" s="259"/>
      <c r="Q1194" s="259"/>
      <c r="R1194" s="259"/>
      <c r="S1194" s="259"/>
      <c r="T1194" s="260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1" t="s">
        <v>170</v>
      </c>
      <c r="AU1194" s="261" t="s">
        <v>82</v>
      </c>
      <c r="AV1194" s="13" t="s">
        <v>82</v>
      </c>
      <c r="AW1194" s="13" t="s">
        <v>30</v>
      </c>
      <c r="AX1194" s="13" t="s">
        <v>73</v>
      </c>
      <c r="AY1194" s="261" t="s">
        <v>163</v>
      </c>
    </row>
    <row r="1195" spans="1:51" s="14" customFormat="1" ht="12">
      <c r="A1195" s="14"/>
      <c r="B1195" s="262"/>
      <c r="C1195" s="263"/>
      <c r="D1195" s="252" t="s">
        <v>170</v>
      </c>
      <c r="E1195" s="264" t="s">
        <v>1</v>
      </c>
      <c r="F1195" s="265" t="s">
        <v>172</v>
      </c>
      <c r="G1195" s="263"/>
      <c r="H1195" s="266">
        <v>1052.51</v>
      </c>
      <c r="I1195" s="267"/>
      <c r="J1195" s="263"/>
      <c r="K1195" s="263"/>
      <c r="L1195" s="268"/>
      <c r="M1195" s="269"/>
      <c r="N1195" s="270"/>
      <c r="O1195" s="270"/>
      <c r="P1195" s="270"/>
      <c r="Q1195" s="270"/>
      <c r="R1195" s="270"/>
      <c r="S1195" s="270"/>
      <c r="T1195" s="271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2" t="s">
        <v>170</v>
      </c>
      <c r="AU1195" s="272" t="s">
        <v>82</v>
      </c>
      <c r="AV1195" s="14" t="s">
        <v>88</v>
      </c>
      <c r="AW1195" s="14" t="s">
        <v>30</v>
      </c>
      <c r="AX1195" s="14" t="s">
        <v>80</v>
      </c>
      <c r="AY1195" s="272" t="s">
        <v>163</v>
      </c>
    </row>
    <row r="1196" spans="1:65" s="2" customFormat="1" ht="21.75" customHeight="1">
      <c r="A1196" s="38"/>
      <c r="B1196" s="39"/>
      <c r="C1196" s="236" t="s">
        <v>2424</v>
      </c>
      <c r="D1196" s="236" t="s">
        <v>165</v>
      </c>
      <c r="E1196" s="237" t="s">
        <v>2425</v>
      </c>
      <c r="F1196" s="238" t="s">
        <v>2426</v>
      </c>
      <c r="G1196" s="239" t="s">
        <v>168</v>
      </c>
      <c r="H1196" s="240">
        <v>2359.64</v>
      </c>
      <c r="I1196" s="241"/>
      <c r="J1196" s="242">
        <f>ROUND(I1196*H1196,2)</f>
        <v>0</v>
      </c>
      <c r="K1196" s="243"/>
      <c r="L1196" s="44"/>
      <c r="M1196" s="244" t="s">
        <v>1</v>
      </c>
      <c r="N1196" s="245" t="s">
        <v>38</v>
      </c>
      <c r="O1196" s="91"/>
      <c r="P1196" s="246">
        <f>O1196*H1196</f>
        <v>0</v>
      </c>
      <c r="Q1196" s="246">
        <v>0</v>
      </c>
      <c r="R1196" s="246">
        <f>Q1196*H1196</f>
        <v>0</v>
      </c>
      <c r="S1196" s="246">
        <v>0</v>
      </c>
      <c r="T1196" s="247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48" t="s">
        <v>254</v>
      </c>
      <c r="AT1196" s="248" t="s">
        <v>165</v>
      </c>
      <c r="AU1196" s="248" t="s">
        <v>82</v>
      </c>
      <c r="AY1196" s="17" t="s">
        <v>163</v>
      </c>
      <c r="BE1196" s="249">
        <f>IF(N1196="základní",J1196,0)</f>
        <v>0</v>
      </c>
      <c r="BF1196" s="249">
        <f>IF(N1196="snížená",J1196,0)</f>
        <v>0</v>
      </c>
      <c r="BG1196" s="249">
        <f>IF(N1196="zákl. přenesená",J1196,0)</f>
        <v>0</v>
      </c>
      <c r="BH1196" s="249">
        <f>IF(N1196="sníž. přenesená",J1196,0)</f>
        <v>0</v>
      </c>
      <c r="BI1196" s="249">
        <f>IF(N1196="nulová",J1196,0)</f>
        <v>0</v>
      </c>
      <c r="BJ1196" s="17" t="s">
        <v>80</v>
      </c>
      <c r="BK1196" s="249">
        <f>ROUND(I1196*H1196,2)</f>
        <v>0</v>
      </c>
      <c r="BL1196" s="17" t="s">
        <v>254</v>
      </c>
      <c r="BM1196" s="248" t="s">
        <v>2427</v>
      </c>
    </row>
    <row r="1197" spans="1:65" s="2" customFormat="1" ht="21.75" customHeight="1">
      <c r="A1197" s="38"/>
      <c r="B1197" s="39"/>
      <c r="C1197" s="236" t="s">
        <v>2428</v>
      </c>
      <c r="D1197" s="236" t="s">
        <v>165</v>
      </c>
      <c r="E1197" s="237" t="s">
        <v>2429</v>
      </c>
      <c r="F1197" s="238" t="s">
        <v>2430</v>
      </c>
      <c r="G1197" s="239" t="s">
        <v>168</v>
      </c>
      <c r="H1197" s="240">
        <v>6009.552</v>
      </c>
      <c r="I1197" s="241"/>
      <c r="J1197" s="242">
        <f>ROUND(I1197*H1197,2)</f>
        <v>0</v>
      </c>
      <c r="K1197" s="243"/>
      <c r="L1197" s="44"/>
      <c r="M1197" s="244" t="s">
        <v>1</v>
      </c>
      <c r="N1197" s="245" t="s">
        <v>38</v>
      </c>
      <c r="O1197" s="91"/>
      <c r="P1197" s="246">
        <f>O1197*H1197</f>
        <v>0</v>
      </c>
      <c r="Q1197" s="246">
        <v>0</v>
      </c>
      <c r="R1197" s="246">
        <f>Q1197*H1197</f>
        <v>0</v>
      </c>
      <c r="S1197" s="246">
        <v>0</v>
      </c>
      <c r="T1197" s="247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48" t="s">
        <v>254</v>
      </c>
      <c r="AT1197" s="248" t="s">
        <v>165</v>
      </c>
      <c r="AU1197" s="248" t="s">
        <v>82</v>
      </c>
      <c r="AY1197" s="17" t="s">
        <v>163</v>
      </c>
      <c r="BE1197" s="249">
        <f>IF(N1197="základní",J1197,0)</f>
        <v>0</v>
      </c>
      <c r="BF1197" s="249">
        <f>IF(N1197="snížená",J1197,0)</f>
        <v>0</v>
      </c>
      <c r="BG1197" s="249">
        <f>IF(N1197="zákl. přenesená",J1197,0)</f>
        <v>0</v>
      </c>
      <c r="BH1197" s="249">
        <f>IF(N1197="sníž. přenesená",J1197,0)</f>
        <v>0</v>
      </c>
      <c r="BI1197" s="249">
        <f>IF(N1197="nulová",J1197,0)</f>
        <v>0</v>
      </c>
      <c r="BJ1197" s="17" t="s">
        <v>80</v>
      </c>
      <c r="BK1197" s="249">
        <f>ROUND(I1197*H1197,2)</f>
        <v>0</v>
      </c>
      <c r="BL1197" s="17" t="s">
        <v>254</v>
      </c>
      <c r="BM1197" s="248" t="s">
        <v>2431</v>
      </c>
    </row>
    <row r="1198" spans="1:51" s="13" customFormat="1" ht="12">
      <c r="A1198" s="13"/>
      <c r="B1198" s="250"/>
      <c r="C1198" s="251"/>
      <c r="D1198" s="252" t="s">
        <v>170</v>
      </c>
      <c r="E1198" s="253" t="s">
        <v>1</v>
      </c>
      <c r="F1198" s="254" t="s">
        <v>2432</v>
      </c>
      <c r="G1198" s="251"/>
      <c r="H1198" s="255">
        <v>6009.552</v>
      </c>
      <c r="I1198" s="256"/>
      <c r="J1198" s="251"/>
      <c r="K1198" s="251"/>
      <c r="L1198" s="257"/>
      <c r="M1198" s="258"/>
      <c r="N1198" s="259"/>
      <c r="O1198" s="259"/>
      <c r="P1198" s="259"/>
      <c r="Q1198" s="259"/>
      <c r="R1198" s="259"/>
      <c r="S1198" s="259"/>
      <c r="T1198" s="260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1" t="s">
        <v>170</v>
      </c>
      <c r="AU1198" s="261" t="s">
        <v>82</v>
      </c>
      <c r="AV1198" s="13" t="s">
        <v>82</v>
      </c>
      <c r="AW1198" s="13" t="s">
        <v>30</v>
      </c>
      <c r="AX1198" s="13" t="s">
        <v>73</v>
      </c>
      <c r="AY1198" s="261" t="s">
        <v>163</v>
      </c>
    </row>
    <row r="1199" spans="1:51" s="14" customFormat="1" ht="12">
      <c r="A1199" s="14"/>
      <c r="B1199" s="262"/>
      <c r="C1199" s="263"/>
      <c r="D1199" s="252" t="s">
        <v>170</v>
      </c>
      <c r="E1199" s="264" t="s">
        <v>1</v>
      </c>
      <c r="F1199" s="265" t="s">
        <v>172</v>
      </c>
      <c r="G1199" s="263"/>
      <c r="H1199" s="266">
        <v>6009.552</v>
      </c>
      <c r="I1199" s="267"/>
      <c r="J1199" s="263"/>
      <c r="K1199" s="263"/>
      <c r="L1199" s="268"/>
      <c r="M1199" s="269"/>
      <c r="N1199" s="270"/>
      <c r="O1199" s="270"/>
      <c r="P1199" s="270"/>
      <c r="Q1199" s="270"/>
      <c r="R1199" s="270"/>
      <c r="S1199" s="270"/>
      <c r="T1199" s="271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2" t="s">
        <v>170</v>
      </c>
      <c r="AU1199" s="272" t="s">
        <v>82</v>
      </c>
      <c r="AV1199" s="14" t="s">
        <v>88</v>
      </c>
      <c r="AW1199" s="14" t="s">
        <v>30</v>
      </c>
      <c r="AX1199" s="14" t="s">
        <v>80</v>
      </c>
      <c r="AY1199" s="272" t="s">
        <v>163</v>
      </c>
    </row>
    <row r="1200" spans="1:65" s="2" customFormat="1" ht="21.75" customHeight="1">
      <c r="A1200" s="38"/>
      <c r="B1200" s="39"/>
      <c r="C1200" s="236" t="s">
        <v>2433</v>
      </c>
      <c r="D1200" s="236" t="s">
        <v>165</v>
      </c>
      <c r="E1200" s="237" t="s">
        <v>2434</v>
      </c>
      <c r="F1200" s="238" t="s">
        <v>2435</v>
      </c>
      <c r="G1200" s="239" t="s">
        <v>168</v>
      </c>
      <c r="H1200" s="240">
        <v>291.83</v>
      </c>
      <c r="I1200" s="241"/>
      <c r="J1200" s="242">
        <f>ROUND(I1200*H1200,2)</f>
        <v>0</v>
      </c>
      <c r="K1200" s="243"/>
      <c r="L1200" s="44"/>
      <c r="M1200" s="284" t="s">
        <v>1</v>
      </c>
      <c r="N1200" s="285" t="s">
        <v>38</v>
      </c>
      <c r="O1200" s="286"/>
      <c r="P1200" s="287">
        <f>O1200*H1200</f>
        <v>0</v>
      </c>
      <c r="Q1200" s="287">
        <v>0</v>
      </c>
      <c r="R1200" s="287">
        <f>Q1200*H1200</f>
        <v>0</v>
      </c>
      <c r="S1200" s="287">
        <v>0</v>
      </c>
      <c r="T1200" s="288">
        <f>S1200*H1200</f>
        <v>0</v>
      </c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R1200" s="248" t="s">
        <v>254</v>
      </c>
      <c r="AT1200" s="248" t="s">
        <v>165</v>
      </c>
      <c r="AU1200" s="248" t="s">
        <v>82</v>
      </c>
      <c r="AY1200" s="17" t="s">
        <v>163</v>
      </c>
      <c r="BE1200" s="249">
        <f>IF(N1200="základní",J1200,0)</f>
        <v>0</v>
      </c>
      <c r="BF1200" s="249">
        <f>IF(N1200="snížená",J1200,0)</f>
        <v>0</v>
      </c>
      <c r="BG1200" s="249">
        <f>IF(N1200="zákl. přenesená",J1200,0)</f>
        <v>0</v>
      </c>
      <c r="BH1200" s="249">
        <f>IF(N1200="sníž. přenesená",J1200,0)</f>
        <v>0</v>
      </c>
      <c r="BI1200" s="249">
        <f>IF(N1200="nulová",J1200,0)</f>
        <v>0</v>
      </c>
      <c r="BJ1200" s="17" t="s">
        <v>80</v>
      </c>
      <c r="BK1200" s="249">
        <f>ROUND(I1200*H1200,2)</f>
        <v>0</v>
      </c>
      <c r="BL1200" s="17" t="s">
        <v>254</v>
      </c>
      <c r="BM1200" s="248" t="s">
        <v>2436</v>
      </c>
    </row>
    <row r="1201" spans="1:31" s="2" customFormat="1" ht="6.95" customHeight="1">
      <c r="A1201" s="38"/>
      <c r="B1201" s="66"/>
      <c r="C1201" s="67"/>
      <c r="D1201" s="67"/>
      <c r="E1201" s="67"/>
      <c r="F1201" s="67"/>
      <c r="G1201" s="67"/>
      <c r="H1201" s="67"/>
      <c r="I1201" s="183"/>
      <c r="J1201" s="67"/>
      <c r="K1201" s="67"/>
      <c r="L1201" s="44"/>
      <c r="M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</row>
  </sheetData>
  <sheetProtection password="CC35" sheet="1" objects="1" scenarios="1" formatColumns="0" formatRows="0" autoFilter="0"/>
  <autoFilter ref="C145:K1200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2437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ROUND((SUM(BE134:BE267)),2)</f>
        <v>0</v>
      </c>
      <c r="G33" s="38"/>
      <c r="H33" s="38"/>
      <c r="I33" s="162">
        <v>0.21</v>
      </c>
      <c r="J33" s="161">
        <f>ROUND(((SUM(BE134:BE267))*I33),2)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ROUND((SUM(BF134:BF267)),2)</f>
        <v>0</v>
      </c>
      <c r="G34" s="38"/>
      <c r="H34" s="38"/>
      <c r="I34" s="162">
        <v>0.15</v>
      </c>
      <c r="J34" s="161">
        <f>ROUND(((SUM(BF134:BF267))*I34),2)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ROUND((SUM(BG134:BG267)),2)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ROUND((SUM(BH134:BH267)),2)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ROUND((SUM(BI134:BI267)),2)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3 - Úpravy pro ZTP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123</v>
      </c>
      <c r="E97" s="196"/>
      <c r="F97" s="196"/>
      <c r="G97" s="196"/>
      <c r="H97" s="196"/>
      <c r="I97" s="197"/>
      <c r="J97" s="198">
        <f>J135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0"/>
      <c r="C98" s="201"/>
      <c r="D98" s="202" t="s">
        <v>125</v>
      </c>
      <c r="E98" s="203"/>
      <c r="F98" s="203"/>
      <c r="G98" s="203"/>
      <c r="H98" s="203"/>
      <c r="I98" s="204"/>
      <c r="J98" s="205">
        <f>J136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0"/>
      <c r="C99" s="201"/>
      <c r="D99" s="202" t="s">
        <v>127</v>
      </c>
      <c r="E99" s="203"/>
      <c r="F99" s="203"/>
      <c r="G99" s="203"/>
      <c r="H99" s="203"/>
      <c r="I99" s="204"/>
      <c r="J99" s="205">
        <f>J140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0"/>
      <c r="C100" s="201"/>
      <c r="D100" s="202" t="s">
        <v>1067</v>
      </c>
      <c r="E100" s="203"/>
      <c r="F100" s="203"/>
      <c r="G100" s="203"/>
      <c r="H100" s="203"/>
      <c r="I100" s="204"/>
      <c r="J100" s="205">
        <f>J157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128</v>
      </c>
      <c r="E101" s="203"/>
      <c r="F101" s="203"/>
      <c r="G101" s="203"/>
      <c r="H101" s="203"/>
      <c r="I101" s="204"/>
      <c r="J101" s="205">
        <f>J176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0"/>
      <c r="C102" s="201"/>
      <c r="D102" s="202" t="s">
        <v>129</v>
      </c>
      <c r="E102" s="203"/>
      <c r="F102" s="203"/>
      <c r="G102" s="203"/>
      <c r="H102" s="203"/>
      <c r="I102" s="204"/>
      <c r="J102" s="205">
        <f>J183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0"/>
      <c r="C103" s="201"/>
      <c r="D103" s="202" t="s">
        <v>130</v>
      </c>
      <c r="E103" s="203"/>
      <c r="F103" s="203"/>
      <c r="G103" s="203"/>
      <c r="H103" s="203"/>
      <c r="I103" s="204"/>
      <c r="J103" s="205">
        <f>J189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93"/>
      <c r="C104" s="194"/>
      <c r="D104" s="195" t="s">
        <v>131</v>
      </c>
      <c r="E104" s="196"/>
      <c r="F104" s="196"/>
      <c r="G104" s="196"/>
      <c r="H104" s="196"/>
      <c r="I104" s="197"/>
      <c r="J104" s="198">
        <f>J191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200"/>
      <c r="C105" s="201"/>
      <c r="D105" s="202" t="s">
        <v>1077</v>
      </c>
      <c r="E105" s="203"/>
      <c r="F105" s="203"/>
      <c r="G105" s="203"/>
      <c r="H105" s="203"/>
      <c r="I105" s="204"/>
      <c r="J105" s="205">
        <f>J192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0"/>
      <c r="C106" s="201"/>
      <c r="D106" s="202" t="s">
        <v>2438</v>
      </c>
      <c r="E106" s="203"/>
      <c r="F106" s="203"/>
      <c r="G106" s="203"/>
      <c r="H106" s="203"/>
      <c r="I106" s="204"/>
      <c r="J106" s="205">
        <f>J195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0"/>
      <c r="C107" s="201"/>
      <c r="D107" s="202" t="s">
        <v>2439</v>
      </c>
      <c r="E107" s="203"/>
      <c r="F107" s="203"/>
      <c r="G107" s="203"/>
      <c r="H107" s="203"/>
      <c r="I107" s="204"/>
      <c r="J107" s="205">
        <f>J201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0"/>
      <c r="C108" s="201"/>
      <c r="D108" s="202" t="s">
        <v>141</v>
      </c>
      <c r="E108" s="203"/>
      <c r="F108" s="203"/>
      <c r="G108" s="203"/>
      <c r="H108" s="203"/>
      <c r="I108" s="204"/>
      <c r="J108" s="205">
        <f>J206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200"/>
      <c r="C109" s="201"/>
      <c r="D109" s="202" t="s">
        <v>2440</v>
      </c>
      <c r="E109" s="203"/>
      <c r="F109" s="203"/>
      <c r="G109" s="203"/>
      <c r="H109" s="203"/>
      <c r="I109" s="204"/>
      <c r="J109" s="205">
        <f>J209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200"/>
      <c r="C110" s="201"/>
      <c r="D110" s="202" t="s">
        <v>2441</v>
      </c>
      <c r="E110" s="203"/>
      <c r="F110" s="203"/>
      <c r="G110" s="203"/>
      <c r="H110" s="203"/>
      <c r="I110" s="204"/>
      <c r="J110" s="205">
        <f>J223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200"/>
      <c r="C111" s="201"/>
      <c r="D111" s="202" t="s">
        <v>2442</v>
      </c>
      <c r="E111" s="203"/>
      <c r="F111" s="203"/>
      <c r="G111" s="203"/>
      <c r="H111" s="203"/>
      <c r="I111" s="204"/>
      <c r="J111" s="205">
        <f>J226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200"/>
      <c r="C112" s="201"/>
      <c r="D112" s="202" t="s">
        <v>138</v>
      </c>
      <c r="E112" s="203"/>
      <c r="F112" s="203"/>
      <c r="G112" s="203"/>
      <c r="H112" s="203"/>
      <c r="I112" s="204"/>
      <c r="J112" s="205">
        <f>J233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200"/>
      <c r="C113" s="201"/>
      <c r="D113" s="202" t="s">
        <v>142</v>
      </c>
      <c r="E113" s="203"/>
      <c r="F113" s="203"/>
      <c r="G113" s="203"/>
      <c r="H113" s="203"/>
      <c r="I113" s="204"/>
      <c r="J113" s="205">
        <f>J238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200"/>
      <c r="C114" s="201"/>
      <c r="D114" s="202" t="s">
        <v>145</v>
      </c>
      <c r="E114" s="203"/>
      <c r="F114" s="203"/>
      <c r="G114" s="203"/>
      <c r="H114" s="203"/>
      <c r="I114" s="204"/>
      <c r="J114" s="205">
        <f>J257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 hidden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 hidden="1">
      <c r="A116" s="38"/>
      <c r="B116" s="66"/>
      <c r="C116" s="67"/>
      <c r="D116" s="67"/>
      <c r="E116" s="67"/>
      <c r="F116" s="67"/>
      <c r="G116" s="67"/>
      <c r="H116" s="67"/>
      <c r="I116" s="183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t="12" hidden="1"/>
    <row r="118" ht="12" hidden="1"/>
    <row r="119" ht="12" hidden="1"/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186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148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7" t="str">
        <f>E7</f>
        <v>Kopie - 17-0610 - Revitalizace objektu Máchova 20, Plzeň (zadání)</v>
      </c>
      <c r="F124" s="32"/>
      <c r="G124" s="32"/>
      <c r="H124" s="32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116</v>
      </c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3 - Úpravy pro ZTP</v>
      </c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 xml:space="preserve"> </v>
      </c>
      <c r="G128" s="40"/>
      <c r="H128" s="40"/>
      <c r="I128" s="147" t="s">
        <v>22</v>
      </c>
      <c r="J128" s="79" t="str">
        <f>IF(J12="","",J12)</f>
        <v>28. 2. 2020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24</v>
      </c>
      <c r="D130" s="40"/>
      <c r="E130" s="40"/>
      <c r="F130" s="27" t="str">
        <f>E15</f>
        <v xml:space="preserve"> </v>
      </c>
      <c r="G130" s="40"/>
      <c r="H130" s="40"/>
      <c r="I130" s="147" t="s">
        <v>29</v>
      </c>
      <c r="J130" s="36" t="str">
        <f>E21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27</v>
      </c>
      <c r="D131" s="40"/>
      <c r="E131" s="40"/>
      <c r="F131" s="27" t="str">
        <f>IF(E18="","",E18)</f>
        <v>Vyplň údaj</v>
      </c>
      <c r="G131" s="40"/>
      <c r="H131" s="40"/>
      <c r="I131" s="147" t="s">
        <v>31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207"/>
      <c r="B133" s="208"/>
      <c r="C133" s="209" t="s">
        <v>149</v>
      </c>
      <c r="D133" s="210" t="s">
        <v>58</v>
      </c>
      <c r="E133" s="210" t="s">
        <v>54</v>
      </c>
      <c r="F133" s="210" t="s">
        <v>55</v>
      </c>
      <c r="G133" s="210" t="s">
        <v>150</v>
      </c>
      <c r="H133" s="210" t="s">
        <v>151</v>
      </c>
      <c r="I133" s="211" t="s">
        <v>152</v>
      </c>
      <c r="J133" s="212" t="s">
        <v>120</v>
      </c>
      <c r="K133" s="213" t="s">
        <v>153</v>
      </c>
      <c r="L133" s="214"/>
      <c r="M133" s="100" t="s">
        <v>1</v>
      </c>
      <c r="N133" s="101" t="s">
        <v>37</v>
      </c>
      <c r="O133" s="101" t="s">
        <v>154</v>
      </c>
      <c r="P133" s="101" t="s">
        <v>155</v>
      </c>
      <c r="Q133" s="101" t="s">
        <v>156</v>
      </c>
      <c r="R133" s="101" t="s">
        <v>157</v>
      </c>
      <c r="S133" s="101" t="s">
        <v>158</v>
      </c>
      <c r="T133" s="102" t="s">
        <v>159</v>
      </c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</row>
    <row r="134" spans="1:63" s="2" customFormat="1" ht="22.8" customHeight="1">
      <c r="A134" s="38"/>
      <c r="B134" s="39"/>
      <c r="C134" s="107" t="s">
        <v>160</v>
      </c>
      <c r="D134" s="40"/>
      <c r="E134" s="40"/>
      <c r="F134" s="40"/>
      <c r="G134" s="40"/>
      <c r="H134" s="40"/>
      <c r="I134" s="144"/>
      <c r="J134" s="215">
        <f>BK134</f>
        <v>0</v>
      </c>
      <c r="K134" s="40"/>
      <c r="L134" s="44"/>
      <c r="M134" s="103"/>
      <c r="N134" s="216"/>
      <c r="O134" s="104"/>
      <c r="P134" s="217">
        <f>P135+P191</f>
        <v>0</v>
      </c>
      <c r="Q134" s="104"/>
      <c r="R134" s="217">
        <f>R135+R191</f>
        <v>0</v>
      </c>
      <c r="S134" s="104"/>
      <c r="T134" s="218">
        <f>T135+T191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72</v>
      </c>
      <c r="AU134" s="17" t="s">
        <v>122</v>
      </c>
      <c r="BK134" s="219">
        <f>BK135+BK191</f>
        <v>0</v>
      </c>
    </row>
    <row r="135" spans="1:63" s="12" customFormat="1" ht="25.9" customHeight="1">
      <c r="A135" s="12"/>
      <c r="B135" s="220"/>
      <c r="C135" s="221"/>
      <c r="D135" s="222" t="s">
        <v>72</v>
      </c>
      <c r="E135" s="223" t="s">
        <v>161</v>
      </c>
      <c r="F135" s="223" t="s">
        <v>162</v>
      </c>
      <c r="G135" s="221"/>
      <c r="H135" s="221"/>
      <c r="I135" s="224"/>
      <c r="J135" s="225">
        <f>BK135</f>
        <v>0</v>
      </c>
      <c r="K135" s="221"/>
      <c r="L135" s="226"/>
      <c r="M135" s="227"/>
      <c r="N135" s="228"/>
      <c r="O135" s="228"/>
      <c r="P135" s="229">
        <f>P136+P140+P157+P176+P183+P189</f>
        <v>0</v>
      </c>
      <c r="Q135" s="228"/>
      <c r="R135" s="229">
        <f>R136+R140+R157+R176+R183+R189</f>
        <v>0</v>
      </c>
      <c r="S135" s="228"/>
      <c r="T135" s="230">
        <f>T136+T140+T157+T176+T183+T189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80</v>
      </c>
      <c r="AT135" s="232" t="s">
        <v>72</v>
      </c>
      <c r="AU135" s="232" t="s">
        <v>73</v>
      </c>
      <c r="AY135" s="231" t="s">
        <v>163</v>
      </c>
      <c r="BK135" s="233">
        <f>BK136+BK140+BK157+BK176+BK183+BK189</f>
        <v>0</v>
      </c>
    </row>
    <row r="136" spans="1:63" s="12" customFormat="1" ht="22.8" customHeight="1">
      <c r="A136" s="12"/>
      <c r="B136" s="220"/>
      <c r="C136" s="221"/>
      <c r="D136" s="222" t="s">
        <v>72</v>
      </c>
      <c r="E136" s="234" t="s">
        <v>85</v>
      </c>
      <c r="F136" s="234" t="s">
        <v>180</v>
      </c>
      <c r="G136" s="221"/>
      <c r="H136" s="221"/>
      <c r="I136" s="224"/>
      <c r="J136" s="235">
        <f>BK136</f>
        <v>0</v>
      </c>
      <c r="K136" s="221"/>
      <c r="L136" s="226"/>
      <c r="M136" s="227"/>
      <c r="N136" s="228"/>
      <c r="O136" s="228"/>
      <c r="P136" s="229">
        <f>SUM(P137:P139)</f>
        <v>0</v>
      </c>
      <c r="Q136" s="228"/>
      <c r="R136" s="229">
        <f>SUM(R137:R139)</f>
        <v>0</v>
      </c>
      <c r="S136" s="228"/>
      <c r="T136" s="230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1" t="s">
        <v>80</v>
      </c>
      <c r="AT136" s="232" t="s">
        <v>72</v>
      </c>
      <c r="AU136" s="232" t="s">
        <v>80</v>
      </c>
      <c r="AY136" s="231" t="s">
        <v>163</v>
      </c>
      <c r="BK136" s="233">
        <f>SUM(BK137:BK139)</f>
        <v>0</v>
      </c>
    </row>
    <row r="137" spans="1:65" s="2" customFormat="1" ht="33" customHeight="1">
      <c r="A137" s="38"/>
      <c r="B137" s="39"/>
      <c r="C137" s="236" t="s">
        <v>80</v>
      </c>
      <c r="D137" s="236" t="s">
        <v>165</v>
      </c>
      <c r="E137" s="237" t="s">
        <v>2443</v>
      </c>
      <c r="F137" s="238" t="s">
        <v>2444</v>
      </c>
      <c r="G137" s="239" t="s">
        <v>168</v>
      </c>
      <c r="H137" s="240">
        <v>17.328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82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2445</v>
      </c>
    </row>
    <row r="138" spans="1:51" s="13" customFormat="1" ht="12">
      <c r="A138" s="13"/>
      <c r="B138" s="250"/>
      <c r="C138" s="251"/>
      <c r="D138" s="252" t="s">
        <v>170</v>
      </c>
      <c r="E138" s="253" t="s">
        <v>1</v>
      </c>
      <c r="F138" s="254" t="s">
        <v>2446</v>
      </c>
      <c r="G138" s="251"/>
      <c r="H138" s="255">
        <v>17.328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170</v>
      </c>
      <c r="AU138" s="261" t="s">
        <v>82</v>
      </c>
      <c r="AV138" s="13" t="s">
        <v>82</v>
      </c>
      <c r="AW138" s="13" t="s">
        <v>30</v>
      </c>
      <c r="AX138" s="13" t="s">
        <v>73</v>
      </c>
      <c r="AY138" s="261" t="s">
        <v>163</v>
      </c>
    </row>
    <row r="139" spans="1:51" s="14" customFormat="1" ht="12">
      <c r="A139" s="14"/>
      <c r="B139" s="262"/>
      <c r="C139" s="263"/>
      <c r="D139" s="252" t="s">
        <v>170</v>
      </c>
      <c r="E139" s="264" t="s">
        <v>1</v>
      </c>
      <c r="F139" s="265" t="s">
        <v>172</v>
      </c>
      <c r="G139" s="263"/>
      <c r="H139" s="266">
        <v>17.328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2" t="s">
        <v>170</v>
      </c>
      <c r="AU139" s="272" t="s">
        <v>82</v>
      </c>
      <c r="AV139" s="14" t="s">
        <v>88</v>
      </c>
      <c r="AW139" s="14" t="s">
        <v>30</v>
      </c>
      <c r="AX139" s="14" t="s">
        <v>80</v>
      </c>
      <c r="AY139" s="272" t="s">
        <v>163</v>
      </c>
    </row>
    <row r="140" spans="1:63" s="12" customFormat="1" ht="22.8" customHeight="1">
      <c r="A140" s="12"/>
      <c r="B140" s="220"/>
      <c r="C140" s="221"/>
      <c r="D140" s="222" t="s">
        <v>72</v>
      </c>
      <c r="E140" s="234" t="s">
        <v>91</v>
      </c>
      <c r="F140" s="234" t="s">
        <v>209</v>
      </c>
      <c r="G140" s="221"/>
      <c r="H140" s="221"/>
      <c r="I140" s="224"/>
      <c r="J140" s="235">
        <f>BK140</f>
        <v>0</v>
      </c>
      <c r="K140" s="221"/>
      <c r="L140" s="226"/>
      <c r="M140" s="227"/>
      <c r="N140" s="228"/>
      <c r="O140" s="228"/>
      <c r="P140" s="229">
        <f>SUM(P141:P156)</f>
        <v>0</v>
      </c>
      <c r="Q140" s="228"/>
      <c r="R140" s="229">
        <f>SUM(R141:R156)</f>
        <v>0</v>
      </c>
      <c r="S140" s="228"/>
      <c r="T140" s="230">
        <f>SUM(T141:T156)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1" t="s">
        <v>80</v>
      </c>
      <c r="AT140" s="232" t="s">
        <v>72</v>
      </c>
      <c r="AU140" s="232" t="s">
        <v>80</v>
      </c>
      <c r="AY140" s="231" t="s">
        <v>163</v>
      </c>
      <c r="BK140" s="233">
        <f>SUM(BK141:BK156)</f>
        <v>0</v>
      </c>
    </row>
    <row r="141" spans="1:65" s="2" customFormat="1" ht="21.75" customHeight="1">
      <c r="A141" s="38"/>
      <c r="B141" s="39"/>
      <c r="C141" s="236" t="s">
        <v>82</v>
      </c>
      <c r="D141" s="236" t="s">
        <v>165</v>
      </c>
      <c r="E141" s="237" t="s">
        <v>1250</v>
      </c>
      <c r="F141" s="238" t="s">
        <v>1251</v>
      </c>
      <c r="G141" s="239" t="s">
        <v>168</v>
      </c>
      <c r="H141" s="240">
        <v>31.978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88</v>
      </c>
      <c r="AT141" s="248" t="s">
        <v>165</v>
      </c>
      <c r="AU141" s="248" t="s">
        <v>82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2447</v>
      </c>
    </row>
    <row r="142" spans="1:51" s="13" customFormat="1" ht="12">
      <c r="A142" s="13"/>
      <c r="B142" s="250"/>
      <c r="C142" s="251"/>
      <c r="D142" s="252" t="s">
        <v>170</v>
      </c>
      <c r="E142" s="253" t="s">
        <v>1</v>
      </c>
      <c r="F142" s="254" t="s">
        <v>2448</v>
      </c>
      <c r="G142" s="251"/>
      <c r="H142" s="255">
        <v>31.978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170</v>
      </c>
      <c r="AU142" s="261" t="s">
        <v>82</v>
      </c>
      <c r="AV142" s="13" t="s">
        <v>82</v>
      </c>
      <c r="AW142" s="13" t="s">
        <v>30</v>
      </c>
      <c r="AX142" s="13" t="s">
        <v>73</v>
      </c>
      <c r="AY142" s="261" t="s">
        <v>163</v>
      </c>
    </row>
    <row r="143" spans="1:51" s="14" customFormat="1" ht="12">
      <c r="A143" s="14"/>
      <c r="B143" s="262"/>
      <c r="C143" s="263"/>
      <c r="D143" s="252" t="s">
        <v>170</v>
      </c>
      <c r="E143" s="264" t="s">
        <v>1</v>
      </c>
      <c r="F143" s="265" t="s">
        <v>172</v>
      </c>
      <c r="G143" s="263"/>
      <c r="H143" s="266">
        <v>31.978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2" t="s">
        <v>170</v>
      </c>
      <c r="AU143" s="272" t="s">
        <v>82</v>
      </c>
      <c r="AV143" s="14" t="s">
        <v>88</v>
      </c>
      <c r="AW143" s="14" t="s">
        <v>30</v>
      </c>
      <c r="AX143" s="14" t="s">
        <v>80</v>
      </c>
      <c r="AY143" s="272" t="s">
        <v>163</v>
      </c>
    </row>
    <row r="144" spans="1:65" s="2" customFormat="1" ht="21.75" customHeight="1">
      <c r="A144" s="38"/>
      <c r="B144" s="39"/>
      <c r="C144" s="236" t="s">
        <v>85</v>
      </c>
      <c r="D144" s="236" t="s">
        <v>165</v>
      </c>
      <c r="E144" s="237" t="s">
        <v>1266</v>
      </c>
      <c r="F144" s="238" t="s">
        <v>1267</v>
      </c>
      <c r="G144" s="239" t="s">
        <v>168</v>
      </c>
      <c r="H144" s="240">
        <v>19.378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82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2449</v>
      </c>
    </row>
    <row r="145" spans="1:51" s="13" customFormat="1" ht="12">
      <c r="A145" s="13"/>
      <c r="B145" s="250"/>
      <c r="C145" s="251"/>
      <c r="D145" s="252" t="s">
        <v>170</v>
      </c>
      <c r="E145" s="253" t="s">
        <v>1</v>
      </c>
      <c r="F145" s="254" t="s">
        <v>2448</v>
      </c>
      <c r="G145" s="251"/>
      <c r="H145" s="255">
        <v>31.978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170</v>
      </c>
      <c r="AU145" s="261" t="s">
        <v>82</v>
      </c>
      <c r="AV145" s="13" t="s">
        <v>82</v>
      </c>
      <c r="AW145" s="13" t="s">
        <v>30</v>
      </c>
      <c r="AX145" s="13" t="s">
        <v>73</v>
      </c>
      <c r="AY145" s="261" t="s">
        <v>163</v>
      </c>
    </row>
    <row r="146" spans="1:51" s="13" customFormat="1" ht="12">
      <c r="A146" s="13"/>
      <c r="B146" s="250"/>
      <c r="C146" s="251"/>
      <c r="D146" s="252" t="s">
        <v>170</v>
      </c>
      <c r="E146" s="253" t="s">
        <v>1</v>
      </c>
      <c r="F146" s="254" t="s">
        <v>2450</v>
      </c>
      <c r="G146" s="251"/>
      <c r="H146" s="255">
        <v>-12.6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170</v>
      </c>
      <c r="AU146" s="261" t="s">
        <v>82</v>
      </c>
      <c r="AV146" s="13" t="s">
        <v>82</v>
      </c>
      <c r="AW146" s="13" t="s">
        <v>30</v>
      </c>
      <c r="AX146" s="13" t="s">
        <v>73</v>
      </c>
      <c r="AY146" s="261" t="s">
        <v>163</v>
      </c>
    </row>
    <row r="147" spans="1:51" s="14" customFormat="1" ht="12">
      <c r="A147" s="14"/>
      <c r="B147" s="262"/>
      <c r="C147" s="263"/>
      <c r="D147" s="252" t="s">
        <v>170</v>
      </c>
      <c r="E147" s="264" t="s">
        <v>1</v>
      </c>
      <c r="F147" s="265" t="s">
        <v>172</v>
      </c>
      <c r="G147" s="263"/>
      <c r="H147" s="266">
        <v>19.378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2" t="s">
        <v>170</v>
      </c>
      <c r="AU147" s="272" t="s">
        <v>82</v>
      </c>
      <c r="AV147" s="14" t="s">
        <v>88</v>
      </c>
      <c r="AW147" s="14" t="s">
        <v>30</v>
      </c>
      <c r="AX147" s="14" t="s">
        <v>80</v>
      </c>
      <c r="AY147" s="272" t="s">
        <v>163</v>
      </c>
    </row>
    <row r="148" spans="1:65" s="2" customFormat="1" ht="33" customHeight="1">
      <c r="A148" s="38"/>
      <c r="B148" s="39"/>
      <c r="C148" s="236" t="s">
        <v>88</v>
      </c>
      <c r="D148" s="236" t="s">
        <v>165</v>
      </c>
      <c r="E148" s="237" t="s">
        <v>1302</v>
      </c>
      <c r="F148" s="238" t="s">
        <v>1303</v>
      </c>
      <c r="G148" s="239" t="s">
        <v>168</v>
      </c>
      <c r="H148" s="240">
        <v>31.978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82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2451</v>
      </c>
    </row>
    <row r="149" spans="1:51" s="13" customFormat="1" ht="12">
      <c r="A149" s="13"/>
      <c r="B149" s="250"/>
      <c r="C149" s="251"/>
      <c r="D149" s="252" t="s">
        <v>170</v>
      </c>
      <c r="E149" s="253" t="s">
        <v>1</v>
      </c>
      <c r="F149" s="254" t="s">
        <v>2448</v>
      </c>
      <c r="G149" s="251"/>
      <c r="H149" s="255">
        <v>31.978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170</v>
      </c>
      <c r="AU149" s="261" t="s">
        <v>82</v>
      </c>
      <c r="AV149" s="13" t="s">
        <v>82</v>
      </c>
      <c r="AW149" s="13" t="s">
        <v>30</v>
      </c>
      <c r="AX149" s="13" t="s">
        <v>73</v>
      </c>
      <c r="AY149" s="261" t="s">
        <v>163</v>
      </c>
    </row>
    <row r="150" spans="1:51" s="14" customFormat="1" ht="12">
      <c r="A150" s="14"/>
      <c r="B150" s="262"/>
      <c r="C150" s="263"/>
      <c r="D150" s="252" t="s">
        <v>170</v>
      </c>
      <c r="E150" s="264" t="s">
        <v>1</v>
      </c>
      <c r="F150" s="265" t="s">
        <v>172</v>
      </c>
      <c r="G150" s="263"/>
      <c r="H150" s="266">
        <v>31.978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170</v>
      </c>
      <c r="AU150" s="272" t="s">
        <v>82</v>
      </c>
      <c r="AV150" s="14" t="s">
        <v>88</v>
      </c>
      <c r="AW150" s="14" t="s">
        <v>30</v>
      </c>
      <c r="AX150" s="14" t="s">
        <v>80</v>
      </c>
      <c r="AY150" s="272" t="s">
        <v>163</v>
      </c>
    </row>
    <row r="151" spans="1:65" s="2" customFormat="1" ht="21.75" customHeight="1">
      <c r="A151" s="38"/>
      <c r="B151" s="39"/>
      <c r="C151" s="236" t="s">
        <v>189</v>
      </c>
      <c r="D151" s="236" t="s">
        <v>165</v>
      </c>
      <c r="E151" s="237" t="s">
        <v>210</v>
      </c>
      <c r="F151" s="238" t="s">
        <v>211</v>
      </c>
      <c r="G151" s="239" t="s">
        <v>212</v>
      </c>
      <c r="H151" s="240">
        <v>15.3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82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2452</v>
      </c>
    </row>
    <row r="152" spans="1:51" s="13" customFormat="1" ht="12">
      <c r="A152" s="13"/>
      <c r="B152" s="250"/>
      <c r="C152" s="251"/>
      <c r="D152" s="252" t="s">
        <v>170</v>
      </c>
      <c r="E152" s="253" t="s">
        <v>1</v>
      </c>
      <c r="F152" s="254" t="s">
        <v>2453</v>
      </c>
      <c r="G152" s="251"/>
      <c r="H152" s="255">
        <v>15.3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170</v>
      </c>
      <c r="AU152" s="261" t="s">
        <v>82</v>
      </c>
      <c r="AV152" s="13" t="s">
        <v>82</v>
      </c>
      <c r="AW152" s="13" t="s">
        <v>30</v>
      </c>
      <c r="AX152" s="13" t="s">
        <v>73</v>
      </c>
      <c r="AY152" s="261" t="s">
        <v>163</v>
      </c>
    </row>
    <row r="153" spans="1:51" s="14" customFormat="1" ht="12">
      <c r="A153" s="14"/>
      <c r="B153" s="262"/>
      <c r="C153" s="263"/>
      <c r="D153" s="252" t="s">
        <v>170</v>
      </c>
      <c r="E153" s="264" t="s">
        <v>1</v>
      </c>
      <c r="F153" s="265" t="s">
        <v>172</v>
      </c>
      <c r="G153" s="263"/>
      <c r="H153" s="266">
        <v>15.3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2" t="s">
        <v>170</v>
      </c>
      <c r="AU153" s="272" t="s">
        <v>82</v>
      </c>
      <c r="AV153" s="14" t="s">
        <v>88</v>
      </c>
      <c r="AW153" s="14" t="s">
        <v>30</v>
      </c>
      <c r="AX153" s="14" t="s">
        <v>80</v>
      </c>
      <c r="AY153" s="272" t="s">
        <v>163</v>
      </c>
    </row>
    <row r="154" spans="1:65" s="2" customFormat="1" ht="33" customHeight="1">
      <c r="A154" s="38"/>
      <c r="B154" s="39"/>
      <c r="C154" s="236" t="s">
        <v>91</v>
      </c>
      <c r="D154" s="236" t="s">
        <v>165</v>
      </c>
      <c r="E154" s="237" t="s">
        <v>1429</v>
      </c>
      <c r="F154" s="238" t="s">
        <v>2454</v>
      </c>
      <c r="G154" s="239" t="s">
        <v>192</v>
      </c>
      <c r="H154" s="240">
        <v>0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82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2455</v>
      </c>
    </row>
    <row r="155" spans="1:65" s="2" customFormat="1" ht="21.75" customHeight="1">
      <c r="A155" s="38"/>
      <c r="B155" s="39"/>
      <c r="C155" s="273" t="s">
        <v>94</v>
      </c>
      <c r="D155" s="273" t="s">
        <v>551</v>
      </c>
      <c r="E155" s="274" t="s">
        <v>1453</v>
      </c>
      <c r="F155" s="275" t="s">
        <v>1454</v>
      </c>
      <c r="G155" s="276" t="s">
        <v>192</v>
      </c>
      <c r="H155" s="277">
        <v>-1</v>
      </c>
      <c r="I155" s="278"/>
      <c r="J155" s="279">
        <f>ROUND(I155*H155,2)</f>
        <v>0</v>
      </c>
      <c r="K155" s="280"/>
      <c r="L155" s="281"/>
      <c r="M155" s="282" t="s">
        <v>1</v>
      </c>
      <c r="N155" s="283" t="s">
        <v>38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97</v>
      </c>
      <c r="AT155" s="248" t="s">
        <v>551</v>
      </c>
      <c r="AU155" s="248" t="s">
        <v>82</v>
      </c>
      <c r="AY155" s="17" t="s">
        <v>163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80</v>
      </c>
      <c r="BK155" s="249">
        <f>ROUND(I155*H155,2)</f>
        <v>0</v>
      </c>
      <c r="BL155" s="17" t="s">
        <v>88</v>
      </c>
      <c r="BM155" s="248" t="s">
        <v>2456</v>
      </c>
    </row>
    <row r="156" spans="1:65" s="2" customFormat="1" ht="21.75" customHeight="1">
      <c r="A156" s="38"/>
      <c r="B156" s="39"/>
      <c r="C156" s="273" t="s">
        <v>97</v>
      </c>
      <c r="D156" s="273" t="s">
        <v>551</v>
      </c>
      <c r="E156" s="274" t="s">
        <v>2457</v>
      </c>
      <c r="F156" s="275" t="s">
        <v>2458</v>
      </c>
      <c r="G156" s="276" t="s">
        <v>192</v>
      </c>
      <c r="H156" s="277">
        <v>1</v>
      </c>
      <c r="I156" s="278"/>
      <c r="J156" s="279">
        <f>ROUND(I156*H156,2)</f>
        <v>0</v>
      </c>
      <c r="K156" s="280"/>
      <c r="L156" s="281"/>
      <c r="M156" s="282" t="s">
        <v>1</v>
      </c>
      <c r="N156" s="283" t="s">
        <v>38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97</v>
      </c>
      <c r="AT156" s="248" t="s">
        <v>551</v>
      </c>
      <c r="AU156" s="248" t="s">
        <v>82</v>
      </c>
      <c r="AY156" s="17" t="s">
        <v>163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80</v>
      </c>
      <c r="BK156" s="249">
        <f>ROUND(I156*H156,2)</f>
        <v>0</v>
      </c>
      <c r="BL156" s="17" t="s">
        <v>88</v>
      </c>
      <c r="BM156" s="248" t="s">
        <v>2459</v>
      </c>
    </row>
    <row r="157" spans="1:63" s="12" customFormat="1" ht="22.8" customHeight="1">
      <c r="A157" s="12"/>
      <c r="B157" s="220"/>
      <c r="C157" s="221"/>
      <c r="D157" s="222" t="s">
        <v>72</v>
      </c>
      <c r="E157" s="234" t="s">
        <v>581</v>
      </c>
      <c r="F157" s="234" t="s">
        <v>1463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SUM(P158:P175)</f>
        <v>0</v>
      </c>
      <c r="Q157" s="228"/>
      <c r="R157" s="229">
        <f>SUM(R158:R175)</f>
        <v>0</v>
      </c>
      <c r="S157" s="228"/>
      <c r="T157" s="230">
        <f>SUM(T158:T175)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80</v>
      </c>
      <c r="AT157" s="232" t="s">
        <v>72</v>
      </c>
      <c r="AU157" s="232" t="s">
        <v>80</v>
      </c>
      <c r="AY157" s="231" t="s">
        <v>163</v>
      </c>
      <c r="BK157" s="233">
        <f>SUM(BK158:BK175)</f>
        <v>0</v>
      </c>
    </row>
    <row r="158" spans="1:65" s="2" customFormat="1" ht="33" customHeight="1">
      <c r="A158" s="38"/>
      <c r="B158" s="39"/>
      <c r="C158" s="236" t="s">
        <v>100</v>
      </c>
      <c r="D158" s="236" t="s">
        <v>165</v>
      </c>
      <c r="E158" s="237" t="s">
        <v>1470</v>
      </c>
      <c r="F158" s="238" t="s">
        <v>1471</v>
      </c>
      <c r="G158" s="239" t="s">
        <v>563</v>
      </c>
      <c r="H158" s="240">
        <v>-1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88</v>
      </c>
      <c r="AT158" s="248" t="s">
        <v>165</v>
      </c>
      <c r="AU158" s="248" t="s">
        <v>82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88</v>
      </c>
      <c r="BM158" s="248" t="s">
        <v>2460</v>
      </c>
    </row>
    <row r="159" spans="1:51" s="13" customFormat="1" ht="12">
      <c r="A159" s="13"/>
      <c r="B159" s="250"/>
      <c r="C159" s="251"/>
      <c r="D159" s="252" t="s">
        <v>170</v>
      </c>
      <c r="E159" s="253" t="s">
        <v>1</v>
      </c>
      <c r="F159" s="254" t="s">
        <v>122</v>
      </c>
      <c r="G159" s="251"/>
      <c r="H159" s="255">
        <v>-1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170</v>
      </c>
      <c r="AU159" s="261" t="s">
        <v>82</v>
      </c>
      <c r="AV159" s="13" t="s">
        <v>82</v>
      </c>
      <c r="AW159" s="13" t="s">
        <v>30</v>
      </c>
      <c r="AX159" s="13" t="s">
        <v>73</v>
      </c>
      <c r="AY159" s="261" t="s">
        <v>163</v>
      </c>
    </row>
    <row r="160" spans="1:51" s="14" customFormat="1" ht="12">
      <c r="A160" s="14"/>
      <c r="B160" s="262"/>
      <c r="C160" s="263"/>
      <c r="D160" s="252" t="s">
        <v>170</v>
      </c>
      <c r="E160" s="264" t="s">
        <v>1</v>
      </c>
      <c r="F160" s="265" t="s">
        <v>172</v>
      </c>
      <c r="G160" s="263"/>
      <c r="H160" s="266">
        <v>-1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2" t="s">
        <v>170</v>
      </c>
      <c r="AU160" s="272" t="s">
        <v>82</v>
      </c>
      <c r="AV160" s="14" t="s">
        <v>88</v>
      </c>
      <c r="AW160" s="14" t="s">
        <v>30</v>
      </c>
      <c r="AX160" s="14" t="s">
        <v>80</v>
      </c>
      <c r="AY160" s="272" t="s">
        <v>163</v>
      </c>
    </row>
    <row r="161" spans="1:65" s="2" customFormat="1" ht="21.75" customHeight="1">
      <c r="A161" s="38"/>
      <c r="B161" s="39"/>
      <c r="C161" s="236" t="s">
        <v>103</v>
      </c>
      <c r="D161" s="236" t="s">
        <v>165</v>
      </c>
      <c r="E161" s="237" t="s">
        <v>1492</v>
      </c>
      <c r="F161" s="238" t="s">
        <v>1493</v>
      </c>
      <c r="G161" s="239" t="s">
        <v>563</v>
      </c>
      <c r="H161" s="240">
        <v>-2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38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88</v>
      </c>
      <c r="AT161" s="248" t="s">
        <v>165</v>
      </c>
      <c r="AU161" s="248" t="s">
        <v>82</v>
      </c>
      <c r="AY161" s="17" t="s">
        <v>163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80</v>
      </c>
      <c r="BK161" s="249">
        <f>ROUND(I161*H161,2)</f>
        <v>0</v>
      </c>
      <c r="BL161" s="17" t="s">
        <v>88</v>
      </c>
      <c r="BM161" s="248" t="s">
        <v>2461</v>
      </c>
    </row>
    <row r="162" spans="1:51" s="13" customFormat="1" ht="12">
      <c r="A162" s="13"/>
      <c r="B162" s="250"/>
      <c r="C162" s="251"/>
      <c r="D162" s="252" t="s">
        <v>170</v>
      </c>
      <c r="E162" s="253" t="s">
        <v>1</v>
      </c>
      <c r="F162" s="254" t="s">
        <v>2462</v>
      </c>
      <c r="G162" s="251"/>
      <c r="H162" s="255">
        <v>-2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170</v>
      </c>
      <c r="AU162" s="261" t="s">
        <v>82</v>
      </c>
      <c r="AV162" s="13" t="s">
        <v>82</v>
      </c>
      <c r="AW162" s="13" t="s">
        <v>30</v>
      </c>
      <c r="AX162" s="13" t="s">
        <v>73</v>
      </c>
      <c r="AY162" s="261" t="s">
        <v>163</v>
      </c>
    </row>
    <row r="163" spans="1:51" s="14" customFormat="1" ht="12">
      <c r="A163" s="14"/>
      <c r="B163" s="262"/>
      <c r="C163" s="263"/>
      <c r="D163" s="252" t="s">
        <v>170</v>
      </c>
      <c r="E163" s="264" t="s">
        <v>1</v>
      </c>
      <c r="F163" s="265" t="s">
        <v>172</v>
      </c>
      <c r="G163" s="263"/>
      <c r="H163" s="266">
        <v>-2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2" t="s">
        <v>170</v>
      </c>
      <c r="AU163" s="272" t="s">
        <v>82</v>
      </c>
      <c r="AV163" s="14" t="s">
        <v>88</v>
      </c>
      <c r="AW163" s="14" t="s">
        <v>30</v>
      </c>
      <c r="AX163" s="14" t="s">
        <v>80</v>
      </c>
      <c r="AY163" s="272" t="s">
        <v>163</v>
      </c>
    </row>
    <row r="164" spans="1:65" s="2" customFormat="1" ht="21.75" customHeight="1">
      <c r="A164" s="38"/>
      <c r="B164" s="39"/>
      <c r="C164" s="236" t="s">
        <v>106</v>
      </c>
      <c r="D164" s="236" t="s">
        <v>165</v>
      </c>
      <c r="E164" s="237" t="s">
        <v>1510</v>
      </c>
      <c r="F164" s="238" t="s">
        <v>1511</v>
      </c>
      <c r="G164" s="239" t="s">
        <v>563</v>
      </c>
      <c r="H164" s="240">
        <v>-1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38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88</v>
      </c>
      <c r="AT164" s="248" t="s">
        <v>165</v>
      </c>
      <c r="AU164" s="248" t="s">
        <v>82</v>
      </c>
      <c r="AY164" s="17" t="s">
        <v>163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80</v>
      </c>
      <c r="BK164" s="249">
        <f>ROUND(I164*H164,2)</f>
        <v>0</v>
      </c>
      <c r="BL164" s="17" t="s">
        <v>88</v>
      </c>
      <c r="BM164" s="248" t="s">
        <v>2463</v>
      </c>
    </row>
    <row r="165" spans="1:51" s="13" customFormat="1" ht="12">
      <c r="A165" s="13"/>
      <c r="B165" s="250"/>
      <c r="C165" s="251"/>
      <c r="D165" s="252" t="s">
        <v>170</v>
      </c>
      <c r="E165" s="253" t="s">
        <v>1</v>
      </c>
      <c r="F165" s="254" t="s">
        <v>122</v>
      </c>
      <c r="G165" s="251"/>
      <c r="H165" s="255">
        <v>-1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170</v>
      </c>
      <c r="AU165" s="261" t="s">
        <v>82</v>
      </c>
      <c r="AV165" s="13" t="s">
        <v>82</v>
      </c>
      <c r="AW165" s="13" t="s">
        <v>30</v>
      </c>
      <c r="AX165" s="13" t="s">
        <v>73</v>
      </c>
      <c r="AY165" s="261" t="s">
        <v>163</v>
      </c>
    </row>
    <row r="166" spans="1:51" s="14" customFormat="1" ht="12">
      <c r="A166" s="14"/>
      <c r="B166" s="262"/>
      <c r="C166" s="263"/>
      <c r="D166" s="252" t="s">
        <v>170</v>
      </c>
      <c r="E166" s="264" t="s">
        <v>1</v>
      </c>
      <c r="F166" s="265" t="s">
        <v>172</v>
      </c>
      <c r="G166" s="263"/>
      <c r="H166" s="266">
        <v>-1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2" t="s">
        <v>170</v>
      </c>
      <c r="AU166" s="272" t="s">
        <v>82</v>
      </c>
      <c r="AV166" s="14" t="s">
        <v>88</v>
      </c>
      <c r="AW166" s="14" t="s">
        <v>30</v>
      </c>
      <c r="AX166" s="14" t="s">
        <v>80</v>
      </c>
      <c r="AY166" s="272" t="s">
        <v>163</v>
      </c>
    </row>
    <row r="167" spans="1:65" s="2" customFormat="1" ht="33" customHeight="1">
      <c r="A167" s="38"/>
      <c r="B167" s="39"/>
      <c r="C167" s="236" t="s">
        <v>109</v>
      </c>
      <c r="D167" s="236" t="s">
        <v>165</v>
      </c>
      <c r="E167" s="237" t="s">
        <v>2464</v>
      </c>
      <c r="F167" s="238" t="s">
        <v>2465</v>
      </c>
      <c r="G167" s="239" t="s">
        <v>563</v>
      </c>
      <c r="H167" s="240">
        <v>1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38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88</v>
      </c>
      <c r="AT167" s="248" t="s">
        <v>165</v>
      </c>
      <c r="AU167" s="248" t="s">
        <v>82</v>
      </c>
      <c r="AY167" s="17" t="s">
        <v>163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80</v>
      </c>
      <c r="BK167" s="249">
        <f>ROUND(I167*H167,2)</f>
        <v>0</v>
      </c>
      <c r="BL167" s="17" t="s">
        <v>88</v>
      </c>
      <c r="BM167" s="248" t="s">
        <v>2466</v>
      </c>
    </row>
    <row r="168" spans="1:51" s="13" customFormat="1" ht="12">
      <c r="A168" s="13"/>
      <c r="B168" s="250"/>
      <c r="C168" s="251"/>
      <c r="D168" s="252" t="s">
        <v>170</v>
      </c>
      <c r="E168" s="253" t="s">
        <v>1</v>
      </c>
      <c r="F168" s="254" t="s">
        <v>80</v>
      </c>
      <c r="G168" s="251"/>
      <c r="H168" s="255">
        <v>1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170</v>
      </c>
      <c r="AU168" s="261" t="s">
        <v>82</v>
      </c>
      <c r="AV168" s="13" t="s">
        <v>82</v>
      </c>
      <c r="AW168" s="13" t="s">
        <v>30</v>
      </c>
      <c r="AX168" s="13" t="s">
        <v>73</v>
      </c>
      <c r="AY168" s="261" t="s">
        <v>163</v>
      </c>
    </row>
    <row r="169" spans="1:51" s="14" customFormat="1" ht="12">
      <c r="A169" s="14"/>
      <c r="B169" s="262"/>
      <c r="C169" s="263"/>
      <c r="D169" s="252" t="s">
        <v>170</v>
      </c>
      <c r="E169" s="264" t="s">
        <v>1</v>
      </c>
      <c r="F169" s="265" t="s">
        <v>172</v>
      </c>
      <c r="G169" s="263"/>
      <c r="H169" s="266">
        <v>1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2" t="s">
        <v>170</v>
      </c>
      <c r="AU169" s="272" t="s">
        <v>82</v>
      </c>
      <c r="AV169" s="14" t="s">
        <v>88</v>
      </c>
      <c r="AW169" s="14" t="s">
        <v>30</v>
      </c>
      <c r="AX169" s="14" t="s">
        <v>80</v>
      </c>
      <c r="AY169" s="272" t="s">
        <v>163</v>
      </c>
    </row>
    <row r="170" spans="1:65" s="2" customFormat="1" ht="33" customHeight="1">
      <c r="A170" s="38"/>
      <c r="B170" s="39"/>
      <c r="C170" s="236" t="s">
        <v>112</v>
      </c>
      <c r="D170" s="236" t="s">
        <v>165</v>
      </c>
      <c r="E170" s="237" t="s">
        <v>2467</v>
      </c>
      <c r="F170" s="238" t="s">
        <v>2468</v>
      </c>
      <c r="G170" s="239" t="s">
        <v>563</v>
      </c>
      <c r="H170" s="240">
        <v>2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88</v>
      </c>
      <c r="AT170" s="248" t="s">
        <v>165</v>
      </c>
      <c r="AU170" s="248" t="s">
        <v>82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2469</v>
      </c>
    </row>
    <row r="171" spans="1:51" s="13" customFormat="1" ht="12">
      <c r="A171" s="13"/>
      <c r="B171" s="250"/>
      <c r="C171" s="251"/>
      <c r="D171" s="252" t="s">
        <v>170</v>
      </c>
      <c r="E171" s="253" t="s">
        <v>1</v>
      </c>
      <c r="F171" s="254" t="s">
        <v>1570</v>
      </c>
      <c r="G171" s="251"/>
      <c r="H171" s="255">
        <v>2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170</v>
      </c>
      <c r="AU171" s="261" t="s">
        <v>82</v>
      </c>
      <c r="AV171" s="13" t="s">
        <v>82</v>
      </c>
      <c r="AW171" s="13" t="s">
        <v>30</v>
      </c>
      <c r="AX171" s="13" t="s">
        <v>73</v>
      </c>
      <c r="AY171" s="261" t="s">
        <v>163</v>
      </c>
    </row>
    <row r="172" spans="1:51" s="14" customFormat="1" ht="12">
      <c r="A172" s="14"/>
      <c r="B172" s="262"/>
      <c r="C172" s="263"/>
      <c r="D172" s="252" t="s">
        <v>170</v>
      </c>
      <c r="E172" s="264" t="s">
        <v>1</v>
      </c>
      <c r="F172" s="265" t="s">
        <v>172</v>
      </c>
      <c r="G172" s="263"/>
      <c r="H172" s="266">
        <v>2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2" t="s">
        <v>170</v>
      </c>
      <c r="AU172" s="272" t="s">
        <v>82</v>
      </c>
      <c r="AV172" s="14" t="s">
        <v>88</v>
      </c>
      <c r="AW172" s="14" t="s">
        <v>30</v>
      </c>
      <c r="AX172" s="14" t="s">
        <v>80</v>
      </c>
      <c r="AY172" s="272" t="s">
        <v>163</v>
      </c>
    </row>
    <row r="173" spans="1:65" s="2" customFormat="1" ht="33" customHeight="1">
      <c r="A173" s="38"/>
      <c r="B173" s="39"/>
      <c r="C173" s="236" t="s">
        <v>246</v>
      </c>
      <c r="D173" s="236" t="s">
        <v>165</v>
      </c>
      <c r="E173" s="237" t="s">
        <v>2470</v>
      </c>
      <c r="F173" s="238" t="s">
        <v>2471</v>
      </c>
      <c r="G173" s="239" t="s">
        <v>563</v>
      </c>
      <c r="H173" s="240">
        <v>1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38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88</v>
      </c>
      <c r="AT173" s="248" t="s">
        <v>165</v>
      </c>
      <c r="AU173" s="248" t="s">
        <v>82</v>
      </c>
      <c r="AY173" s="17" t="s">
        <v>163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80</v>
      </c>
      <c r="BK173" s="249">
        <f>ROUND(I173*H173,2)</f>
        <v>0</v>
      </c>
      <c r="BL173" s="17" t="s">
        <v>88</v>
      </c>
      <c r="BM173" s="248" t="s">
        <v>2472</v>
      </c>
    </row>
    <row r="174" spans="1:51" s="13" customFormat="1" ht="12">
      <c r="A174" s="13"/>
      <c r="B174" s="250"/>
      <c r="C174" s="251"/>
      <c r="D174" s="252" t="s">
        <v>170</v>
      </c>
      <c r="E174" s="253" t="s">
        <v>1</v>
      </c>
      <c r="F174" s="254" t="s">
        <v>80</v>
      </c>
      <c r="G174" s="251"/>
      <c r="H174" s="255">
        <v>1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170</v>
      </c>
      <c r="AU174" s="261" t="s">
        <v>82</v>
      </c>
      <c r="AV174" s="13" t="s">
        <v>82</v>
      </c>
      <c r="AW174" s="13" t="s">
        <v>30</v>
      </c>
      <c r="AX174" s="13" t="s">
        <v>73</v>
      </c>
      <c r="AY174" s="261" t="s">
        <v>163</v>
      </c>
    </row>
    <row r="175" spans="1:51" s="14" customFormat="1" ht="12">
      <c r="A175" s="14"/>
      <c r="B175" s="262"/>
      <c r="C175" s="263"/>
      <c r="D175" s="252" t="s">
        <v>170</v>
      </c>
      <c r="E175" s="264" t="s">
        <v>1</v>
      </c>
      <c r="F175" s="265" t="s">
        <v>172</v>
      </c>
      <c r="G175" s="263"/>
      <c r="H175" s="266">
        <v>1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2" t="s">
        <v>170</v>
      </c>
      <c r="AU175" s="272" t="s">
        <v>82</v>
      </c>
      <c r="AV175" s="14" t="s">
        <v>88</v>
      </c>
      <c r="AW175" s="14" t="s">
        <v>30</v>
      </c>
      <c r="AX175" s="14" t="s">
        <v>80</v>
      </c>
      <c r="AY175" s="272" t="s">
        <v>163</v>
      </c>
    </row>
    <row r="176" spans="1:63" s="12" customFormat="1" ht="22.8" customHeight="1">
      <c r="A176" s="12"/>
      <c r="B176" s="220"/>
      <c r="C176" s="221"/>
      <c r="D176" s="222" t="s">
        <v>72</v>
      </c>
      <c r="E176" s="234" t="s">
        <v>100</v>
      </c>
      <c r="F176" s="234" t="s">
        <v>235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SUM(P177:P182)</f>
        <v>0</v>
      </c>
      <c r="Q176" s="228"/>
      <c r="R176" s="229">
        <f>SUM(R177:R182)</f>
        <v>0</v>
      </c>
      <c r="S176" s="228"/>
      <c r="T176" s="230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1" t="s">
        <v>80</v>
      </c>
      <c r="AT176" s="232" t="s">
        <v>72</v>
      </c>
      <c r="AU176" s="232" t="s">
        <v>80</v>
      </c>
      <c r="AY176" s="231" t="s">
        <v>163</v>
      </c>
      <c r="BK176" s="233">
        <f>SUM(BK177:BK182)</f>
        <v>0</v>
      </c>
    </row>
    <row r="177" spans="1:65" s="2" customFormat="1" ht="33" customHeight="1">
      <c r="A177" s="38"/>
      <c r="B177" s="39"/>
      <c r="C177" s="236" t="s">
        <v>8</v>
      </c>
      <c r="D177" s="236" t="s">
        <v>165</v>
      </c>
      <c r="E177" s="237" t="s">
        <v>340</v>
      </c>
      <c r="F177" s="238" t="s">
        <v>341</v>
      </c>
      <c r="G177" s="239" t="s">
        <v>168</v>
      </c>
      <c r="H177" s="240">
        <v>14.776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88</v>
      </c>
      <c r="AT177" s="248" t="s">
        <v>165</v>
      </c>
      <c r="AU177" s="248" t="s">
        <v>82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2473</v>
      </c>
    </row>
    <row r="178" spans="1:51" s="13" customFormat="1" ht="12">
      <c r="A178" s="13"/>
      <c r="B178" s="250"/>
      <c r="C178" s="251"/>
      <c r="D178" s="252" t="s">
        <v>170</v>
      </c>
      <c r="E178" s="253" t="s">
        <v>1</v>
      </c>
      <c r="F178" s="254" t="s">
        <v>2474</v>
      </c>
      <c r="G178" s="251"/>
      <c r="H178" s="255">
        <v>4.08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170</v>
      </c>
      <c r="AU178" s="261" t="s">
        <v>82</v>
      </c>
      <c r="AV178" s="13" t="s">
        <v>82</v>
      </c>
      <c r="AW178" s="13" t="s">
        <v>30</v>
      </c>
      <c r="AX178" s="13" t="s">
        <v>73</v>
      </c>
      <c r="AY178" s="261" t="s">
        <v>163</v>
      </c>
    </row>
    <row r="179" spans="1:51" s="13" customFormat="1" ht="12">
      <c r="A179" s="13"/>
      <c r="B179" s="250"/>
      <c r="C179" s="251"/>
      <c r="D179" s="252" t="s">
        <v>170</v>
      </c>
      <c r="E179" s="253" t="s">
        <v>1</v>
      </c>
      <c r="F179" s="254" t="s">
        <v>2475</v>
      </c>
      <c r="G179" s="251"/>
      <c r="H179" s="255">
        <v>4.718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170</v>
      </c>
      <c r="AU179" s="261" t="s">
        <v>82</v>
      </c>
      <c r="AV179" s="13" t="s">
        <v>82</v>
      </c>
      <c r="AW179" s="13" t="s">
        <v>30</v>
      </c>
      <c r="AX179" s="13" t="s">
        <v>73</v>
      </c>
      <c r="AY179" s="261" t="s">
        <v>163</v>
      </c>
    </row>
    <row r="180" spans="1:51" s="13" customFormat="1" ht="12">
      <c r="A180" s="13"/>
      <c r="B180" s="250"/>
      <c r="C180" s="251"/>
      <c r="D180" s="252" t="s">
        <v>170</v>
      </c>
      <c r="E180" s="253" t="s">
        <v>1</v>
      </c>
      <c r="F180" s="254" t="s">
        <v>2476</v>
      </c>
      <c r="G180" s="251"/>
      <c r="H180" s="255">
        <v>1.02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170</v>
      </c>
      <c r="AU180" s="261" t="s">
        <v>82</v>
      </c>
      <c r="AV180" s="13" t="s">
        <v>82</v>
      </c>
      <c r="AW180" s="13" t="s">
        <v>30</v>
      </c>
      <c r="AX180" s="13" t="s">
        <v>73</v>
      </c>
      <c r="AY180" s="261" t="s">
        <v>163</v>
      </c>
    </row>
    <row r="181" spans="1:51" s="13" customFormat="1" ht="12">
      <c r="A181" s="13"/>
      <c r="B181" s="250"/>
      <c r="C181" s="251"/>
      <c r="D181" s="252" t="s">
        <v>170</v>
      </c>
      <c r="E181" s="253" t="s">
        <v>1</v>
      </c>
      <c r="F181" s="254" t="s">
        <v>2477</v>
      </c>
      <c r="G181" s="251"/>
      <c r="H181" s="255">
        <v>4.958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170</v>
      </c>
      <c r="AU181" s="261" t="s">
        <v>82</v>
      </c>
      <c r="AV181" s="13" t="s">
        <v>82</v>
      </c>
      <c r="AW181" s="13" t="s">
        <v>30</v>
      </c>
      <c r="AX181" s="13" t="s">
        <v>73</v>
      </c>
      <c r="AY181" s="261" t="s">
        <v>163</v>
      </c>
    </row>
    <row r="182" spans="1:51" s="14" customFormat="1" ht="12">
      <c r="A182" s="14"/>
      <c r="B182" s="262"/>
      <c r="C182" s="263"/>
      <c r="D182" s="252" t="s">
        <v>170</v>
      </c>
      <c r="E182" s="264" t="s">
        <v>1</v>
      </c>
      <c r="F182" s="265" t="s">
        <v>172</v>
      </c>
      <c r="G182" s="263"/>
      <c r="H182" s="266">
        <v>14.776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2" t="s">
        <v>170</v>
      </c>
      <c r="AU182" s="272" t="s">
        <v>82</v>
      </c>
      <c r="AV182" s="14" t="s">
        <v>88</v>
      </c>
      <c r="AW182" s="14" t="s">
        <v>30</v>
      </c>
      <c r="AX182" s="14" t="s">
        <v>80</v>
      </c>
      <c r="AY182" s="272" t="s">
        <v>163</v>
      </c>
    </row>
    <row r="183" spans="1:63" s="12" customFormat="1" ht="22.8" customHeight="1">
      <c r="A183" s="12"/>
      <c r="B183" s="220"/>
      <c r="C183" s="221"/>
      <c r="D183" s="222" t="s">
        <v>72</v>
      </c>
      <c r="E183" s="234" t="s">
        <v>586</v>
      </c>
      <c r="F183" s="234" t="s">
        <v>587</v>
      </c>
      <c r="G183" s="221"/>
      <c r="H183" s="221"/>
      <c r="I183" s="224"/>
      <c r="J183" s="235">
        <f>BK183</f>
        <v>0</v>
      </c>
      <c r="K183" s="221"/>
      <c r="L183" s="226"/>
      <c r="M183" s="227"/>
      <c r="N183" s="228"/>
      <c r="O183" s="228"/>
      <c r="P183" s="229">
        <f>SUM(P184:P188)</f>
        <v>0</v>
      </c>
      <c r="Q183" s="228"/>
      <c r="R183" s="229">
        <f>SUM(R184:R188)</f>
        <v>0</v>
      </c>
      <c r="S183" s="228"/>
      <c r="T183" s="230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1" t="s">
        <v>80</v>
      </c>
      <c r="AT183" s="232" t="s">
        <v>72</v>
      </c>
      <c r="AU183" s="232" t="s">
        <v>80</v>
      </c>
      <c r="AY183" s="231" t="s">
        <v>163</v>
      </c>
      <c r="BK183" s="233">
        <f>SUM(BK184:BK188)</f>
        <v>0</v>
      </c>
    </row>
    <row r="184" spans="1:65" s="2" customFormat="1" ht="21.75" customHeight="1">
      <c r="A184" s="38"/>
      <c r="B184" s="39"/>
      <c r="C184" s="236" t="s">
        <v>254</v>
      </c>
      <c r="D184" s="236" t="s">
        <v>165</v>
      </c>
      <c r="E184" s="237" t="s">
        <v>603</v>
      </c>
      <c r="F184" s="238" t="s">
        <v>604</v>
      </c>
      <c r="G184" s="239" t="s">
        <v>591</v>
      </c>
      <c r="H184" s="240">
        <v>1.936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82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2478</v>
      </c>
    </row>
    <row r="185" spans="1:65" s="2" customFormat="1" ht="33" customHeight="1">
      <c r="A185" s="38"/>
      <c r="B185" s="39"/>
      <c r="C185" s="236" t="s">
        <v>259</v>
      </c>
      <c r="D185" s="236" t="s">
        <v>165</v>
      </c>
      <c r="E185" s="237" t="s">
        <v>607</v>
      </c>
      <c r="F185" s="238" t="s">
        <v>608</v>
      </c>
      <c r="G185" s="239" t="s">
        <v>591</v>
      </c>
      <c r="H185" s="240">
        <v>21.296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88</v>
      </c>
      <c r="AT185" s="248" t="s">
        <v>165</v>
      </c>
      <c r="AU185" s="248" t="s">
        <v>82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2479</v>
      </c>
    </row>
    <row r="186" spans="1:51" s="13" customFormat="1" ht="12">
      <c r="A186" s="13"/>
      <c r="B186" s="250"/>
      <c r="C186" s="251"/>
      <c r="D186" s="252" t="s">
        <v>170</v>
      </c>
      <c r="E186" s="253" t="s">
        <v>1</v>
      </c>
      <c r="F186" s="254" t="s">
        <v>2480</v>
      </c>
      <c r="G186" s="251"/>
      <c r="H186" s="255">
        <v>21.296</v>
      </c>
      <c r="I186" s="256"/>
      <c r="J186" s="251"/>
      <c r="K186" s="251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170</v>
      </c>
      <c r="AU186" s="261" t="s">
        <v>82</v>
      </c>
      <c r="AV186" s="13" t="s">
        <v>82</v>
      </c>
      <c r="AW186" s="13" t="s">
        <v>30</v>
      </c>
      <c r="AX186" s="13" t="s">
        <v>73</v>
      </c>
      <c r="AY186" s="261" t="s">
        <v>163</v>
      </c>
    </row>
    <row r="187" spans="1:51" s="14" customFormat="1" ht="12">
      <c r="A187" s="14"/>
      <c r="B187" s="262"/>
      <c r="C187" s="263"/>
      <c r="D187" s="252" t="s">
        <v>170</v>
      </c>
      <c r="E187" s="264" t="s">
        <v>1</v>
      </c>
      <c r="F187" s="265" t="s">
        <v>172</v>
      </c>
      <c r="G187" s="263"/>
      <c r="H187" s="266">
        <v>21.296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2" t="s">
        <v>170</v>
      </c>
      <c r="AU187" s="272" t="s">
        <v>82</v>
      </c>
      <c r="AV187" s="14" t="s">
        <v>88</v>
      </c>
      <c r="AW187" s="14" t="s">
        <v>30</v>
      </c>
      <c r="AX187" s="14" t="s">
        <v>80</v>
      </c>
      <c r="AY187" s="272" t="s">
        <v>163</v>
      </c>
    </row>
    <row r="188" spans="1:65" s="2" customFormat="1" ht="33" customHeight="1">
      <c r="A188" s="38"/>
      <c r="B188" s="39"/>
      <c r="C188" s="236" t="s">
        <v>263</v>
      </c>
      <c r="D188" s="236" t="s">
        <v>165</v>
      </c>
      <c r="E188" s="237" t="s">
        <v>622</v>
      </c>
      <c r="F188" s="238" t="s">
        <v>2481</v>
      </c>
      <c r="G188" s="239" t="s">
        <v>591</v>
      </c>
      <c r="H188" s="240">
        <v>1.936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38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88</v>
      </c>
      <c r="AT188" s="248" t="s">
        <v>165</v>
      </c>
      <c r="AU188" s="248" t="s">
        <v>82</v>
      </c>
      <c r="AY188" s="17" t="s">
        <v>163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80</v>
      </c>
      <c r="BK188" s="249">
        <f>ROUND(I188*H188,2)</f>
        <v>0</v>
      </c>
      <c r="BL188" s="17" t="s">
        <v>88</v>
      </c>
      <c r="BM188" s="248" t="s">
        <v>2482</v>
      </c>
    </row>
    <row r="189" spans="1:63" s="12" customFormat="1" ht="22.8" customHeight="1">
      <c r="A189" s="12"/>
      <c r="B189" s="220"/>
      <c r="C189" s="221"/>
      <c r="D189" s="222" t="s">
        <v>72</v>
      </c>
      <c r="E189" s="234" t="s">
        <v>655</v>
      </c>
      <c r="F189" s="234" t="s">
        <v>656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P190</f>
        <v>0</v>
      </c>
      <c r="Q189" s="228"/>
      <c r="R189" s="229">
        <f>R190</f>
        <v>0</v>
      </c>
      <c r="S189" s="228"/>
      <c r="T189" s="23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80</v>
      </c>
      <c r="AT189" s="232" t="s">
        <v>72</v>
      </c>
      <c r="AU189" s="232" t="s">
        <v>80</v>
      </c>
      <c r="AY189" s="231" t="s">
        <v>163</v>
      </c>
      <c r="BK189" s="233">
        <f>BK190</f>
        <v>0</v>
      </c>
    </row>
    <row r="190" spans="1:65" s="2" customFormat="1" ht="66.75" customHeight="1">
      <c r="A190" s="38"/>
      <c r="B190" s="39"/>
      <c r="C190" s="236" t="s">
        <v>267</v>
      </c>
      <c r="D190" s="236" t="s">
        <v>165</v>
      </c>
      <c r="E190" s="237" t="s">
        <v>658</v>
      </c>
      <c r="F190" s="238" t="s">
        <v>2483</v>
      </c>
      <c r="G190" s="239" t="s">
        <v>591</v>
      </c>
      <c r="H190" s="240">
        <v>1.994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82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2484</v>
      </c>
    </row>
    <row r="191" spans="1:63" s="12" customFormat="1" ht="25.9" customHeight="1">
      <c r="A191" s="12"/>
      <c r="B191" s="220"/>
      <c r="C191" s="221"/>
      <c r="D191" s="222" t="s">
        <v>72</v>
      </c>
      <c r="E191" s="223" t="s">
        <v>661</v>
      </c>
      <c r="F191" s="223" t="s">
        <v>662</v>
      </c>
      <c r="G191" s="221"/>
      <c r="H191" s="221"/>
      <c r="I191" s="224"/>
      <c r="J191" s="225">
        <f>BK191</f>
        <v>0</v>
      </c>
      <c r="K191" s="221"/>
      <c r="L191" s="226"/>
      <c r="M191" s="227"/>
      <c r="N191" s="228"/>
      <c r="O191" s="228"/>
      <c r="P191" s="229">
        <f>P192+P195+P201+P206+P209+P223+P226+P233+P238+P257</f>
        <v>0</v>
      </c>
      <c r="Q191" s="228"/>
      <c r="R191" s="229">
        <f>R192+R195+R201+R206+R209+R223+R226+R233+R238+R257</f>
        <v>0</v>
      </c>
      <c r="S191" s="228"/>
      <c r="T191" s="230">
        <f>T192+T195+T201+T206+T209+T223+T226+T233+T238+T257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1" t="s">
        <v>82</v>
      </c>
      <c r="AT191" s="232" t="s">
        <v>72</v>
      </c>
      <c r="AU191" s="232" t="s">
        <v>73</v>
      </c>
      <c r="AY191" s="231" t="s">
        <v>163</v>
      </c>
      <c r="BK191" s="233">
        <f>BK192+BK195+BK201+BK206+BK209+BK223+BK226+BK233+BK238+BK257</f>
        <v>0</v>
      </c>
    </row>
    <row r="192" spans="1:63" s="12" customFormat="1" ht="22.8" customHeight="1">
      <c r="A192" s="12"/>
      <c r="B192" s="220"/>
      <c r="C192" s="221"/>
      <c r="D192" s="222" t="s">
        <v>72</v>
      </c>
      <c r="E192" s="234" t="s">
        <v>1987</v>
      </c>
      <c r="F192" s="234" t="s">
        <v>1988</v>
      </c>
      <c r="G192" s="221"/>
      <c r="H192" s="221"/>
      <c r="I192" s="224"/>
      <c r="J192" s="235">
        <f>BK192</f>
        <v>0</v>
      </c>
      <c r="K192" s="221"/>
      <c r="L192" s="226"/>
      <c r="M192" s="227"/>
      <c r="N192" s="228"/>
      <c r="O192" s="228"/>
      <c r="P192" s="229">
        <f>SUM(P193:P194)</f>
        <v>0</v>
      </c>
      <c r="Q192" s="228"/>
      <c r="R192" s="229">
        <f>SUM(R193:R194)</f>
        <v>0</v>
      </c>
      <c r="S192" s="228"/>
      <c r="T192" s="230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1" t="s">
        <v>82</v>
      </c>
      <c r="AT192" s="232" t="s">
        <v>72</v>
      </c>
      <c r="AU192" s="232" t="s">
        <v>80</v>
      </c>
      <c r="AY192" s="231" t="s">
        <v>163</v>
      </c>
      <c r="BK192" s="233">
        <f>SUM(BK193:BK194)</f>
        <v>0</v>
      </c>
    </row>
    <row r="193" spans="1:65" s="2" customFormat="1" ht="21.75" customHeight="1">
      <c r="A193" s="38"/>
      <c r="B193" s="39"/>
      <c r="C193" s="236" t="s">
        <v>272</v>
      </c>
      <c r="D193" s="236" t="s">
        <v>165</v>
      </c>
      <c r="E193" s="237" t="s">
        <v>2485</v>
      </c>
      <c r="F193" s="238" t="s">
        <v>2486</v>
      </c>
      <c r="G193" s="239" t="s">
        <v>192</v>
      </c>
      <c r="H193" s="240">
        <v>1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38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254</v>
      </c>
      <c r="AT193" s="248" t="s">
        <v>165</v>
      </c>
      <c r="AU193" s="248" t="s">
        <v>82</v>
      </c>
      <c r="AY193" s="17" t="s">
        <v>163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80</v>
      </c>
      <c r="BK193" s="249">
        <f>ROUND(I193*H193,2)</f>
        <v>0</v>
      </c>
      <c r="BL193" s="17" t="s">
        <v>254</v>
      </c>
      <c r="BM193" s="248" t="s">
        <v>2487</v>
      </c>
    </row>
    <row r="194" spans="1:65" s="2" customFormat="1" ht="21.75" customHeight="1">
      <c r="A194" s="38"/>
      <c r="B194" s="39"/>
      <c r="C194" s="236" t="s">
        <v>7</v>
      </c>
      <c r="D194" s="236" t="s">
        <v>165</v>
      </c>
      <c r="E194" s="237" t="s">
        <v>2488</v>
      </c>
      <c r="F194" s="238" t="s">
        <v>2489</v>
      </c>
      <c r="G194" s="239" t="s">
        <v>192</v>
      </c>
      <c r="H194" s="240">
        <v>1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38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254</v>
      </c>
      <c r="AT194" s="248" t="s">
        <v>165</v>
      </c>
      <c r="AU194" s="248" t="s">
        <v>82</v>
      </c>
      <c r="AY194" s="17" t="s">
        <v>163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80</v>
      </c>
      <c r="BK194" s="249">
        <f>ROUND(I194*H194,2)</f>
        <v>0</v>
      </c>
      <c r="BL194" s="17" t="s">
        <v>254</v>
      </c>
      <c r="BM194" s="248" t="s">
        <v>2490</v>
      </c>
    </row>
    <row r="195" spans="1:63" s="12" customFormat="1" ht="22.8" customHeight="1">
      <c r="A195" s="12"/>
      <c r="B195" s="220"/>
      <c r="C195" s="221"/>
      <c r="D195" s="222" t="s">
        <v>72</v>
      </c>
      <c r="E195" s="234" t="s">
        <v>677</v>
      </c>
      <c r="F195" s="234" t="s">
        <v>2491</v>
      </c>
      <c r="G195" s="221"/>
      <c r="H195" s="221"/>
      <c r="I195" s="224"/>
      <c r="J195" s="235">
        <f>BK195</f>
        <v>0</v>
      </c>
      <c r="K195" s="221"/>
      <c r="L195" s="226"/>
      <c r="M195" s="227"/>
      <c r="N195" s="228"/>
      <c r="O195" s="228"/>
      <c r="P195" s="229">
        <f>SUM(P196:P200)</f>
        <v>0</v>
      </c>
      <c r="Q195" s="228"/>
      <c r="R195" s="229">
        <f>SUM(R196:R200)</f>
        <v>0</v>
      </c>
      <c r="S195" s="228"/>
      <c r="T195" s="230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1" t="s">
        <v>82</v>
      </c>
      <c r="AT195" s="232" t="s">
        <v>72</v>
      </c>
      <c r="AU195" s="232" t="s">
        <v>80</v>
      </c>
      <c r="AY195" s="231" t="s">
        <v>163</v>
      </c>
      <c r="BK195" s="233">
        <f>SUM(BK196:BK200)</f>
        <v>0</v>
      </c>
    </row>
    <row r="196" spans="1:65" s="2" customFormat="1" ht="16.5" customHeight="1">
      <c r="A196" s="38"/>
      <c r="B196" s="39"/>
      <c r="C196" s="236" t="s">
        <v>279</v>
      </c>
      <c r="D196" s="236" t="s">
        <v>165</v>
      </c>
      <c r="E196" s="237" t="s">
        <v>2492</v>
      </c>
      <c r="F196" s="238" t="s">
        <v>2493</v>
      </c>
      <c r="G196" s="239" t="s">
        <v>212</v>
      </c>
      <c r="H196" s="240">
        <v>1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38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254</v>
      </c>
      <c r="AT196" s="248" t="s">
        <v>165</v>
      </c>
      <c r="AU196" s="248" t="s">
        <v>82</v>
      </c>
      <c r="AY196" s="17" t="s">
        <v>163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80</v>
      </c>
      <c r="BK196" s="249">
        <f>ROUND(I196*H196,2)</f>
        <v>0</v>
      </c>
      <c r="BL196" s="17" t="s">
        <v>254</v>
      </c>
      <c r="BM196" s="248" t="s">
        <v>2494</v>
      </c>
    </row>
    <row r="197" spans="1:65" s="2" customFormat="1" ht="16.5" customHeight="1">
      <c r="A197" s="38"/>
      <c r="B197" s="39"/>
      <c r="C197" s="236" t="s">
        <v>283</v>
      </c>
      <c r="D197" s="236" t="s">
        <v>165</v>
      </c>
      <c r="E197" s="237" t="s">
        <v>2495</v>
      </c>
      <c r="F197" s="238" t="s">
        <v>2496</v>
      </c>
      <c r="G197" s="239" t="s">
        <v>212</v>
      </c>
      <c r="H197" s="240">
        <v>2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38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254</v>
      </c>
      <c r="AT197" s="248" t="s">
        <v>165</v>
      </c>
      <c r="AU197" s="248" t="s">
        <v>82</v>
      </c>
      <c r="AY197" s="17" t="s">
        <v>163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80</v>
      </c>
      <c r="BK197" s="249">
        <f>ROUND(I197*H197,2)</f>
        <v>0</v>
      </c>
      <c r="BL197" s="17" t="s">
        <v>254</v>
      </c>
      <c r="BM197" s="248" t="s">
        <v>2497</v>
      </c>
    </row>
    <row r="198" spans="1:65" s="2" customFormat="1" ht="16.5" customHeight="1">
      <c r="A198" s="38"/>
      <c r="B198" s="39"/>
      <c r="C198" s="236" t="s">
        <v>287</v>
      </c>
      <c r="D198" s="236" t="s">
        <v>165</v>
      </c>
      <c r="E198" s="237" t="s">
        <v>2498</v>
      </c>
      <c r="F198" s="238" t="s">
        <v>2499</v>
      </c>
      <c r="G198" s="239" t="s">
        <v>212</v>
      </c>
      <c r="H198" s="240">
        <v>4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38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254</v>
      </c>
      <c r="AT198" s="248" t="s">
        <v>165</v>
      </c>
      <c r="AU198" s="248" t="s">
        <v>82</v>
      </c>
      <c r="AY198" s="17" t="s">
        <v>163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80</v>
      </c>
      <c r="BK198" s="249">
        <f>ROUND(I198*H198,2)</f>
        <v>0</v>
      </c>
      <c r="BL198" s="17" t="s">
        <v>254</v>
      </c>
      <c r="BM198" s="248" t="s">
        <v>2500</v>
      </c>
    </row>
    <row r="199" spans="1:65" s="2" customFormat="1" ht="16.5" customHeight="1">
      <c r="A199" s="38"/>
      <c r="B199" s="39"/>
      <c r="C199" s="236" t="s">
        <v>291</v>
      </c>
      <c r="D199" s="236" t="s">
        <v>165</v>
      </c>
      <c r="E199" s="237" t="s">
        <v>2501</v>
      </c>
      <c r="F199" s="238" t="s">
        <v>2502</v>
      </c>
      <c r="G199" s="239" t="s">
        <v>212</v>
      </c>
      <c r="H199" s="240">
        <v>1.5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38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254</v>
      </c>
      <c r="AT199" s="248" t="s">
        <v>165</v>
      </c>
      <c r="AU199" s="248" t="s">
        <v>82</v>
      </c>
      <c r="AY199" s="17" t="s">
        <v>163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80</v>
      </c>
      <c r="BK199" s="249">
        <f>ROUND(I199*H199,2)</f>
        <v>0</v>
      </c>
      <c r="BL199" s="17" t="s">
        <v>254</v>
      </c>
      <c r="BM199" s="248" t="s">
        <v>2503</v>
      </c>
    </row>
    <row r="200" spans="1:65" s="2" customFormat="1" ht="21.75" customHeight="1">
      <c r="A200" s="38"/>
      <c r="B200" s="39"/>
      <c r="C200" s="236" t="s">
        <v>315</v>
      </c>
      <c r="D200" s="236" t="s">
        <v>165</v>
      </c>
      <c r="E200" s="237" t="s">
        <v>2504</v>
      </c>
      <c r="F200" s="238" t="s">
        <v>2505</v>
      </c>
      <c r="G200" s="239" t="s">
        <v>212</v>
      </c>
      <c r="H200" s="240">
        <v>1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38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254</v>
      </c>
      <c r="AT200" s="248" t="s">
        <v>165</v>
      </c>
      <c r="AU200" s="248" t="s">
        <v>82</v>
      </c>
      <c r="AY200" s="17" t="s">
        <v>163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80</v>
      </c>
      <c r="BK200" s="249">
        <f>ROUND(I200*H200,2)</f>
        <v>0</v>
      </c>
      <c r="BL200" s="17" t="s">
        <v>254</v>
      </c>
      <c r="BM200" s="248" t="s">
        <v>2506</v>
      </c>
    </row>
    <row r="201" spans="1:63" s="12" customFormat="1" ht="22.8" customHeight="1">
      <c r="A201" s="12"/>
      <c r="B201" s="220"/>
      <c r="C201" s="221"/>
      <c r="D201" s="222" t="s">
        <v>72</v>
      </c>
      <c r="E201" s="234" t="s">
        <v>693</v>
      </c>
      <c r="F201" s="234" t="s">
        <v>2507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SUM(P202:P205)</f>
        <v>0</v>
      </c>
      <c r="Q201" s="228"/>
      <c r="R201" s="229">
        <f>SUM(R202:R205)</f>
        <v>0</v>
      </c>
      <c r="S201" s="228"/>
      <c r="T201" s="23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82</v>
      </c>
      <c r="AT201" s="232" t="s">
        <v>72</v>
      </c>
      <c r="AU201" s="232" t="s">
        <v>80</v>
      </c>
      <c r="AY201" s="231" t="s">
        <v>163</v>
      </c>
      <c r="BK201" s="233">
        <f>SUM(BK202:BK205)</f>
        <v>0</v>
      </c>
    </row>
    <row r="202" spans="1:65" s="2" customFormat="1" ht="21.75" customHeight="1">
      <c r="A202" s="38"/>
      <c r="B202" s="39"/>
      <c r="C202" s="236" t="s">
        <v>319</v>
      </c>
      <c r="D202" s="236" t="s">
        <v>165</v>
      </c>
      <c r="E202" s="237" t="s">
        <v>2508</v>
      </c>
      <c r="F202" s="238" t="s">
        <v>2509</v>
      </c>
      <c r="G202" s="239" t="s">
        <v>212</v>
      </c>
      <c r="H202" s="240">
        <v>5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38</v>
      </c>
      <c r="O202" s="91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254</v>
      </c>
      <c r="AT202" s="248" t="s">
        <v>165</v>
      </c>
      <c r="AU202" s="248" t="s">
        <v>82</v>
      </c>
      <c r="AY202" s="17" t="s">
        <v>163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80</v>
      </c>
      <c r="BK202" s="249">
        <f>ROUND(I202*H202,2)</f>
        <v>0</v>
      </c>
      <c r="BL202" s="17" t="s">
        <v>254</v>
      </c>
      <c r="BM202" s="248" t="s">
        <v>2510</v>
      </c>
    </row>
    <row r="203" spans="1:65" s="2" customFormat="1" ht="21.75" customHeight="1">
      <c r="A203" s="38"/>
      <c r="B203" s="39"/>
      <c r="C203" s="236" t="s">
        <v>323</v>
      </c>
      <c r="D203" s="236" t="s">
        <v>165</v>
      </c>
      <c r="E203" s="237" t="s">
        <v>2511</v>
      </c>
      <c r="F203" s="238" t="s">
        <v>2512</v>
      </c>
      <c r="G203" s="239" t="s">
        <v>212</v>
      </c>
      <c r="H203" s="240">
        <v>1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38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254</v>
      </c>
      <c r="AT203" s="248" t="s">
        <v>165</v>
      </c>
      <c r="AU203" s="248" t="s">
        <v>82</v>
      </c>
      <c r="AY203" s="17" t="s">
        <v>163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80</v>
      </c>
      <c r="BK203" s="249">
        <f>ROUND(I203*H203,2)</f>
        <v>0</v>
      </c>
      <c r="BL203" s="17" t="s">
        <v>254</v>
      </c>
      <c r="BM203" s="248" t="s">
        <v>2513</v>
      </c>
    </row>
    <row r="204" spans="1:65" s="2" customFormat="1" ht="21.75" customHeight="1">
      <c r="A204" s="38"/>
      <c r="B204" s="39"/>
      <c r="C204" s="236" t="s">
        <v>327</v>
      </c>
      <c r="D204" s="236" t="s">
        <v>165</v>
      </c>
      <c r="E204" s="237" t="s">
        <v>2514</v>
      </c>
      <c r="F204" s="238" t="s">
        <v>2515</v>
      </c>
      <c r="G204" s="239" t="s">
        <v>212</v>
      </c>
      <c r="H204" s="240">
        <v>2.5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38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254</v>
      </c>
      <c r="AT204" s="248" t="s">
        <v>165</v>
      </c>
      <c r="AU204" s="248" t="s">
        <v>82</v>
      </c>
      <c r="AY204" s="17" t="s">
        <v>163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80</v>
      </c>
      <c r="BK204" s="249">
        <f>ROUND(I204*H204,2)</f>
        <v>0</v>
      </c>
      <c r="BL204" s="17" t="s">
        <v>254</v>
      </c>
      <c r="BM204" s="248" t="s">
        <v>2516</v>
      </c>
    </row>
    <row r="205" spans="1:65" s="2" customFormat="1" ht="21.75" customHeight="1">
      <c r="A205" s="38"/>
      <c r="B205" s="39"/>
      <c r="C205" s="236" t="s">
        <v>332</v>
      </c>
      <c r="D205" s="236" t="s">
        <v>165</v>
      </c>
      <c r="E205" s="237" t="s">
        <v>2517</v>
      </c>
      <c r="F205" s="238" t="s">
        <v>2518</v>
      </c>
      <c r="G205" s="239" t="s">
        <v>212</v>
      </c>
      <c r="H205" s="240">
        <v>2.5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38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254</v>
      </c>
      <c r="AT205" s="248" t="s">
        <v>165</v>
      </c>
      <c r="AU205" s="248" t="s">
        <v>82</v>
      </c>
      <c r="AY205" s="17" t="s">
        <v>163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80</v>
      </c>
      <c r="BK205" s="249">
        <f>ROUND(I205*H205,2)</f>
        <v>0</v>
      </c>
      <c r="BL205" s="17" t="s">
        <v>254</v>
      </c>
      <c r="BM205" s="248" t="s">
        <v>2519</v>
      </c>
    </row>
    <row r="206" spans="1:63" s="12" customFormat="1" ht="22.8" customHeight="1">
      <c r="A206" s="12"/>
      <c r="B206" s="220"/>
      <c r="C206" s="221"/>
      <c r="D206" s="222" t="s">
        <v>72</v>
      </c>
      <c r="E206" s="234" t="s">
        <v>899</v>
      </c>
      <c r="F206" s="234" t="s">
        <v>900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SUM(P207:P208)</f>
        <v>0</v>
      </c>
      <c r="Q206" s="228"/>
      <c r="R206" s="229">
        <f>SUM(R207:R208)</f>
        <v>0</v>
      </c>
      <c r="S206" s="228"/>
      <c r="T206" s="230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1" t="s">
        <v>82</v>
      </c>
      <c r="AT206" s="232" t="s">
        <v>72</v>
      </c>
      <c r="AU206" s="232" t="s">
        <v>80</v>
      </c>
      <c r="AY206" s="231" t="s">
        <v>163</v>
      </c>
      <c r="BK206" s="233">
        <f>SUM(BK207:BK208)</f>
        <v>0</v>
      </c>
    </row>
    <row r="207" spans="1:65" s="2" customFormat="1" ht="21.75" customHeight="1">
      <c r="A207" s="38"/>
      <c r="B207" s="39"/>
      <c r="C207" s="236" t="s">
        <v>339</v>
      </c>
      <c r="D207" s="236" t="s">
        <v>165</v>
      </c>
      <c r="E207" s="237" t="s">
        <v>2520</v>
      </c>
      <c r="F207" s="238" t="s">
        <v>2521</v>
      </c>
      <c r="G207" s="239" t="s">
        <v>192</v>
      </c>
      <c r="H207" s="240">
        <v>6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38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254</v>
      </c>
      <c r="AT207" s="248" t="s">
        <v>165</v>
      </c>
      <c r="AU207" s="248" t="s">
        <v>82</v>
      </c>
      <c r="AY207" s="17" t="s">
        <v>163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80</v>
      </c>
      <c r="BK207" s="249">
        <f>ROUND(I207*H207,2)</f>
        <v>0</v>
      </c>
      <c r="BL207" s="17" t="s">
        <v>254</v>
      </c>
      <c r="BM207" s="248" t="s">
        <v>2522</v>
      </c>
    </row>
    <row r="208" spans="1:65" s="2" customFormat="1" ht="21.75" customHeight="1">
      <c r="A208" s="38"/>
      <c r="B208" s="39"/>
      <c r="C208" s="236" t="s">
        <v>378</v>
      </c>
      <c r="D208" s="236" t="s">
        <v>165</v>
      </c>
      <c r="E208" s="237" t="s">
        <v>2523</v>
      </c>
      <c r="F208" s="238" t="s">
        <v>2524</v>
      </c>
      <c r="G208" s="239" t="s">
        <v>192</v>
      </c>
      <c r="H208" s="240">
        <v>2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38</v>
      </c>
      <c r="O208" s="91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254</v>
      </c>
      <c r="AT208" s="248" t="s">
        <v>165</v>
      </c>
      <c r="AU208" s="248" t="s">
        <v>82</v>
      </c>
      <c r="AY208" s="17" t="s">
        <v>163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80</v>
      </c>
      <c r="BK208" s="249">
        <f>ROUND(I208*H208,2)</f>
        <v>0</v>
      </c>
      <c r="BL208" s="17" t="s">
        <v>254</v>
      </c>
      <c r="BM208" s="248" t="s">
        <v>2525</v>
      </c>
    </row>
    <row r="209" spans="1:63" s="12" customFormat="1" ht="22.8" customHeight="1">
      <c r="A209" s="12"/>
      <c r="B209" s="220"/>
      <c r="C209" s="221"/>
      <c r="D209" s="222" t="s">
        <v>72</v>
      </c>
      <c r="E209" s="234" t="s">
        <v>715</v>
      </c>
      <c r="F209" s="234" t="s">
        <v>2526</v>
      </c>
      <c r="G209" s="221"/>
      <c r="H209" s="221"/>
      <c r="I209" s="224"/>
      <c r="J209" s="235">
        <f>BK209</f>
        <v>0</v>
      </c>
      <c r="K209" s="221"/>
      <c r="L209" s="226"/>
      <c r="M209" s="227"/>
      <c r="N209" s="228"/>
      <c r="O209" s="228"/>
      <c r="P209" s="229">
        <f>SUM(P210:P222)</f>
        <v>0</v>
      </c>
      <c r="Q209" s="228"/>
      <c r="R209" s="229">
        <f>SUM(R210:R222)</f>
        <v>0</v>
      </c>
      <c r="S209" s="228"/>
      <c r="T209" s="230">
        <f>SUM(T210:T222)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1" t="s">
        <v>82</v>
      </c>
      <c r="AT209" s="232" t="s">
        <v>72</v>
      </c>
      <c r="AU209" s="232" t="s">
        <v>80</v>
      </c>
      <c r="AY209" s="231" t="s">
        <v>163</v>
      </c>
      <c r="BK209" s="233">
        <f>SUM(BK210:BK222)</f>
        <v>0</v>
      </c>
    </row>
    <row r="210" spans="1:65" s="2" customFormat="1" ht="16.5" customHeight="1">
      <c r="A210" s="38"/>
      <c r="B210" s="39"/>
      <c r="C210" s="236" t="s">
        <v>383</v>
      </c>
      <c r="D210" s="236" t="s">
        <v>165</v>
      </c>
      <c r="E210" s="237" t="s">
        <v>2527</v>
      </c>
      <c r="F210" s="238" t="s">
        <v>2528</v>
      </c>
      <c r="G210" s="239" t="s">
        <v>192</v>
      </c>
      <c r="H210" s="240">
        <v>1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38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254</v>
      </c>
      <c r="AT210" s="248" t="s">
        <v>165</v>
      </c>
      <c r="AU210" s="248" t="s">
        <v>82</v>
      </c>
      <c r="AY210" s="17" t="s">
        <v>163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80</v>
      </c>
      <c r="BK210" s="249">
        <f>ROUND(I210*H210,2)</f>
        <v>0</v>
      </c>
      <c r="BL210" s="17" t="s">
        <v>254</v>
      </c>
      <c r="BM210" s="248" t="s">
        <v>2529</v>
      </c>
    </row>
    <row r="211" spans="1:65" s="2" customFormat="1" ht="21.75" customHeight="1">
      <c r="A211" s="38"/>
      <c r="B211" s="39"/>
      <c r="C211" s="236" t="s">
        <v>390</v>
      </c>
      <c r="D211" s="236" t="s">
        <v>165</v>
      </c>
      <c r="E211" s="237" t="s">
        <v>2530</v>
      </c>
      <c r="F211" s="238" t="s">
        <v>2531</v>
      </c>
      <c r="G211" s="239" t="s">
        <v>192</v>
      </c>
      <c r="H211" s="240">
        <v>1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38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254</v>
      </c>
      <c r="AT211" s="248" t="s">
        <v>165</v>
      </c>
      <c r="AU211" s="248" t="s">
        <v>82</v>
      </c>
      <c r="AY211" s="17" t="s">
        <v>163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80</v>
      </c>
      <c r="BK211" s="249">
        <f>ROUND(I211*H211,2)</f>
        <v>0</v>
      </c>
      <c r="BL211" s="17" t="s">
        <v>254</v>
      </c>
      <c r="BM211" s="248" t="s">
        <v>2532</v>
      </c>
    </row>
    <row r="212" spans="1:65" s="2" customFormat="1" ht="16.5" customHeight="1">
      <c r="A212" s="38"/>
      <c r="B212" s="39"/>
      <c r="C212" s="236" t="s">
        <v>395</v>
      </c>
      <c r="D212" s="236" t="s">
        <v>165</v>
      </c>
      <c r="E212" s="237" t="s">
        <v>2533</v>
      </c>
      <c r="F212" s="238" t="s">
        <v>2534</v>
      </c>
      <c r="G212" s="239" t="s">
        <v>192</v>
      </c>
      <c r="H212" s="240">
        <v>1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38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254</v>
      </c>
      <c r="AT212" s="248" t="s">
        <v>165</v>
      </c>
      <c r="AU212" s="248" t="s">
        <v>82</v>
      </c>
      <c r="AY212" s="17" t="s">
        <v>163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80</v>
      </c>
      <c r="BK212" s="249">
        <f>ROUND(I212*H212,2)</f>
        <v>0</v>
      </c>
      <c r="BL212" s="17" t="s">
        <v>254</v>
      </c>
      <c r="BM212" s="248" t="s">
        <v>2535</v>
      </c>
    </row>
    <row r="213" spans="1:65" s="2" customFormat="1" ht="16.5" customHeight="1">
      <c r="A213" s="38"/>
      <c r="B213" s="39"/>
      <c r="C213" s="236" t="s">
        <v>403</v>
      </c>
      <c r="D213" s="236" t="s">
        <v>165</v>
      </c>
      <c r="E213" s="237" t="s">
        <v>2536</v>
      </c>
      <c r="F213" s="238" t="s">
        <v>2537</v>
      </c>
      <c r="G213" s="239" t="s">
        <v>192</v>
      </c>
      <c r="H213" s="240">
        <v>1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38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254</v>
      </c>
      <c r="AT213" s="248" t="s">
        <v>165</v>
      </c>
      <c r="AU213" s="248" t="s">
        <v>82</v>
      </c>
      <c r="AY213" s="17" t="s">
        <v>163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80</v>
      </c>
      <c r="BK213" s="249">
        <f>ROUND(I213*H213,2)</f>
        <v>0</v>
      </c>
      <c r="BL213" s="17" t="s">
        <v>254</v>
      </c>
      <c r="BM213" s="248" t="s">
        <v>2538</v>
      </c>
    </row>
    <row r="214" spans="1:65" s="2" customFormat="1" ht="21.75" customHeight="1">
      <c r="A214" s="38"/>
      <c r="B214" s="39"/>
      <c r="C214" s="236" t="s">
        <v>409</v>
      </c>
      <c r="D214" s="236" t="s">
        <v>165</v>
      </c>
      <c r="E214" s="237" t="s">
        <v>2539</v>
      </c>
      <c r="F214" s="238" t="s">
        <v>2540</v>
      </c>
      <c r="G214" s="239" t="s">
        <v>192</v>
      </c>
      <c r="H214" s="240">
        <v>1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38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254</v>
      </c>
      <c r="AT214" s="248" t="s">
        <v>165</v>
      </c>
      <c r="AU214" s="248" t="s">
        <v>82</v>
      </c>
      <c r="AY214" s="17" t="s">
        <v>163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80</v>
      </c>
      <c r="BK214" s="249">
        <f>ROUND(I214*H214,2)</f>
        <v>0</v>
      </c>
      <c r="BL214" s="17" t="s">
        <v>254</v>
      </c>
      <c r="BM214" s="248" t="s">
        <v>2541</v>
      </c>
    </row>
    <row r="215" spans="1:65" s="2" customFormat="1" ht="21.75" customHeight="1">
      <c r="A215" s="38"/>
      <c r="B215" s="39"/>
      <c r="C215" s="236" t="s">
        <v>418</v>
      </c>
      <c r="D215" s="236" t="s">
        <v>165</v>
      </c>
      <c r="E215" s="237" t="s">
        <v>2542</v>
      </c>
      <c r="F215" s="238" t="s">
        <v>2543</v>
      </c>
      <c r="G215" s="239" t="s">
        <v>192</v>
      </c>
      <c r="H215" s="240">
        <v>1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38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254</v>
      </c>
      <c r="AT215" s="248" t="s">
        <v>165</v>
      </c>
      <c r="AU215" s="248" t="s">
        <v>82</v>
      </c>
      <c r="AY215" s="17" t="s">
        <v>163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80</v>
      </c>
      <c r="BK215" s="249">
        <f>ROUND(I215*H215,2)</f>
        <v>0</v>
      </c>
      <c r="BL215" s="17" t="s">
        <v>254</v>
      </c>
      <c r="BM215" s="248" t="s">
        <v>2544</v>
      </c>
    </row>
    <row r="216" spans="1:65" s="2" customFormat="1" ht="16.5" customHeight="1">
      <c r="A216" s="38"/>
      <c r="B216" s="39"/>
      <c r="C216" s="236" t="s">
        <v>423</v>
      </c>
      <c r="D216" s="236" t="s">
        <v>165</v>
      </c>
      <c r="E216" s="237" t="s">
        <v>2545</v>
      </c>
      <c r="F216" s="238" t="s">
        <v>2546</v>
      </c>
      <c r="G216" s="239" t="s">
        <v>720</v>
      </c>
      <c r="H216" s="240">
        <v>1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38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254</v>
      </c>
      <c r="AT216" s="248" t="s">
        <v>165</v>
      </c>
      <c r="AU216" s="248" t="s">
        <v>82</v>
      </c>
      <c r="AY216" s="17" t="s">
        <v>163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80</v>
      </c>
      <c r="BK216" s="249">
        <f>ROUND(I216*H216,2)</f>
        <v>0</v>
      </c>
      <c r="BL216" s="17" t="s">
        <v>254</v>
      </c>
      <c r="BM216" s="248" t="s">
        <v>2547</v>
      </c>
    </row>
    <row r="217" spans="1:65" s="2" customFormat="1" ht="16.5" customHeight="1">
      <c r="A217" s="38"/>
      <c r="B217" s="39"/>
      <c r="C217" s="236" t="s">
        <v>432</v>
      </c>
      <c r="D217" s="236" t="s">
        <v>165</v>
      </c>
      <c r="E217" s="237" t="s">
        <v>2548</v>
      </c>
      <c r="F217" s="238" t="s">
        <v>2549</v>
      </c>
      <c r="G217" s="239" t="s">
        <v>720</v>
      </c>
      <c r="H217" s="240">
        <v>1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38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254</v>
      </c>
      <c r="AT217" s="248" t="s">
        <v>165</v>
      </c>
      <c r="AU217" s="248" t="s">
        <v>82</v>
      </c>
      <c r="AY217" s="17" t="s">
        <v>163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80</v>
      </c>
      <c r="BK217" s="249">
        <f>ROUND(I217*H217,2)</f>
        <v>0</v>
      </c>
      <c r="BL217" s="17" t="s">
        <v>254</v>
      </c>
      <c r="BM217" s="248" t="s">
        <v>2550</v>
      </c>
    </row>
    <row r="218" spans="1:65" s="2" customFormat="1" ht="16.5" customHeight="1">
      <c r="A218" s="38"/>
      <c r="B218" s="39"/>
      <c r="C218" s="236" t="s">
        <v>438</v>
      </c>
      <c r="D218" s="236" t="s">
        <v>165</v>
      </c>
      <c r="E218" s="237" t="s">
        <v>2551</v>
      </c>
      <c r="F218" s="238" t="s">
        <v>2552</v>
      </c>
      <c r="G218" s="239" t="s">
        <v>720</v>
      </c>
      <c r="H218" s="240">
        <v>1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38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254</v>
      </c>
      <c r="AT218" s="248" t="s">
        <v>165</v>
      </c>
      <c r="AU218" s="248" t="s">
        <v>82</v>
      </c>
      <c r="AY218" s="17" t="s">
        <v>163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80</v>
      </c>
      <c r="BK218" s="249">
        <f>ROUND(I218*H218,2)</f>
        <v>0</v>
      </c>
      <c r="BL218" s="17" t="s">
        <v>254</v>
      </c>
      <c r="BM218" s="248" t="s">
        <v>2553</v>
      </c>
    </row>
    <row r="219" spans="1:65" s="2" customFormat="1" ht="16.5" customHeight="1">
      <c r="A219" s="38"/>
      <c r="B219" s="39"/>
      <c r="C219" s="236" t="s">
        <v>443</v>
      </c>
      <c r="D219" s="236" t="s">
        <v>165</v>
      </c>
      <c r="E219" s="237" t="s">
        <v>2554</v>
      </c>
      <c r="F219" s="238" t="s">
        <v>2555</v>
      </c>
      <c r="G219" s="239" t="s">
        <v>192</v>
      </c>
      <c r="H219" s="240">
        <v>1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38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254</v>
      </c>
      <c r="AT219" s="248" t="s">
        <v>165</v>
      </c>
      <c r="AU219" s="248" t="s">
        <v>82</v>
      </c>
      <c r="AY219" s="17" t="s">
        <v>163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80</v>
      </c>
      <c r="BK219" s="249">
        <f>ROUND(I219*H219,2)</f>
        <v>0</v>
      </c>
      <c r="BL219" s="17" t="s">
        <v>254</v>
      </c>
      <c r="BM219" s="248" t="s">
        <v>2556</v>
      </c>
    </row>
    <row r="220" spans="1:65" s="2" customFormat="1" ht="16.5" customHeight="1">
      <c r="A220" s="38"/>
      <c r="B220" s="39"/>
      <c r="C220" s="236" t="s">
        <v>452</v>
      </c>
      <c r="D220" s="236" t="s">
        <v>165</v>
      </c>
      <c r="E220" s="237" t="s">
        <v>2557</v>
      </c>
      <c r="F220" s="238" t="s">
        <v>2558</v>
      </c>
      <c r="G220" s="239" t="s">
        <v>720</v>
      </c>
      <c r="H220" s="240">
        <v>2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38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254</v>
      </c>
      <c r="AT220" s="248" t="s">
        <v>165</v>
      </c>
      <c r="AU220" s="248" t="s">
        <v>82</v>
      </c>
      <c r="AY220" s="17" t="s">
        <v>163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80</v>
      </c>
      <c r="BK220" s="249">
        <f>ROUND(I220*H220,2)</f>
        <v>0</v>
      </c>
      <c r="BL220" s="17" t="s">
        <v>254</v>
      </c>
      <c r="BM220" s="248" t="s">
        <v>2559</v>
      </c>
    </row>
    <row r="221" spans="1:65" s="2" customFormat="1" ht="16.5" customHeight="1">
      <c r="A221" s="38"/>
      <c r="B221" s="39"/>
      <c r="C221" s="236" t="s">
        <v>458</v>
      </c>
      <c r="D221" s="236" t="s">
        <v>165</v>
      </c>
      <c r="E221" s="237" t="s">
        <v>2560</v>
      </c>
      <c r="F221" s="238" t="s">
        <v>2561</v>
      </c>
      <c r="G221" s="239" t="s">
        <v>720</v>
      </c>
      <c r="H221" s="240">
        <v>2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38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254</v>
      </c>
      <c r="AT221" s="248" t="s">
        <v>165</v>
      </c>
      <c r="AU221" s="248" t="s">
        <v>82</v>
      </c>
      <c r="AY221" s="17" t="s">
        <v>163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80</v>
      </c>
      <c r="BK221" s="249">
        <f>ROUND(I221*H221,2)</f>
        <v>0</v>
      </c>
      <c r="BL221" s="17" t="s">
        <v>254</v>
      </c>
      <c r="BM221" s="248" t="s">
        <v>2562</v>
      </c>
    </row>
    <row r="222" spans="1:65" s="2" customFormat="1" ht="16.5" customHeight="1">
      <c r="A222" s="38"/>
      <c r="B222" s="39"/>
      <c r="C222" s="236" t="s">
        <v>464</v>
      </c>
      <c r="D222" s="236" t="s">
        <v>165</v>
      </c>
      <c r="E222" s="237" t="s">
        <v>2563</v>
      </c>
      <c r="F222" s="238" t="s">
        <v>2564</v>
      </c>
      <c r="G222" s="239" t="s">
        <v>192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38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254</v>
      </c>
      <c r="AT222" s="248" t="s">
        <v>165</v>
      </c>
      <c r="AU222" s="248" t="s">
        <v>82</v>
      </c>
      <c r="AY222" s="17" t="s">
        <v>163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80</v>
      </c>
      <c r="BK222" s="249">
        <f>ROUND(I222*H222,2)</f>
        <v>0</v>
      </c>
      <c r="BL222" s="17" t="s">
        <v>254</v>
      </c>
      <c r="BM222" s="248" t="s">
        <v>2565</v>
      </c>
    </row>
    <row r="223" spans="1:63" s="12" customFormat="1" ht="22.8" customHeight="1">
      <c r="A223" s="12"/>
      <c r="B223" s="220"/>
      <c r="C223" s="221"/>
      <c r="D223" s="222" t="s">
        <v>72</v>
      </c>
      <c r="E223" s="234" t="s">
        <v>2566</v>
      </c>
      <c r="F223" s="234" t="s">
        <v>2567</v>
      </c>
      <c r="G223" s="221"/>
      <c r="H223" s="221"/>
      <c r="I223" s="224"/>
      <c r="J223" s="235">
        <f>BK223</f>
        <v>0</v>
      </c>
      <c r="K223" s="221"/>
      <c r="L223" s="226"/>
      <c r="M223" s="227"/>
      <c r="N223" s="228"/>
      <c r="O223" s="228"/>
      <c r="P223" s="229">
        <f>SUM(P224:P225)</f>
        <v>0</v>
      </c>
      <c r="Q223" s="228"/>
      <c r="R223" s="229">
        <f>SUM(R224:R225)</f>
        <v>0</v>
      </c>
      <c r="S223" s="228"/>
      <c r="T223" s="230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1" t="s">
        <v>82</v>
      </c>
      <c r="AT223" s="232" t="s">
        <v>72</v>
      </c>
      <c r="AU223" s="232" t="s">
        <v>80</v>
      </c>
      <c r="AY223" s="231" t="s">
        <v>163</v>
      </c>
      <c r="BK223" s="233">
        <f>SUM(BK224:BK225)</f>
        <v>0</v>
      </c>
    </row>
    <row r="224" spans="1:65" s="2" customFormat="1" ht="16.5" customHeight="1">
      <c r="A224" s="38"/>
      <c r="B224" s="39"/>
      <c r="C224" s="236" t="s">
        <v>476</v>
      </c>
      <c r="D224" s="236" t="s">
        <v>165</v>
      </c>
      <c r="E224" s="237" t="s">
        <v>2568</v>
      </c>
      <c r="F224" s="238" t="s">
        <v>2569</v>
      </c>
      <c r="G224" s="239" t="s">
        <v>563</v>
      </c>
      <c r="H224" s="240">
        <v>-1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38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254</v>
      </c>
      <c r="AT224" s="248" t="s">
        <v>165</v>
      </c>
      <c r="AU224" s="248" t="s">
        <v>82</v>
      </c>
      <c r="AY224" s="17" t="s">
        <v>163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80</v>
      </c>
      <c r="BK224" s="249">
        <f>ROUND(I224*H224,2)</f>
        <v>0</v>
      </c>
      <c r="BL224" s="17" t="s">
        <v>254</v>
      </c>
      <c r="BM224" s="248" t="s">
        <v>2570</v>
      </c>
    </row>
    <row r="225" spans="1:65" s="2" customFormat="1" ht="16.5" customHeight="1">
      <c r="A225" s="38"/>
      <c r="B225" s="39"/>
      <c r="C225" s="236" t="s">
        <v>484</v>
      </c>
      <c r="D225" s="236" t="s">
        <v>165</v>
      </c>
      <c r="E225" s="237" t="s">
        <v>2571</v>
      </c>
      <c r="F225" s="238" t="s">
        <v>2572</v>
      </c>
      <c r="G225" s="239" t="s">
        <v>563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38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254</v>
      </c>
      <c r="AT225" s="248" t="s">
        <v>165</v>
      </c>
      <c r="AU225" s="248" t="s">
        <v>82</v>
      </c>
      <c r="AY225" s="17" t="s">
        <v>163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80</v>
      </c>
      <c r="BK225" s="249">
        <f>ROUND(I225*H225,2)</f>
        <v>0</v>
      </c>
      <c r="BL225" s="17" t="s">
        <v>254</v>
      </c>
      <c r="BM225" s="248" t="s">
        <v>2573</v>
      </c>
    </row>
    <row r="226" spans="1:63" s="12" customFormat="1" ht="22.8" customHeight="1">
      <c r="A226" s="12"/>
      <c r="B226" s="220"/>
      <c r="C226" s="221"/>
      <c r="D226" s="222" t="s">
        <v>72</v>
      </c>
      <c r="E226" s="234" t="s">
        <v>2574</v>
      </c>
      <c r="F226" s="234" t="s">
        <v>92</v>
      </c>
      <c r="G226" s="221"/>
      <c r="H226" s="221"/>
      <c r="I226" s="224"/>
      <c r="J226" s="235">
        <f>BK226</f>
        <v>0</v>
      </c>
      <c r="K226" s="221"/>
      <c r="L226" s="226"/>
      <c r="M226" s="227"/>
      <c r="N226" s="228"/>
      <c r="O226" s="228"/>
      <c r="P226" s="229">
        <f>SUM(P227:P232)</f>
        <v>0</v>
      </c>
      <c r="Q226" s="228"/>
      <c r="R226" s="229">
        <f>SUM(R227:R232)</f>
        <v>0</v>
      </c>
      <c r="S226" s="228"/>
      <c r="T226" s="230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1" t="s">
        <v>82</v>
      </c>
      <c r="AT226" s="232" t="s">
        <v>72</v>
      </c>
      <c r="AU226" s="232" t="s">
        <v>80</v>
      </c>
      <c r="AY226" s="231" t="s">
        <v>163</v>
      </c>
      <c r="BK226" s="233">
        <f>SUM(BK227:BK232)</f>
        <v>0</v>
      </c>
    </row>
    <row r="227" spans="1:65" s="2" customFormat="1" ht="21.75" customHeight="1">
      <c r="A227" s="38"/>
      <c r="B227" s="39"/>
      <c r="C227" s="273" t="s">
        <v>490</v>
      </c>
      <c r="D227" s="273" t="s">
        <v>551</v>
      </c>
      <c r="E227" s="274" t="s">
        <v>2575</v>
      </c>
      <c r="F227" s="275" t="s">
        <v>2576</v>
      </c>
      <c r="G227" s="276" t="s">
        <v>168</v>
      </c>
      <c r="H227" s="277">
        <v>5</v>
      </c>
      <c r="I227" s="278"/>
      <c r="J227" s="279">
        <f>ROUND(I227*H227,2)</f>
        <v>0</v>
      </c>
      <c r="K227" s="280"/>
      <c r="L227" s="281"/>
      <c r="M227" s="282" t="s">
        <v>1</v>
      </c>
      <c r="N227" s="283" t="s">
        <v>38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378</v>
      </c>
      <c r="AT227" s="248" t="s">
        <v>551</v>
      </c>
      <c r="AU227" s="248" t="s">
        <v>82</v>
      </c>
      <c r="AY227" s="17" t="s">
        <v>163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80</v>
      </c>
      <c r="BK227" s="249">
        <f>ROUND(I227*H227,2)</f>
        <v>0</v>
      </c>
      <c r="BL227" s="17" t="s">
        <v>254</v>
      </c>
      <c r="BM227" s="248" t="s">
        <v>2577</v>
      </c>
    </row>
    <row r="228" spans="1:65" s="2" customFormat="1" ht="16.5" customHeight="1">
      <c r="A228" s="38"/>
      <c r="B228" s="39"/>
      <c r="C228" s="236" t="s">
        <v>499</v>
      </c>
      <c r="D228" s="236" t="s">
        <v>165</v>
      </c>
      <c r="E228" s="237" t="s">
        <v>2578</v>
      </c>
      <c r="F228" s="238" t="s">
        <v>2579</v>
      </c>
      <c r="G228" s="239" t="s">
        <v>168</v>
      </c>
      <c r="H228" s="240">
        <v>5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38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254</v>
      </c>
      <c r="AT228" s="248" t="s">
        <v>165</v>
      </c>
      <c r="AU228" s="248" t="s">
        <v>82</v>
      </c>
      <c r="AY228" s="17" t="s">
        <v>163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80</v>
      </c>
      <c r="BK228" s="249">
        <f>ROUND(I228*H228,2)</f>
        <v>0</v>
      </c>
      <c r="BL228" s="17" t="s">
        <v>254</v>
      </c>
      <c r="BM228" s="248" t="s">
        <v>2580</v>
      </c>
    </row>
    <row r="229" spans="1:65" s="2" customFormat="1" ht="16.5" customHeight="1">
      <c r="A229" s="38"/>
      <c r="B229" s="39"/>
      <c r="C229" s="273" t="s">
        <v>504</v>
      </c>
      <c r="D229" s="273" t="s">
        <v>551</v>
      </c>
      <c r="E229" s="274" t="s">
        <v>2581</v>
      </c>
      <c r="F229" s="275" t="s">
        <v>2582</v>
      </c>
      <c r="G229" s="276" t="s">
        <v>168</v>
      </c>
      <c r="H229" s="277">
        <v>4</v>
      </c>
      <c r="I229" s="278"/>
      <c r="J229" s="279">
        <f>ROUND(I229*H229,2)</f>
        <v>0</v>
      </c>
      <c r="K229" s="280"/>
      <c r="L229" s="281"/>
      <c r="M229" s="282" t="s">
        <v>1</v>
      </c>
      <c r="N229" s="283" t="s">
        <v>38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378</v>
      </c>
      <c r="AT229" s="248" t="s">
        <v>551</v>
      </c>
      <c r="AU229" s="248" t="s">
        <v>82</v>
      </c>
      <c r="AY229" s="17" t="s">
        <v>163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80</v>
      </c>
      <c r="BK229" s="249">
        <f>ROUND(I229*H229,2)</f>
        <v>0</v>
      </c>
      <c r="BL229" s="17" t="s">
        <v>254</v>
      </c>
      <c r="BM229" s="248" t="s">
        <v>2583</v>
      </c>
    </row>
    <row r="230" spans="1:65" s="2" customFormat="1" ht="16.5" customHeight="1">
      <c r="A230" s="38"/>
      <c r="B230" s="39"/>
      <c r="C230" s="236" t="s">
        <v>509</v>
      </c>
      <c r="D230" s="236" t="s">
        <v>165</v>
      </c>
      <c r="E230" s="237" t="s">
        <v>2584</v>
      </c>
      <c r="F230" s="238" t="s">
        <v>2585</v>
      </c>
      <c r="G230" s="239" t="s">
        <v>168</v>
      </c>
      <c r="H230" s="240">
        <v>4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38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254</v>
      </c>
      <c r="AT230" s="248" t="s">
        <v>165</v>
      </c>
      <c r="AU230" s="248" t="s">
        <v>82</v>
      </c>
      <c r="AY230" s="17" t="s">
        <v>163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80</v>
      </c>
      <c r="BK230" s="249">
        <f>ROUND(I230*H230,2)</f>
        <v>0</v>
      </c>
      <c r="BL230" s="17" t="s">
        <v>254</v>
      </c>
      <c r="BM230" s="248" t="s">
        <v>2586</v>
      </c>
    </row>
    <row r="231" spans="1:65" s="2" customFormat="1" ht="16.5" customHeight="1">
      <c r="A231" s="38"/>
      <c r="B231" s="39"/>
      <c r="C231" s="273" t="s">
        <v>514</v>
      </c>
      <c r="D231" s="273" t="s">
        <v>551</v>
      </c>
      <c r="E231" s="274" t="s">
        <v>2587</v>
      </c>
      <c r="F231" s="275" t="s">
        <v>2588</v>
      </c>
      <c r="G231" s="276" t="s">
        <v>212</v>
      </c>
      <c r="H231" s="277">
        <v>1</v>
      </c>
      <c r="I231" s="278"/>
      <c r="J231" s="279">
        <f>ROUND(I231*H231,2)</f>
        <v>0</v>
      </c>
      <c r="K231" s="280"/>
      <c r="L231" s="281"/>
      <c r="M231" s="282" t="s">
        <v>1</v>
      </c>
      <c r="N231" s="283" t="s">
        <v>38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378</v>
      </c>
      <c r="AT231" s="248" t="s">
        <v>551</v>
      </c>
      <c r="AU231" s="248" t="s">
        <v>82</v>
      </c>
      <c r="AY231" s="17" t="s">
        <v>163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80</v>
      </c>
      <c r="BK231" s="249">
        <f>ROUND(I231*H231,2)</f>
        <v>0</v>
      </c>
      <c r="BL231" s="17" t="s">
        <v>254</v>
      </c>
      <c r="BM231" s="248" t="s">
        <v>2589</v>
      </c>
    </row>
    <row r="232" spans="1:65" s="2" customFormat="1" ht="16.5" customHeight="1">
      <c r="A232" s="38"/>
      <c r="B232" s="39"/>
      <c r="C232" s="236" t="s">
        <v>521</v>
      </c>
      <c r="D232" s="236" t="s">
        <v>165</v>
      </c>
      <c r="E232" s="237" t="s">
        <v>2590</v>
      </c>
      <c r="F232" s="238" t="s">
        <v>2591</v>
      </c>
      <c r="G232" s="239" t="s">
        <v>212</v>
      </c>
      <c r="H232" s="240">
        <v>1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38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254</v>
      </c>
      <c r="AT232" s="248" t="s">
        <v>165</v>
      </c>
      <c r="AU232" s="248" t="s">
        <v>82</v>
      </c>
      <c r="AY232" s="17" t="s">
        <v>163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80</v>
      </c>
      <c r="BK232" s="249">
        <f>ROUND(I232*H232,2)</f>
        <v>0</v>
      </c>
      <c r="BL232" s="17" t="s">
        <v>254</v>
      </c>
      <c r="BM232" s="248" t="s">
        <v>2592</v>
      </c>
    </row>
    <row r="233" spans="1:63" s="12" customFormat="1" ht="22.8" customHeight="1">
      <c r="A233" s="12"/>
      <c r="B233" s="220"/>
      <c r="C233" s="221"/>
      <c r="D233" s="222" t="s">
        <v>72</v>
      </c>
      <c r="E233" s="234" t="s">
        <v>777</v>
      </c>
      <c r="F233" s="234" t="s">
        <v>778</v>
      </c>
      <c r="G233" s="221"/>
      <c r="H233" s="221"/>
      <c r="I233" s="224"/>
      <c r="J233" s="235">
        <f>BK233</f>
        <v>0</v>
      </c>
      <c r="K233" s="221"/>
      <c r="L233" s="226"/>
      <c r="M233" s="227"/>
      <c r="N233" s="228"/>
      <c r="O233" s="228"/>
      <c r="P233" s="229">
        <f>SUM(P234:P237)</f>
        <v>0</v>
      </c>
      <c r="Q233" s="228"/>
      <c r="R233" s="229">
        <f>SUM(R234:R237)</f>
        <v>0</v>
      </c>
      <c r="S233" s="228"/>
      <c r="T233" s="230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1" t="s">
        <v>82</v>
      </c>
      <c r="AT233" s="232" t="s">
        <v>72</v>
      </c>
      <c r="AU233" s="232" t="s">
        <v>80</v>
      </c>
      <c r="AY233" s="231" t="s">
        <v>163</v>
      </c>
      <c r="BK233" s="233">
        <f>SUM(BK234:BK237)</f>
        <v>0</v>
      </c>
    </row>
    <row r="234" spans="1:65" s="2" customFormat="1" ht="44.25" customHeight="1">
      <c r="A234" s="38"/>
      <c r="B234" s="39"/>
      <c r="C234" s="236" t="s">
        <v>528</v>
      </c>
      <c r="D234" s="236" t="s">
        <v>165</v>
      </c>
      <c r="E234" s="237" t="s">
        <v>2593</v>
      </c>
      <c r="F234" s="238" t="s">
        <v>2594</v>
      </c>
      <c r="G234" s="239" t="s">
        <v>168</v>
      </c>
      <c r="H234" s="240">
        <v>6.6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38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254</v>
      </c>
      <c r="AT234" s="248" t="s">
        <v>165</v>
      </c>
      <c r="AU234" s="248" t="s">
        <v>82</v>
      </c>
      <c r="AY234" s="17" t="s">
        <v>163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80</v>
      </c>
      <c r="BK234" s="249">
        <f>ROUND(I234*H234,2)</f>
        <v>0</v>
      </c>
      <c r="BL234" s="17" t="s">
        <v>254</v>
      </c>
      <c r="BM234" s="248" t="s">
        <v>2595</v>
      </c>
    </row>
    <row r="235" spans="1:65" s="2" customFormat="1" ht="33" customHeight="1">
      <c r="A235" s="38"/>
      <c r="B235" s="39"/>
      <c r="C235" s="236" t="s">
        <v>535</v>
      </c>
      <c r="D235" s="236" t="s">
        <v>165</v>
      </c>
      <c r="E235" s="237" t="s">
        <v>2408</v>
      </c>
      <c r="F235" s="238" t="s">
        <v>2409</v>
      </c>
      <c r="G235" s="239" t="s">
        <v>168</v>
      </c>
      <c r="H235" s="240">
        <v>6.6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38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254</v>
      </c>
      <c r="AT235" s="248" t="s">
        <v>165</v>
      </c>
      <c r="AU235" s="248" t="s">
        <v>82</v>
      </c>
      <c r="AY235" s="17" t="s">
        <v>163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80</v>
      </c>
      <c r="BK235" s="249">
        <f>ROUND(I235*H235,2)</f>
        <v>0</v>
      </c>
      <c r="BL235" s="17" t="s">
        <v>254</v>
      </c>
      <c r="BM235" s="248" t="s">
        <v>2596</v>
      </c>
    </row>
    <row r="236" spans="1:65" s="2" customFormat="1" ht="44.25" customHeight="1">
      <c r="A236" s="38"/>
      <c r="B236" s="39"/>
      <c r="C236" s="236" t="s">
        <v>540</v>
      </c>
      <c r="D236" s="236" t="s">
        <v>165</v>
      </c>
      <c r="E236" s="237" t="s">
        <v>2597</v>
      </c>
      <c r="F236" s="238" t="s">
        <v>2598</v>
      </c>
      <c r="G236" s="239" t="s">
        <v>212</v>
      </c>
      <c r="H236" s="240">
        <v>3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38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254</v>
      </c>
      <c r="AT236" s="248" t="s">
        <v>165</v>
      </c>
      <c r="AU236" s="248" t="s">
        <v>82</v>
      </c>
      <c r="AY236" s="17" t="s">
        <v>163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80</v>
      </c>
      <c r="BK236" s="249">
        <f>ROUND(I236*H236,2)</f>
        <v>0</v>
      </c>
      <c r="BL236" s="17" t="s">
        <v>254</v>
      </c>
      <c r="BM236" s="248" t="s">
        <v>2599</v>
      </c>
    </row>
    <row r="237" spans="1:65" s="2" customFormat="1" ht="33" customHeight="1">
      <c r="A237" s="38"/>
      <c r="B237" s="39"/>
      <c r="C237" s="236" t="s">
        <v>545</v>
      </c>
      <c r="D237" s="236" t="s">
        <v>165</v>
      </c>
      <c r="E237" s="237" t="s">
        <v>2031</v>
      </c>
      <c r="F237" s="238" t="s">
        <v>2032</v>
      </c>
      <c r="G237" s="239" t="s">
        <v>591</v>
      </c>
      <c r="H237" s="240">
        <v>0.115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38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254</v>
      </c>
      <c r="AT237" s="248" t="s">
        <v>165</v>
      </c>
      <c r="AU237" s="248" t="s">
        <v>82</v>
      </c>
      <c r="AY237" s="17" t="s">
        <v>163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80</v>
      </c>
      <c r="BK237" s="249">
        <f>ROUND(I237*H237,2)</f>
        <v>0</v>
      </c>
      <c r="BL237" s="17" t="s">
        <v>254</v>
      </c>
      <c r="BM237" s="248" t="s">
        <v>2600</v>
      </c>
    </row>
    <row r="238" spans="1:63" s="12" customFormat="1" ht="22.8" customHeight="1">
      <c r="A238" s="12"/>
      <c r="B238" s="220"/>
      <c r="C238" s="221"/>
      <c r="D238" s="222" t="s">
        <v>72</v>
      </c>
      <c r="E238" s="234" t="s">
        <v>951</v>
      </c>
      <c r="F238" s="234" t="s">
        <v>952</v>
      </c>
      <c r="G238" s="221"/>
      <c r="H238" s="221"/>
      <c r="I238" s="224"/>
      <c r="J238" s="235">
        <f>BK238</f>
        <v>0</v>
      </c>
      <c r="K238" s="221"/>
      <c r="L238" s="226"/>
      <c r="M238" s="227"/>
      <c r="N238" s="228"/>
      <c r="O238" s="228"/>
      <c r="P238" s="229">
        <f>SUM(P239:P256)</f>
        <v>0</v>
      </c>
      <c r="Q238" s="228"/>
      <c r="R238" s="229">
        <f>SUM(R239:R256)</f>
        <v>0</v>
      </c>
      <c r="S238" s="228"/>
      <c r="T238" s="230">
        <f>SUM(T239:T256)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1" t="s">
        <v>82</v>
      </c>
      <c r="AT238" s="232" t="s">
        <v>72</v>
      </c>
      <c r="AU238" s="232" t="s">
        <v>80</v>
      </c>
      <c r="AY238" s="231" t="s">
        <v>163</v>
      </c>
      <c r="BK238" s="233">
        <f>SUM(BK239:BK256)</f>
        <v>0</v>
      </c>
    </row>
    <row r="239" spans="1:65" s="2" customFormat="1" ht="33" customHeight="1">
      <c r="A239" s="38"/>
      <c r="B239" s="39"/>
      <c r="C239" s="236" t="s">
        <v>550</v>
      </c>
      <c r="D239" s="236" t="s">
        <v>165</v>
      </c>
      <c r="E239" s="237" t="s">
        <v>2140</v>
      </c>
      <c r="F239" s="238" t="s">
        <v>2601</v>
      </c>
      <c r="G239" s="239" t="s">
        <v>168</v>
      </c>
      <c r="H239" s="240">
        <v>11.06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38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254</v>
      </c>
      <c r="AT239" s="248" t="s">
        <v>165</v>
      </c>
      <c r="AU239" s="248" t="s">
        <v>82</v>
      </c>
      <c r="AY239" s="17" t="s">
        <v>163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80</v>
      </c>
      <c r="BK239" s="249">
        <f>ROUND(I239*H239,2)</f>
        <v>0</v>
      </c>
      <c r="BL239" s="17" t="s">
        <v>254</v>
      </c>
      <c r="BM239" s="248" t="s">
        <v>2602</v>
      </c>
    </row>
    <row r="240" spans="1:65" s="2" customFormat="1" ht="21.75" customHeight="1">
      <c r="A240" s="38"/>
      <c r="B240" s="39"/>
      <c r="C240" s="273" t="s">
        <v>556</v>
      </c>
      <c r="D240" s="273" t="s">
        <v>551</v>
      </c>
      <c r="E240" s="274" t="s">
        <v>2148</v>
      </c>
      <c r="F240" s="275" t="s">
        <v>2149</v>
      </c>
      <c r="G240" s="276" t="s">
        <v>168</v>
      </c>
      <c r="H240" s="277">
        <v>5.141</v>
      </c>
      <c r="I240" s="278"/>
      <c r="J240" s="279">
        <f>ROUND(I240*H240,2)</f>
        <v>0</v>
      </c>
      <c r="K240" s="280"/>
      <c r="L240" s="281"/>
      <c r="M240" s="282" t="s">
        <v>1</v>
      </c>
      <c r="N240" s="283" t="s">
        <v>38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378</v>
      </c>
      <c r="AT240" s="248" t="s">
        <v>551</v>
      </c>
      <c r="AU240" s="248" t="s">
        <v>82</v>
      </c>
      <c r="AY240" s="17" t="s">
        <v>163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80</v>
      </c>
      <c r="BK240" s="249">
        <f>ROUND(I240*H240,2)</f>
        <v>0</v>
      </c>
      <c r="BL240" s="17" t="s">
        <v>254</v>
      </c>
      <c r="BM240" s="248" t="s">
        <v>2603</v>
      </c>
    </row>
    <row r="241" spans="1:65" s="2" customFormat="1" ht="16.5" customHeight="1">
      <c r="A241" s="38"/>
      <c r="B241" s="39"/>
      <c r="C241" s="273" t="s">
        <v>560</v>
      </c>
      <c r="D241" s="273" t="s">
        <v>551</v>
      </c>
      <c r="E241" s="274" t="s">
        <v>2152</v>
      </c>
      <c r="F241" s="275" t="s">
        <v>2153</v>
      </c>
      <c r="G241" s="276" t="s">
        <v>168</v>
      </c>
      <c r="H241" s="277">
        <v>7.579</v>
      </c>
      <c r="I241" s="278"/>
      <c r="J241" s="279">
        <f>ROUND(I241*H241,2)</f>
        <v>0</v>
      </c>
      <c r="K241" s="280"/>
      <c r="L241" s="281"/>
      <c r="M241" s="282" t="s">
        <v>1</v>
      </c>
      <c r="N241" s="283" t="s">
        <v>38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378</v>
      </c>
      <c r="AT241" s="248" t="s">
        <v>551</v>
      </c>
      <c r="AU241" s="248" t="s">
        <v>82</v>
      </c>
      <c r="AY241" s="17" t="s">
        <v>163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80</v>
      </c>
      <c r="BK241" s="249">
        <f>ROUND(I241*H241,2)</f>
        <v>0</v>
      </c>
      <c r="BL241" s="17" t="s">
        <v>254</v>
      </c>
      <c r="BM241" s="248" t="s">
        <v>2604</v>
      </c>
    </row>
    <row r="242" spans="1:65" s="2" customFormat="1" ht="33" customHeight="1">
      <c r="A242" s="38"/>
      <c r="B242" s="39"/>
      <c r="C242" s="236" t="s">
        <v>566</v>
      </c>
      <c r="D242" s="236" t="s">
        <v>165</v>
      </c>
      <c r="E242" s="237" t="s">
        <v>2189</v>
      </c>
      <c r="F242" s="238" t="s">
        <v>2605</v>
      </c>
      <c r="G242" s="239" t="s">
        <v>168</v>
      </c>
      <c r="H242" s="240">
        <v>4.47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38</v>
      </c>
      <c r="O242" s="91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254</v>
      </c>
      <c r="AT242" s="248" t="s">
        <v>165</v>
      </c>
      <c r="AU242" s="248" t="s">
        <v>82</v>
      </c>
      <c r="AY242" s="17" t="s">
        <v>163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80</v>
      </c>
      <c r="BK242" s="249">
        <f>ROUND(I242*H242,2)</f>
        <v>0</v>
      </c>
      <c r="BL242" s="17" t="s">
        <v>254</v>
      </c>
      <c r="BM242" s="248" t="s">
        <v>2606</v>
      </c>
    </row>
    <row r="243" spans="1:51" s="13" customFormat="1" ht="12">
      <c r="A243" s="13"/>
      <c r="B243" s="250"/>
      <c r="C243" s="251"/>
      <c r="D243" s="252" t="s">
        <v>170</v>
      </c>
      <c r="E243" s="253" t="s">
        <v>1</v>
      </c>
      <c r="F243" s="254" t="s">
        <v>2607</v>
      </c>
      <c r="G243" s="251"/>
      <c r="H243" s="255">
        <v>4.47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170</v>
      </c>
      <c r="AU243" s="261" t="s">
        <v>82</v>
      </c>
      <c r="AV243" s="13" t="s">
        <v>82</v>
      </c>
      <c r="AW243" s="13" t="s">
        <v>30</v>
      </c>
      <c r="AX243" s="13" t="s">
        <v>73</v>
      </c>
      <c r="AY243" s="261" t="s">
        <v>163</v>
      </c>
    </row>
    <row r="244" spans="1:51" s="14" customFormat="1" ht="12">
      <c r="A244" s="14"/>
      <c r="B244" s="262"/>
      <c r="C244" s="263"/>
      <c r="D244" s="252" t="s">
        <v>170</v>
      </c>
      <c r="E244" s="264" t="s">
        <v>1</v>
      </c>
      <c r="F244" s="265" t="s">
        <v>172</v>
      </c>
      <c r="G244" s="263"/>
      <c r="H244" s="266">
        <v>4.47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2" t="s">
        <v>170</v>
      </c>
      <c r="AU244" s="272" t="s">
        <v>82</v>
      </c>
      <c r="AV244" s="14" t="s">
        <v>88</v>
      </c>
      <c r="AW244" s="14" t="s">
        <v>30</v>
      </c>
      <c r="AX244" s="14" t="s">
        <v>80</v>
      </c>
      <c r="AY244" s="272" t="s">
        <v>163</v>
      </c>
    </row>
    <row r="245" spans="1:65" s="2" customFormat="1" ht="21.75" customHeight="1">
      <c r="A245" s="38"/>
      <c r="B245" s="39"/>
      <c r="C245" s="236" t="s">
        <v>571</v>
      </c>
      <c r="D245" s="236" t="s">
        <v>165</v>
      </c>
      <c r="E245" s="237" t="s">
        <v>2156</v>
      </c>
      <c r="F245" s="238" t="s">
        <v>2608</v>
      </c>
      <c r="G245" s="239" t="s">
        <v>212</v>
      </c>
      <c r="H245" s="240">
        <v>5.8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38</v>
      </c>
      <c r="O245" s="91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254</v>
      </c>
      <c r="AT245" s="248" t="s">
        <v>165</v>
      </c>
      <c r="AU245" s="248" t="s">
        <v>82</v>
      </c>
      <c r="AY245" s="17" t="s">
        <v>163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80</v>
      </c>
      <c r="BK245" s="249">
        <f>ROUND(I245*H245,2)</f>
        <v>0</v>
      </c>
      <c r="BL245" s="17" t="s">
        <v>254</v>
      </c>
      <c r="BM245" s="248" t="s">
        <v>2609</v>
      </c>
    </row>
    <row r="246" spans="1:65" s="2" customFormat="1" ht="16.5" customHeight="1">
      <c r="A246" s="38"/>
      <c r="B246" s="39"/>
      <c r="C246" s="273" t="s">
        <v>576</v>
      </c>
      <c r="D246" s="273" t="s">
        <v>551</v>
      </c>
      <c r="E246" s="274" t="s">
        <v>2160</v>
      </c>
      <c r="F246" s="275" t="s">
        <v>2161</v>
      </c>
      <c r="G246" s="276" t="s">
        <v>212</v>
      </c>
      <c r="H246" s="277">
        <v>6.09</v>
      </c>
      <c r="I246" s="278"/>
      <c r="J246" s="279">
        <f>ROUND(I246*H246,2)</f>
        <v>0</v>
      </c>
      <c r="K246" s="280"/>
      <c r="L246" s="281"/>
      <c r="M246" s="282" t="s">
        <v>1</v>
      </c>
      <c r="N246" s="283" t="s">
        <v>38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378</v>
      </c>
      <c r="AT246" s="248" t="s">
        <v>551</v>
      </c>
      <c r="AU246" s="248" t="s">
        <v>82</v>
      </c>
      <c r="AY246" s="17" t="s">
        <v>163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80</v>
      </c>
      <c r="BK246" s="249">
        <f>ROUND(I246*H246,2)</f>
        <v>0</v>
      </c>
      <c r="BL246" s="17" t="s">
        <v>254</v>
      </c>
      <c r="BM246" s="248" t="s">
        <v>2610</v>
      </c>
    </row>
    <row r="247" spans="1:65" s="2" customFormat="1" ht="16.5" customHeight="1">
      <c r="A247" s="38"/>
      <c r="B247" s="39"/>
      <c r="C247" s="236" t="s">
        <v>581</v>
      </c>
      <c r="D247" s="236" t="s">
        <v>165</v>
      </c>
      <c r="E247" s="237" t="s">
        <v>2185</v>
      </c>
      <c r="F247" s="238" t="s">
        <v>2186</v>
      </c>
      <c r="G247" s="239" t="s">
        <v>212</v>
      </c>
      <c r="H247" s="240">
        <v>5.8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38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254</v>
      </c>
      <c r="AT247" s="248" t="s">
        <v>165</v>
      </c>
      <c r="AU247" s="248" t="s">
        <v>82</v>
      </c>
      <c r="AY247" s="17" t="s">
        <v>163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80</v>
      </c>
      <c r="BK247" s="249">
        <f>ROUND(I247*H247,2)</f>
        <v>0</v>
      </c>
      <c r="BL247" s="17" t="s">
        <v>254</v>
      </c>
      <c r="BM247" s="248" t="s">
        <v>2611</v>
      </c>
    </row>
    <row r="248" spans="1:51" s="13" customFormat="1" ht="12">
      <c r="A248" s="13"/>
      <c r="B248" s="250"/>
      <c r="C248" s="251"/>
      <c r="D248" s="252" t="s">
        <v>170</v>
      </c>
      <c r="E248" s="253" t="s">
        <v>1</v>
      </c>
      <c r="F248" s="254" t="s">
        <v>2612</v>
      </c>
      <c r="G248" s="251"/>
      <c r="H248" s="255">
        <v>5.8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170</v>
      </c>
      <c r="AU248" s="261" t="s">
        <v>82</v>
      </c>
      <c r="AV248" s="13" t="s">
        <v>82</v>
      </c>
      <c r="AW248" s="13" t="s">
        <v>30</v>
      </c>
      <c r="AX248" s="13" t="s">
        <v>73</v>
      </c>
      <c r="AY248" s="261" t="s">
        <v>163</v>
      </c>
    </row>
    <row r="249" spans="1:51" s="14" customFormat="1" ht="12">
      <c r="A249" s="14"/>
      <c r="B249" s="262"/>
      <c r="C249" s="263"/>
      <c r="D249" s="252" t="s">
        <v>170</v>
      </c>
      <c r="E249" s="264" t="s">
        <v>1</v>
      </c>
      <c r="F249" s="265" t="s">
        <v>172</v>
      </c>
      <c r="G249" s="263"/>
      <c r="H249" s="266">
        <v>5.8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2" t="s">
        <v>170</v>
      </c>
      <c r="AU249" s="272" t="s">
        <v>82</v>
      </c>
      <c r="AV249" s="14" t="s">
        <v>88</v>
      </c>
      <c r="AW249" s="14" t="s">
        <v>30</v>
      </c>
      <c r="AX249" s="14" t="s">
        <v>80</v>
      </c>
      <c r="AY249" s="272" t="s">
        <v>163</v>
      </c>
    </row>
    <row r="250" spans="1:65" s="2" customFormat="1" ht="21.75" customHeight="1">
      <c r="A250" s="38"/>
      <c r="B250" s="39"/>
      <c r="C250" s="236" t="s">
        <v>588</v>
      </c>
      <c r="D250" s="236" t="s">
        <v>165</v>
      </c>
      <c r="E250" s="237" t="s">
        <v>2196</v>
      </c>
      <c r="F250" s="238" t="s">
        <v>2613</v>
      </c>
      <c r="G250" s="239" t="s">
        <v>168</v>
      </c>
      <c r="H250" s="240">
        <v>11.06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38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254</v>
      </c>
      <c r="AT250" s="248" t="s">
        <v>165</v>
      </c>
      <c r="AU250" s="248" t="s">
        <v>82</v>
      </c>
      <c r="AY250" s="17" t="s">
        <v>163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80</v>
      </c>
      <c r="BK250" s="249">
        <f>ROUND(I250*H250,2)</f>
        <v>0</v>
      </c>
      <c r="BL250" s="17" t="s">
        <v>254</v>
      </c>
      <c r="BM250" s="248" t="s">
        <v>2614</v>
      </c>
    </row>
    <row r="251" spans="1:51" s="13" customFormat="1" ht="12">
      <c r="A251" s="13"/>
      <c r="B251" s="250"/>
      <c r="C251" s="251"/>
      <c r="D251" s="252" t="s">
        <v>170</v>
      </c>
      <c r="E251" s="253" t="s">
        <v>1</v>
      </c>
      <c r="F251" s="254" t="s">
        <v>2615</v>
      </c>
      <c r="G251" s="251"/>
      <c r="H251" s="255">
        <v>11.06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170</v>
      </c>
      <c r="AU251" s="261" t="s">
        <v>82</v>
      </c>
      <c r="AV251" s="13" t="s">
        <v>82</v>
      </c>
      <c r="AW251" s="13" t="s">
        <v>30</v>
      </c>
      <c r="AX251" s="13" t="s">
        <v>73</v>
      </c>
      <c r="AY251" s="261" t="s">
        <v>163</v>
      </c>
    </row>
    <row r="252" spans="1:51" s="14" customFormat="1" ht="12">
      <c r="A252" s="14"/>
      <c r="B252" s="262"/>
      <c r="C252" s="263"/>
      <c r="D252" s="252" t="s">
        <v>170</v>
      </c>
      <c r="E252" s="264" t="s">
        <v>1</v>
      </c>
      <c r="F252" s="265" t="s">
        <v>172</v>
      </c>
      <c r="G252" s="263"/>
      <c r="H252" s="266">
        <v>11.06</v>
      </c>
      <c r="I252" s="267"/>
      <c r="J252" s="263"/>
      <c r="K252" s="263"/>
      <c r="L252" s="268"/>
      <c r="M252" s="269"/>
      <c r="N252" s="270"/>
      <c r="O252" s="270"/>
      <c r="P252" s="270"/>
      <c r="Q252" s="270"/>
      <c r="R252" s="270"/>
      <c r="S252" s="270"/>
      <c r="T252" s="27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2" t="s">
        <v>170</v>
      </c>
      <c r="AU252" s="272" t="s">
        <v>82</v>
      </c>
      <c r="AV252" s="14" t="s">
        <v>88</v>
      </c>
      <c r="AW252" s="14" t="s">
        <v>30</v>
      </c>
      <c r="AX252" s="14" t="s">
        <v>80</v>
      </c>
      <c r="AY252" s="272" t="s">
        <v>163</v>
      </c>
    </row>
    <row r="253" spans="1:65" s="2" customFormat="1" ht="21.75" customHeight="1">
      <c r="A253" s="38"/>
      <c r="B253" s="39"/>
      <c r="C253" s="236" t="s">
        <v>593</v>
      </c>
      <c r="D253" s="236" t="s">
        <v>165</v>
      </c>
      <c r="E253" s="237" t="s">
        <v>2201</v>
      </c>
      <c r="F253" s="238" t="s">
        <v>2202</v>
      </c>
      <c r="G253" s="239" t="s">
        <v>212</v>
      </c>
      <c r="H253" s="240">
        <v>12.8</v>
      </c>
      <c r="I253" s="241"/>
      <c r="J253" s="242">
        <f>ROUND(I253*H253,2)</f>
        <v>0</v>
      </c>
      <c r="K253" s="243"/>
      <c r="L253" s="44"/>
      <c r="M253" s="244" t="s">
        <v>1</v>
      </c>
      <c r="N253" s="245" t="s">
        <v>38</v>
      </c>
      <c r="O253" s="91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254</v>
      </c>
      <c r="AT253" s="248" t="s">
        <v>165</v>
      </c>
      <c r="AU253" s="248" t="s">
        <v>82</v>
      </c>
      <c r="AY253" s="17" t="s">
        <v>163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80</v>
      </c>
      <c r="BK253" s="249">
        <f>ROUND(I253*H253,2)</f>
        <v>0</v>
      </c>
      <c r="BL253" s="17" t="s">
        <v>254</v>
      </c>
      <c r="BM253" s="248" t="s">
        <v>2616</v>
      </c>
    </row>
    <row r="254" spans="1:51" s="13" customFormat="1" ht="12">
      <c r="A254" s="13"/>
      <c r="B254" s="250"/>
      <c r="C254" s="251"/>
      <c r="D254" s="252" t="s">
        <v>170</v>
      </c>
      <c r="E254" s="253" t="s">
        <v>1</v>
      </c>
      <c r="F254" s="254" t="s">
        <v>2617</v>
      </c>
      <c r="G254" s="251"/>
      <c r="H254" s="255">
        <v>12.8</v>
      </c>
      <c r="I254" s="256"/>
      <c r="J254" s="251"/>
      <c r="K254" s="251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170</v>
      </c>
      <c r="AU254" s="261" t="s">
        <v>82</v>
      </c>
      <c r="AV254" s="13" t="s">
        <v>82</v>
      </c>
      <c r="AW254" s="13" t="s">
        <v>30</v>
      </c>
      <c r="AX254" s="13" t="s">
        <v>73</v>
      </c>
      <c r="AY254" s="261" t="s">
        <v>163</v>
      </c>
    </row>
    <row r="255" spans="1:51" s="14" customFormat="1" ht="12">
      <c r="A255" s="14"/>
      <c r="B255" s="262"/>
      <c r="C255" s="263"/>
      <c r="D255" s="252" t="s">
        <v>170</v>
      </c>
      <c r="E255" s="264" t="s">
        <v>1</v>
      </c>
      <c r="F255" s="265" t="s">
        <v>172</v>
      </c>
      <c r="G255" s="263"/>
      <c r="H255" s="266">
        <v>12.8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2" t="s">
        <v>170</v>
      </c>
      <c r="AU255" s="272" t="s">
        <v>82</v>
      </c>
      <c r="AV255" s="14" t="s">
        <v>88</v>
      </c>
      <c r="AW255" s="14" t="s">
        <v>30</v>
      </c>
      <c r="AX255" s="14" t="s">
        <v>80</v>
      </c>
      <c r="AY255" s="272" t="s">
        <v>163</v>
      </c>
    </row>
    <row r="256" spans="1:65" s="2" customFormat="1" ht="44.25" customHeight="1">
      <c r="A256" s="38"/>
      <c r="B256" s="39"/>
      <c r="C256" s="236" t="s">
        <v>597</v>
      </c>
      <c r="D256" s="236" t="s">
        <v>165</v>
      </c>
      <c r="E256" s="237" t="s">
        <v>2231</v>
      </c>
      <c r="F256" s="238" t="s">
        <v>2232</v>
      </c>
      <c r="G256" s="239" t="s">
        <v>591</v>
      </c>
      <c r="H256" s="240">
        <v>0.373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38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254</v>
      </c>
      <c r="AT256" s="248" t="s">
        <v>165</v>
      </c>
      <c r="AU256" s="248" t="s">
        <v>82</v>
      </c>
      <c r="AY256" s="17" t="s">
        <v>163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80</v>
      </c>
      <c r="BK256" s="249">
        <f>ROUND(I256*H256,2)</f>
        <v>0</v>
      </c>
      <c r="BL256" s="17" t="s">
        <v>254</v>
      </c>
      <c r="BM256" s="248" t="s">
        <v>2618</v>
      </c>
    </row>
    <row r="257" spans="1:63" s="12" customFormat="1" ht="22.8" customHeight="1">
      <c r="A257" s="12"/>
      <c r="B257" s="220"/>
      <c r="C257" s="221"/>
      <c r="D257" s="222" t="s">
        <v>72</v>
      </c>
      <c r="E257" s="234" t="s">
        <v>1021</v>
      </c>
      <c r="F257" s="234" t="s">
        <v>1022</v>
      </c>
      <c r="G257" s="221"/>
      <c r="H257" s="221"/>
      <c r="I257" s="224"/>
      <c r="J257" s="235">
        <f>BK257</f>
        <v>0</v>
      </c>
      <c r="K257" s="221"/>
      <c r="L257" s="226"/>
      <c r="M257" s="227"/>
      <c r="N257" s="228"/>
      <c r="O257" s="228"/>
      <c r="P257" s="229">
        <f>SUM(P258:P267)</f>
        <v>0</v>
      </c>
      <c r="Q257" s="228"/>
      <c r="R257" s="229">
        <f>SUM(R258:R267)</f>
        <v>0</v>
      </c>
      <c r="S257" s="228"/>
      <c r="T257" s="230">
        <f>SUM(T258:T267)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31" t="s">
        <v>82</v>
      </c>
      <c r="AT257" s="232" t="s">
        <v>72</v>
      </c>
      <c r="AU257" s="232" t="s">
        <v>80</v>
      </c>
      <c r="AY257" s="231" t="s">
        <v>163</v>
      </c>
      <c r="BK257" s="233">
        <f>SUM(BK258:BK267)</f>
        <v>0</v>
      </c>
    </row>
    <row r="258" spans="1:65" s="2" customFormat="1" ht="33" customHeight="1">
      <c r="A258" s="38"/>
      <c r="B258" s="39"/>
      <c r="C258" s="236" t="s">
        <v>602</v>
      </c>
      <c r="D258" s="236" t="s">
        <v>165</v>
      </c>
      <c r="E258" s="237" t="s">
        <v>2287</v>
      </c>
      <c r="F258" s="238" t="s">
        <v>2619</v>
      </c>
      <c r="G258" s="239" t="s">
        <v>168</v>
      </c>
      <c r="H258" s="240">
        <v>22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38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254</v>
      </c>
      <c r="AT258" s="248" t="s">
        <v>165</v>
      </c>
      <c r="AU258" s="248" t="s">
        <v>82</v>
      </c>
      <c r="AY258" s="17" t="s">
        <v>163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80</v>
      </c>
      <c r="BK258" s="249">
        <f>ROUND(I258*H258,2)</f>
        <v>0</v>
      </c>
      <c r="BL258" s="17" t="s">
        <v>254</v>
      </c>
      <c r="BM258" s="248" t="s">
        <v>2620</v>
      </c>
    </row>
    <row r="259" spans="1:51" s="13" customFormat="1" ht="12">
      <c r="A259" s="13"/>
      <c r="B259" s="250"/>
      <c r="C259" s="251"/>
      <c r="D259" s="252" t="s">
        <v>170</v>
      </c>
      <c r="E259" s="253" t="s">
        <v>1</v>
      </c>
      <c r="F259" s="254" t="s">
        <v>2621</v>
      </c>
      <c r="G259" s="251"/>
      <c r="H259" s="255">
        <v>22</v>
      </c>
      <c r="I259" s="256"/>
      <c r="J259" s="251"/>
      <c r="K259" s="251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170</v>
      </c>
      <c r="AU259" s="261" t="s">
        <v>82</v>
      </c>
      <c r="AV259" s="13" t="s">
        <v>82</v>
      </c>
      <c r="AW259" s="13" t="s">
        <v>30</v>
      </c>
      <c r="AX259" s="13" t="s">
        <v>73</v>
      </c>
      <c r="AY259" s="261" t="s">
        <v>163</v>
      </c>
    </row>
    <row r="260" spans="1:51" s="14" customFormat="1" ht="12">
      <c r="A260" s="14"/>
      <c r="B260" s="262"/>
      <c r="C260" s="263"/>
      <c r="D260" s="252" t="s">
        <v>170</v>
      </c>
      <c r="E260" s="264" t="s">
        <v>1</v>
      </c>
      <c r="F260" s="265" t="s">
        <v>172</v>
      </c>
      <c r="G260" s="263"/>
      <c r="H260" s="266">
        <v>22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2" t="s">
        <v>170</v>
      </c>
      <c r="AU260" s="272" t="s">
        <v>82</v>
      </c>
      <c r="AV260" s="14" t="s">
        <v>88</v>
      </c>
      <c r="AW260" s="14" t="s">
        <v>30</v>
      </c>
      <c r="AX260" s="14" t="s">
        <v>80</v>
      </c>
      <c r="AY260" s="272" t="s">
        <v>163</v>
      </c>
    </row>
    <row r="261" spans="1:65" s="2" customFormat="1" ht="16.5" customHeight="1">
      <c r="A261" s="38"/>
      <c r="B261" s="39"/>
      <c r="C261" s="273" t="s">
        <v>606</v>
      </c>
      <c r="D261" s="273" t="s">
        <v>551</v>
      </c>
      <c r="E261" s="274" t="s">
        <v>2303</v>
      </c>
      <c r="F261" s="275" t="s">
        <v>2304</v>
      </c>
      <c r="G261" s="276" t="s">
        <v>168</v>
      </c>
      <c r="H261" s="277">
        <v>25.3</v>
      </c>
      <c r="I261" s="278"/>
      <c r="J261" s="279">
        <f>ROUND(I261*H261,2)</f>
        <v>0</v>
      </c>
      <c r="K261" s="280"/>
      <c r="L261" s="281"/>
      <c r="M261" s="282" t="s">
        <v>1</v>
      </c>
      <c r="N261" s="283" t="s">
        <v>38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378</v>
      </c>
      <c r="AT261" s="248" t="s">
        <v>551</v>
      </c>
      <c r="AU261" s="248" t="s">
        <v>82</v>
      </c>
      <c r="AY261" s="17" t="s">
        <v>163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80</v>
      </c>
      <c r="BK261" s="249">
        <f>ROUND(I261*H261,2)</f>
        <v>0</v>
      </c>
      <c r="BL261" s="17" t="s">
        <v>254</v>
      </c>
      <c r="BM261" s="248" t="s">
        <v>2622</v>
      </c>
    </row>
    <row r="262" spans="1:51" s="13" customFormat="1" ht="12">
      <c r="A262" s="13"/>
      <c r="B262" s="250"/>
      <c r="C262" s="251"/>
      <c r="D262" s="252" t="s">
        <v>170</v>
      </c>
      <c r="E262" s="253" t="s">
        <v>1</v>
      </c>
      <c r="F262" s="254" t="s">
        <v>2623</v>
      </c>
      <c r="G262" s="251"/>
      <c r="H262" s="255">
        <v>25.3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170</v>
      </c>
      <c r="AU262" s="261" t="s">
        <v>82</v>
      </c>
      <c r="AV262" s="13" t="s">
        <v>82</v>
      </c>
      <c r="AW262" s="13" t="s">
        <v>30</v>
      </c>
      <c r="AX262" s="13" t="s">
        <v>73</v>
      </c>
      <c r="AY262" s="261" t="s">
        <v>163</v>
      </c>
    </row>
    <row r="263" spans="1:51" s="14" customFormat="1" ht="12">
      <c r="A263" s="14"/>
      <c r="B263" s="262"/>
      <c r="C263" s="263"/>
      <c r="D263" s="252" t="s">
        <v>170</v>
      </c>
      <c r="E263" s="264" t="s">
        <v>1</v>
      </c>
      <c r="F263" s="265" t="s">
        <v>172</v>
      </c>
      <c r="G263" s="263"/>
      <c r="H263" s="266">
        <v>25.3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2" t="s">
        <v>170</v>
      </c>
      <c r="AU263" s="272" t="s">
        <v>82</v>
      </c>
      <c r="AV263" s="14" t="s">
        <v>88</v>
      </c>
      <c r="AW263" s="14" t="s">
        <v>30</v>
      </c>
      <c r="AX263" s="14" t="s">
        <v>80</v>
      </c>
      <c r="AY263" s="272" t="s">
        <v>163</v>
      </c>
    </row>
    <row r="264" spans="1:65" s="2" customFormat="1" ht="21.75" customHeight="1">
      <c r="A264" s="38"/>
      <c r="B264" s="39"/>
      <c r="C264" s="236" t="s">
        <v>611</v>
      </c>
      <c r="D264" s="236" t="s">
        <v>165</v>
      </c>
      <c r="E264" s="237" t="s">
        <v>2334</v>
      </c>
      <c r="F264" s="238" t="s">
        <v>2624</v>
      </c>
      <c r="G264" s="239" t="s">
        <v>168</v>
      </c>
      <c r="H264" s="240">
        <v>22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38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254</v>
      </c>
      <c r="AT264" s="248" t="s">
        <v>165</v>
      </c>
      <c r="AU264" s="248" t="s">
        <v>82</v>
      </c>
      <c r="AY264" s="17" t="s">
        <v>163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80</v>
      </c>
      <c r="BK264" s="249">
        <f>ROUND(I264*H264,2)</f>
        <v>0</v>
      </c>
      <c r="BL264" s="17" t="s">
        <v>254</v>
      </c>
      <c r="BM264" s="248" t="s">
        <v>2625</v>
      </c>
    </row>
    <row r="265" spans="1:51" s="13" customFormat="1" ht="12">
      <c r="A265" s="13"/>
      <c r="B265" s="250"/>
      <c r="C265" s="251"/>
      <c r="D265" s="252" t="s">
        <v>170</v>
      </c>
      <c r="E265" s="253" t="s">
        <v>1</v>
      </c>
      <c r="F265" s="254" t="s">
        <v>2621</v>
      </c>
      <c r="G265" s="251"/>
      <c r="H265" s="255">
        <v>22</v>
      </c>
      <c r="I265" s="256"/>
      <c r="J265" s="251"/>
      <c r="K265" s="251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170</v>
      </c>
      <c r="AU265" s="261" t="s">
        <v>82</v>
      </c>
      <c r="AV265" s="13" t="s">
        <v>82</v>
      </c>
      <c r="AW265" s="13" t="s">
        <v>30</v>
      </c>
      <c r="AX265" s="13" t="s">
        <v>73</v>
      </c>
      <c r="AY265" s="261" t="s">
        <v>163</v>
      </c>
    </row>
    <row r="266" spans="1:51" s="14" customFormat="1" ht="12">
      <c r="A266" s="14"/>
      <c r="B266" s="262"/>
      <c r="C266" s="263"/>
      <c r="D266" s="252" t="s">
        <v>170</v>
      </c>
      <c r="E266" s="264" t="s">
        <v>1</v>
      </c>
      <c r="F266" s="265" t="s">
        <v>172</v>
      </c>
      <c r="G266" s="263"/>
      <c r="H266" s="266">
        <v>22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2" t="s">
        <v>170</v>
      </c>
      <c r="AU266" s="272" t="s">
        <v>82</v>
      </c>
      <c r="AV266" s="14" t="s">
        <v>88</v>
      </c>
      <c r="AW266" s="14" t="s">
        <v>30</v>
      </c>
      <c r="AX266" s="14" t="s">
        <v>80</v>
      </c>
      <c r="AY266" s="272" t="s">
        <v>163</v>
      </c>
    </row>
    <row r="267" spans="1:65" s="2" customFormat="1" ht="44.25" customHeight="1">
      <c r="A267" s="38"/>
      <c r="B267" s="39"/>
      <c r="C267" s="236" t="s">
        <v>615</v>
      </c>
      <c r="D267" s="236" t="s">
        <v>165</v>
      </c>
      <c r="E267" s="237" t="s">
        <v>2338</v>
      </c>
      <c r="F267" s="238" t="s">
        <v>2339</v>
      </c>
      <c r="G267" s="239" t="s">
        <v>591</v>
      </c>
      <c r="H267" s="240">
        <v>0.419</v>
      </c>
      <c r="I267" s="241"/>
      <c r="J267" s="242">
        <f>ROUND(I267*H267,2)</f>
        <v>0</v>
      </c>
      <c r="K267" s="243"/>
      <c r="L267" s="44"/>
      <c r="M267" s="284" t="s">
        <v>1</v>
      </c>
      <c r="N267" s="285" t="s">
        <v>38</v>
      </c>
      <c r="O267" s="286"/>
      <c r="P267" s="287">
        <f>O267*H267</f>
        <v>0</v>
      </c>
      <c r="Q267" s="287">
        <v>0</v>
      </c>
      <c r="R267" s="287">
        <f>Q267*H267</f>
        <v>0</v>
      </c>
      <c r="S267" s="287">
        <v>0</v>
      </c>
      <c r="T267" s="28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254</v>
      </c>
      <c r="AT267" s="248" t="s">
        <v>165</v>
      </c>
      <c r="AU267" s="248" t="s">
        <v>82</v>
      </c>
      <c r="AY267" s="17" t="s">
        <v>163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80</v>
      </c>
      <c r="BK267" s="249">
        <f>ROUND(I267*H267,2)</f>
        <v>0</v>
      </c>
      <c r="BL267" s="17" t="s">
        <v>254</v>
      </c>
      <c r="BM267" s="248" t="s">
        <v>2626</v>
      </c>
    </row>
    <row r="268" spans="1:31" s="2" customFormat="1" ht="6.95" customHeight="1">
      <c r="A268" s="38"/>
      <c r="B268" s="66"/>
      <c r="C268" s="67"/>
      <c r="D268" s="67"/>
      <c r="E268" s="67"/>
      <c r="F268" s="67"/>
      <c r="G268" s="67"/>
      <c r="H268" s="67"/>
      <c r="I268" s="183"/>
      <c r="J268" s="67"/>
      <c r="K268" s="67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password="CC35" sheet="1" objects="1" scenarios="1" formatColumns="0" formatRows="0" autoFilter="0"/>
  <autoFilter ref="C133:K267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2627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ROUND((SUM(BE128:BE268)),2)</f>
        <v>0</v>
      </c>
      <c r="G33" s="38"/>
      <c r="H33" s="38"/>
      <c r="I33" s="162">
        <v>0.21</v>
      </c>
      <c r="J33" s="161">
        <f>ROUND(((SUM(BE128:BE268))*I33),2)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ROUND((SUM(BF128:BF268)),2)</f>
        <v>0</v>
      </c>
      <c r="G34" s="38"/>
      <c r="H34" s="38"/>
      <c r="I34" s="162">
        <v>0.15</v>
      </c>
      <c r="J34" s="161">
        <f>ROUND(((SUM(BF128:BF268))*I34),2)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ROUND((SUM(BG128:BG268)),2)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ROUND((SUM(BH128:BH268)),2)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ROUND((SUM(BI128:BI268)),2)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4 - Zdravotně technické i...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2628</v>
      </c>
      <c r="E97" s="196"/>
      <c r="F97" s="196"/>
      <c r="G97" s="196"/>
      <c r="H97" s="196"/>
      <c r="I97" s="197"/>
      <c r="J97" s="198">
        <f>J129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2629</v>
      </c>
      <c r="E98" s="196"/>
      <c r="F98" s="196"/>
      <c r="G98" s="196"/>
      <c r="H98" s="196"/>
      <c r="I98" s="197"/>
      <c r="J98" s="198">
        <f>J131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93"/>
      <c r="C99" s="194"/>
      <c r="D99" s="195" t="s">
        <v>2630</v>
      </c>
      <c r="E99" s="196"/>
      <c r="F99" s="196"/>
      <c r="G99" s="196"/>
      <c r="H99" s="196"/>
      <c r="I99" s="197"/>
      <c r="J99" s="198">
        <f>J159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93"/>
      <c r="C100" s="194"/>
      <c r="D100" s="195" t="s">
        <v>2631</v>
      </c>
      <c r="E100" s="196"/>
      <c r="F100" s="196"/>
      <c r="G100" s="196"/>
      <c r="H100" s="196"/>
      <c r="I100" s="197"/>
      <c r="J100" s="198">
        <f>J161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93"/>
      <c r="C101" s="194"/>
      <c r="D101" s="195" t="s">
        <v>2632</v>
      </c>
      <c r="E101" s="196"/>
      <c r="F101" s="196"/>
      <c r="G101" s="196"/>
      <c r="H101" s="196"/>
      <c r="I101" s="197"/>
      <c r="J101" s="198">
        <f>J163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3"/>
      <c r="C102" s="194"/>
      <c r="D102" s="195" t="s">
        <v>2633</v>
      </c>
      <c r="E102" s="196"/>
      <c r="F102" s="196"/>
      <c r="G102" s="196"/>
      <c r="H102" s="196"/>
      <c r="I102" s="197"/>
      <c r="J102" s="198">
        <f>J202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3"/>
      <c r="C103" s="194"/>
      <c r="D103" s="195" t="s">
        <v>2634</v>
      </c>
      <c r="E103" s="196"/>
      <c r="F103" s="196"/>
      <c r="G103" s="196"/>
      <c r="H103" s="196"/>
      <c r="I103" s="197"/>
      <c r="J103" s="198">
        <f>J205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93"/>
      <c r="C104" s="194"/>
      <c r="D104" s="195" t="s">
        <v>2635</v>
      </c>
      <c r="E104" s="196"/>
      <c r="F104" s="196"/>
      <c r="G104" s="196"/>
      <c r="H104" s="196"/>
      <c r="I104" s="197"/>
      <c r="J104" s="198">
        <f>J214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93"/>
      <c r="C105" s="194"/>
      <c r="D105" s="195" t="s">
        <v>2636</v>
      </c>
      <c r="E105" s="196"/>
      <c r="F105" s="196"/>
      <c r="G105" s="196"/>
      <c r="H105" s="196"/>
      <c r="I105" s="197"/>
      <c r="J105" s="198">
        <f>J227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93"/>
      <c r="C106" s="194"/>
      <c r="D106" s="195" t="s">
        <v>2637</v>
      </c>
      <c r="E106" s="196"/>
      <c r="F106" s="196"/>
      <c r="G106" s="196"/>
      <c r="H106" s="196"/>
      <c r="I106" s="197"/>
      <c r="J106" s="198">
        <f>J230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93"/>
      <c r="C107" s="194"/>
      <c r="D107" s="195" t="s">
        <v>2638</v>
      </c>
      <c r="E107" s="196"/>
      <c r="F107" s="196"/>
      <c r="G107" s="196"/>
      <c r="H107" s="196"/>
      <c r="I107" s="197"/>
      <c r="J107" s="198">
        <f>J252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193"/>
      <c r="C108" s="194"/>
      <c r="D108" s="195" t="s">
        <v>2639</v>
      </c>
      <c r="E108" s="196"/>
      <c r="F108" s="196"/>
      <c r="G108" s="196"/>
      <c r="H108" s="196"/>
      <c r="I108" s="197"/>
      <c r="J108" s="198">
        <f>J268</f>
        <v>0</v>
      </c>
      <c r="K108" s="194"/>
      <c r="L108" s="19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 hidden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 hidden="1">
      <c r="A110" s="38"/>
      <c r="B110" s="66"/>
      <c r="C110" s="67"/>
      <c r="D110" s="67"/>
      <c r="E110" s="67"/>
      <c r="F110" s="67"/>
      <c r="G110" s="67"/>
      <c r="H110" s="67"/>
      <c r="I110" s="183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t="12" hidden="1"/>
    <row r="112" ht="12" hidden="1"/>
    <row r="113" ht="12" hidden="1"/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86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148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87" t="str">
        <f>E7</f>
        <v>Kopie - 17-0610 - Revitalizace objektu Máchova 20, Plzeň (zadání)</v>
      </c>
      <c r="F118" s="32"/>
      <c r="G118" s="32"/>
      <c r="H118" s="32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116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4 - Zdravotně technické i...</v>
      </c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147" t="s">
        <v>22</v>
      </c>
      <c r="J122" s="79" t="str">
        <f>IF(J12="","",J12)</f>
        <v>28. 2. 2020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147" t="s">
        <v>29</v>
      </c>
      <c r="J124" s="36" t="str">
        <f>E21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147" t="s">
        <v>31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7"/>
      <c r="B127" s="208"/>
      <c r="C127" s="209" t="s">
        <v>149</v>
      </c>
      <c r="D127" s="210" t="s">
        <v>58</v>
      </c>
      <c r="E127" s="210" t="s">
        <v>54</v>
      </c>
      <c r="F127" s="210" t="s">
        <v>55</v>
      </c>
      <c r="G127" s="210" t="s">
        <v>150</v>
      </c>
      <c r="H127" s="210" t="s">
        <v>151</v>
      </c>
      <c r="I127" s="211" t="s">
        <v>152</v>
      </c>
      <c r="J127" s="212" t="s">
        <v>120</v>
      </c>
      <c r="K127" s="213" t="s">
        <v>153</v>
      </c>
      <c r="L127" s="214"/>
      <c r="M127" s="100" t="s">
        <v>1</v>
      </c>
      <c r="N127" s="101" t="s">
        <v>37</v>
      </c>
      <c r="O127" s="101" t="s">
        <v>154</v>
      </c>
      <c r="P127" s="101" t="s">
        <v>155</v>
      </c>
      <c r="Q127" s="101" t="s">
        <v>156</v>
      </c>
      <c r="R127" s="101" t="s">
        <v>157</v>
      </c>
      <c r="S127" s="101" t="s">
        <v>158</v>
      </c>
      <c r="T127" s="102" t="s">
        <v>159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pans="1:63" s="2" customFormat="1" ht="22.8" customHeight="1">
      <c r="A128" s="38"/>
      <c r="B128" s="39"/>
      <c r="C128" s="107" t="s">
        <v>160</v>
      </c>
      <c r="D128" s="40"/>
      <c r="E128" s="40"/>
      <c r="F128" s="40"/>
      <c r="G128" s="40"/>
      <c r="H128" s="40"/>
      <c r="I128" s="144"/>
      <c r="J128" s="215">
        <f>BK128</f>
        <v>0</v>
      </c>
      <c r="K128" s="40"/>
      <c r="L128" s="44"/>
      <c r="M128" s="103"/>
      <c r="N128" s="216"/>
      <c r="O128" s="104"/>
      <c r="P128" s="217">
        <f>P129+P131+P159+P161+P163+P202+P205+P214+P227+P230+P252+P268</f>
        <v>0</v>
      </c>
      <c r="Q128" s="104"/>
      <c r="R128" s="217">
        <f>R129+R131+R159+R161+R163+R202+R205+R214+R227+R230+R252+R268</f>
        <v>0</v>
      </c>
      <c r="S128" s="104"/>
      <c r="T128" s="218">
        <f>T129+T131+T159+T161+T163+T202+T205+T214+T227+T230+T252+T268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122</v>
      </c>
      <c r="BK128" s="219">
        <f>BK129+BK131+BK159+BK161+BK163+BK202+BK205+BK214+BK227+BK230+BK252+BK268</f>
        <v>0</v>
      </c>
    </row>
    <row r="129" spans="1:63" s="12" customFormat="1" ht="25.9" customHeight="1">
      <c r="A129" s="12"/>
      <c r="B129" s="220"/>
      <c r="C129" s="221"/>
      <c r="D129" s="222" t="s">
        <v>72</v>
      </c>
      <c r="E129" s="223" t="s">
        <v>2640</v>
      </c>
      <c r="F129" s="223" t="s">
        <v>2641</v>
      </c>
      <c r="G129" s="221"/>
      <c r="H129" s="221"/>
      <c r="I129" s="224"/>
      <c r="J129" s="225">
        <f>BK129</f>
        <v>0</v>
      </c>
      <c r="K129" s="221"/>
      <c r="L129" s="226"/>
      <c r="M129" s="227"/>
      <c r="N129" s="228"/>
      <c r="O129" s="228"/>
      <c r="P129" s="229">
        <f>P130</f>
        <v>0</v>
      </c>
      <c r="Q129" s="228"/>
      <c r="R129" s="229">
        <f>R130</f>
        <v>0</v>
      </c>
      <c r="S129" s="228"/>
      <c r="T129" s="23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80</v>
      </c>
      <c r="AT129" s="232" t="s">
        <v>72</v>
      </c>
      <c r="AU129" s="232" t="s">
        <v>73</v>
      </c>
      <c r="AY129" s="231" t="s">
        <v>163</v>
      </c>
      <c r="BK129" s="233">
        <f>BK130</f>
        <v>0</v>
      </c>
    </row>
    <row r="130" spans="1:65" s="2" customFormat="1" ht="16.5" customHeight="1">
      <c r="A130" s="38"/>
      <c r="B130" s="39"/>
      <c r="C130" s="236" t="s">
        <v>80</v>
      </c>
      <c r="D130" s="236" t="s">
        <v>165</v>
      </c>
      <c r="E130" s="237" t="s">
        <v>2642</v>
      </c>
      <c r="F130" s="238" t="s">
        <v>2643</v>
      </c>
      <c r="G130" s="239" t="s">
        <v>212</v>
      </c>
      <c r="H130" s="240">
        <v>1673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80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2644</v>
      </c>
    </row>
    <row r="131" spans="1:63" s="12" customFormat="1" ht="25.9" customHeight="1">
      <c r="A131" s="12"/>
      <c r="B131" s="220"/>
      <c r="C131" s="221"/>
      <c r="D131" s="222" t="s">
        <v>72</v>
      </c>
      <c r="E131" s="223" t="s">
        <v>2645</v>
      </c>
      <c r="F131" s="223" t="s">
        <v>2491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SUM(P132:P158)</f>
        <v>0</v>
      </c>
      <c r="Q131" s="228"/>
      <c r="R131" s="229">
        <f>SUM(R132:R158)</f>
        <v>0</v>
      </c>
      <c r="S131" s="228"/>
      <c r="T131" s="230">
        <f>SUM(T132:T158)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80</v>
      </c>
      <c r="AT131" s="232" t="s">
        <v>72</v>
      </c>
      <c r="AU131" s="232" t="s">
        <v>73</v>
      </c>
      <c r="AY131" s="231" t="s">
        <v>163</v>
      </c>
      <c r="BK131" s="233">
        <f>SUM(BK132:BK158)</f>
        <v>0</v>
      </c>
    </row>
    <row r="132" spans="1:65" s="2" customFormat="1" ht="16.5" customHeight="1">
      <c r="A132" s="38"/>
      <c r="B132" s="39"/>
      <c r="C132" s="236" t="s">
        <v>82</v>
      </c>
      <c r="D132" s="236" t="s">
        <v>165</v>
      </c>
      <c r="E132" s="237" t="s">
        <v>2646</v>
      </c>
      <c r="F132" s="238" t="s">
        <v>2647</v>
      </c>
      <c r="G132" s="239" t="s">
        <v>212</v>
      </c>
      <c r="H132" s="240">
        <v>61.5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38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80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2648</v>
      </c>
    </row>
    <row r="133" spans="1:65" s="2" customFormat="1" ht="16.5" customHeight="1">
      <c r="A133" s="38"/>
      <c r="B133" s="39"/>
      <c r="C133" s="236" t="s">
        <v>85</v>
      </c>
      <c r="D133" s="236" t="s">
        <v>165</v>
      </c>
      <c r="E133" s="237" t="s">
        <v>2649</v>
      </c>
      <c r="F133" s="238" t="s">
        <v>2650</v>
      </c>
      <c r="G133" s="239" t="s">
        <v>212</v>
      </c>
      <c r="H133" s="240">
        <v>105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38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88</v>
      </c>
      <c r="AT133" s="248" t="s">
        <v>165</v>
      </c>
      <c r="AU133" s="248" t="s">
        <v>80</v>
      </c>
      <c r="AY133" s="17" t="s">
        <v>163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80</v>
      </c>
      <c r="BK133" s="249">
        <f>ROUND(I133*H133,2)</f>
        <v>0</v>
      </c>
      <c r="BL133" s="17" t="s">
        <v>88</v>
      </c>
      <c r="BM133" s="248" t="s">
        <v>2651</v>
      </c>
    </row>
    <row r="134" spans="1:65" s="2" customFormat="1" ht="16.5" customHeight="1">
      <c r="A134" s="38"/>
      <c r="B134" s="39"/>
      <c r="C134" s="236" t="s">
        <v>88</v>
      </c>
      <c r="D134" s="236" t="s">
        <v>165</v>
      </c>
      <c r="E134" s="237" t="s">
        <v>2652</v>
      </c>
      <c r="F134" s="238" t="s">
        <v>2653</v>
      </c>
      <c r="G134" s="239" t="s">
        <v>212</v>
      </c>
      <c r="H134" s="240">
        <v>14.6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88</v>
      </c>
      <c r="AT134" s="248" t="s">
        <v>165</v>
      </c>
      <c r="AU134" s="248" t="s">
        <v>80</v>
      </c>
      <c r="AY134" s="17" t="s">
        <v>163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80</v>
      </c>
      <c r="BK134" s="249">
        <f>ROUND(I134*H134,2)</f>
        <v>0</v>
      </c>
      <c r="BL134" s="17" t="s">
        <v>88</v>
      </c>
      <c r="BM134" s="248" t="s">
        <v>2654</v>
      </c>
    </row>
    <row r="135" spans="1:65" s="2" customFormat="1" ht="21.75" customHeight="1">
      <c r="A135" s="38"/>
      <c r="B135" s="39"/>
      <c r="C135" s="236" t="s">
        <v>189</v>
      </c>
      <c r="D135" s="236" t="s">
        <v>165</v>
      </c>
      <c r="E135" s="237" t="s">
        <v>2655</v>
      </c>
      <c r="F135" s="238" t="s">
        <v>2656</v>
      </c>
      <c r="G135" s="239" t="s">
        <v>192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38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88</v>
      </c>
      <c r="AT135" s="248" t="s">
        <v>165</v>
      </c>
      <c r="AU135" s="248" t="s">
        <v>80</v>
      </c>
      <c r="AY135" s="17" t="s">
        <v>163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80</v>
      </c>
      <c r="BK135" s="249">
        <f>ROUND(I135*H135,2)</f>
        <v>0</v>
      </c>
      <c r="BL135" s="17" t="s">
        <v>88</v>
      </c>
      <c r="BM135" s="248" t="s">
        <v>2657</v>
      </c>
    </row>
    <row r="136" spans="1:65" s="2" customFormat="1" ht="16.5" customHeight="1">
      <c r="A136" s="38"/>
      <c r="B136" s="39"/>
      <c r="C136" s="236" t="s">
        <v>91</v>
      </c>
      <c r="D136" s="236" t="s">
        <v>165</v>
      </c>
      <c r="E136" s="237" t="s">
        <v>2658</v>
      </c>
      <c r="F136" s="238" t="s">
        <v>2659</v>
      </c>
      <c r="G136" s="239" t="s">
        <v>192</v>
      </c>
      <c r="H136" s="240">
        <v>194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2660</v>
      </c>
    </row>
    <row r="137" spans="1:65" s="2" customFormat="1" ht="16.5" customHeight="1">
      <c r="A137" s="38"/>
      <c r="B137" s="39"/>
      <c r="C137" s="236" t="s">
        <v>94</v>
      </c>
      <c r="D137" s="236" t="s">
        <v>165</v>
      </c>
      <c r="E137" s="237" t="s">
        <v>2661</v>
      </c>
      <c r="F137" s="238" t="s">
        <v>2662</v>
      </c>
      <c r="G137" s="239" t="s">
        <v>212</v>
      </c>
      <c r="H137" s="240">
        <v>34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2663</v>
      </c>
    </row>
    <row r="138" spans="1:65" s="2" customFormat="1" ht="16.5" customHeight="1">
      <c r="A138" s="38"/>
      <c r="B138" s="39"/>
      <c r="C138" s="236" t="s">
        <v>97</v>
      </c>
      <c r="D138" s="236" t="s">
        <v>165</v>
      </c>
      <c r="E138" s="237" t="s">
        <v>2664</v>
      </c>
      <c r="F138" s="238" t="s">
        <v>2665</v>
      </c>
      <c r="G138" s="239" t="s">
        <v>212</v>
      </c>
      <c r="H138" s="240">
        <v>17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88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88</v>
      </c>
      <c r="BM138" s="248" t="s">
        <v>2666</v>
      </c>
    </row>
    <row r="139" spans="1:65" s="2" customFormat="1" ht="16.5" customHeight="1">
      <c r="A139" s="38"/>
      <c r="B139" s="39"/>
      <c r="C139" s="236" t="s">
        <v>100</v>
      </c>
      <c r="D139" s="236" t="s">
        <v>165</v>
      </c>
      <c r="E139" s="237" t="s">
        <v>2667</v>
      </c>
      <c r="F139" s="238" t="s">
        <v>2668</v>
      </c>
      <c r="G139" s="239" t="s">
        <v>212</v>
      </c>
      <c r="H139" s="240">
        <v>194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88</v>
      </c>
      <c r="AT139" s="248" t="s">
        <v>165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88</v>
      </c>
      <c r="BM139" s="248" t="s">
        <v>2669</v>
      </c>
    </row>
    <row r="140" spans="1:65" s="2" customFormat="1" ht="16.5" customHeight="1">
      <c r="A140" s="38"/>
      <c r="B140" s="39"/>
      <c r="C140" s="236" t="s">
        <v>103</v>
      </c>
      <c r="D140" s="236" t="s">
        <v>165</v>
      </c>
      <c r="E140" s="237" t="s">
        <v>2670</v>
      </c>
      <c r="F140" s="238" t="s">
        <v>2671</v>
      </c>
      <c r="G140" s="239" t="s">
        <v>212</v>
      </c>
      <c r="H140" s="240">
        <v>265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88</v>
      </c>
      <c r="AT140" s="248" t="s">
        <v>165</v>
      </c>
      <c r="AU140" s="248" t="s">
        <v>80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88</v>
      </c>
      <c r="BM140" s="248" t="s">
        <v>2672</v>
      </c>
    </row>
    <row r="141" spans="1:65" s="2" customFormat="1" ht="16.5" customHeight="1">
      <c r="A141" s="38"/>
      <c r="B141" s="39"/>
      <c r="C141" s="236" t="s">
        <v>106</v>
      </c>
      <c r="D141" s="236" t="s">
        <v>165</v>
      </c>
      <c r="E141" s="237" t="s">
        <v>2673</v>
      </c>
      <c r="F141" s="238" t="s">
        <v>2674</v>
      </c>
      <c r="G141" s="239" t="s">
        <v>212</v>
      </c>
      <c r="H141" s="240">
        <v>800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88</v>
      </c>
      <c r="AT141" s="248" t="s">
        <v>165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2675</v>
      </c>
    </row>
    <row r="142" spans="1:65" s="2" customFormat="1" ht="21.75" customHeight="1">
      <c r="A142" s="38"/>
      <c r="B142" s="39"/>
      <c r="C142" s="236" t="s">
        <v>109</v>
      </c>
      <c r="D142" s="236" t="s">
        <v>165</v>
      </c>
      <c r="E142" s="237" t="s">
        <v>2676</v>
      </c>
      <c r="F142" s="238" t="s">
        <v>2677</v>
      </c>
      <c r="G142" s="239" t="s">
        <v>212</v>
      </c>
      <c r="H142" s="240">
        <v>228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88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88</v>
      </c>
      <c r="BM142" s="248" t="s">
        <v>2678</v>
      </c>
    </row>
    <row r="143" spans="1:65" s="2" customFormat="1" ht="16.5" customHeight="1">
      <c r="A143" s="38"/>
      <c r="B143" s="39"/>
      <c r="C143" s="236" t="s">
        <v>112</v>
      </c>
      <c r="D143" s="236" t="s">
        <v>165</v>
      </c>
      <c r="E143" s="237" t="s">
        <v>2679</v>
      </c>
      <c r="F143" s="238" t="s">
        <v>2680</v>
      </c>
      <c r="G143" s="239" t="s">
        <v>192</v>
      </c>
      <c r="H143" s="240">
        <v>10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88</v>
      </c>
      <c r="AT143" s="248" t="s">
        <v>165</v>
      </c>
      <c r="AU143" s="248" t="s">
        <v>80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88</v>
      </c>
      <c r="BM143" s="248" t="s">
        <v>2681</v>
      </c>
    </row>
    <row r="144" spans="1:65" s="2" customFormat="1" ht="16.5" customHeight="1">
      <c r="A144" s="38"/>
      <c r="B144" s="39"/>
      <c r="C144" s="236" t="s">
        <v>246</v>
      </c>
      <c r="D144" s="236" t="s">
        <v>165</v>
      </c>
      <c r="E144" s="237" t="s">
        <v>2682</v>
      </c>
      <c r="F144" s="238" t="s">
        <v>2683</v>
      </c>
      <c r="G144" s="239" t="s">
        <v>212</v>
      </c>
      <c r="H144" s="240">
        <v>42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2684</v>
      </c>
    </row>
    <row r="145" spans="1:65" s="2" customFormat="1" ht="16.5" customHeight="1">
      <c r="A145" s="38"/>
      <c r="B145" s="39"/>
      <c r="C145" s="236" t="s">
        <v>8</v>
      </c>
      <c r="D145" s="236" t="s">
        <v>165</v>
      </c>
      <c r="E145" s="237" t="s">
        <v>2685</v>
      </c>
      <c r="F145" s="238" t="s">
        <v>2686</v>
      </c>
      <c r="G145" s="239" t="s">
        <v>192</v>
      </c>
      <c r="H145" s="240">
        <v>38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88</v>
      </c>
      <c r="AT145" s="248" t="s">
        <v>165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88</v>
      </c>
      <c r="BM145" s="248" t="s">
        <v>2687</v>
      </c>
    </row>
    <row r="146" spans="1:65" s="2" customFormat="1" ht="16.5" customHeight="1">
      <c r="A146" s="38"/>
      <c r="B146" s="39"/>
      <c r="C146" s="236" t="s">
        <v>254</v>
      </c>
      <c r="D146" s="236" t="s">
        <v>165</v>
      </c>
      <c r="E146" s="237" t="s">
        <v>2688</v>
      </c>
      <c r="F146" s="238" t="s">
        <v>2689</v>
      </c>
      <c r="G146" s="239" t="s">
        <v>192</v>
      </c>
      <c r="H146" s="240">
        <v>4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2690</v>
      </c>
    </row>
    <row r="147" spans="1:65" s="2" customFormat="1" ht="16.5" customHeight="1">
      <c r="A147" s="38"/>
      <c r="B147" s="39"/>
      <c r="C147" s="236" t="s">
        <v>259</v>
      </c>
      <c r="D147" s="236" t="s">
        <v>165</v>
      </c>
      <c r="E147" s="237" t="s">
        <v>2691</v>
      </c>
      <c r="F147" s="238" t="s">
        <v>2692</v>
      </c>
      <c r="G147" s="239" t="s">
        <v>192</v>
      </c>
      <c r="H147" s="240">
        <v>6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2693</v>
      </c>
    </row>
    <row r="148" spans="1:65" s="2" customFormat="1" ht="16.5" customHeight="1">
      <c r="A148" s="38"/>
      <c r="B148" s="39"/>
      <c r="C148" s="236" t="s">
        <v>263</v>
      </c>
      <c r="D148" s="236" t="s">
        <v>165</v>
      </c>
      <c r="E148" s="237" t="s">
        <v>2694</v>
      </c>
      <c r="F148" s="238" t="s">
        <v>2695</v>
      </c>
      <c r="G148" s="239" t="s">
        <v>192</v>
      </c>
      <c r="H148" s="240">
        <v>1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2696</v>
      </c>
    </row>
    <row r="149" spans="1:65" s="2" customFormat="1" ht="16.5" customHeight="1">
      <c r="A149" s="38"/>
      <c r="B149" s="39"/>
      <c r="C149" s="236" t="s">
        <v>267</v>
      </c>
      <c r="D149" s="236" t="s">
        <v>165</v>
      </c>
      <c r="E149" s="237" t="s">
        <v>2697</v>
      </c>
      <c r="F149" s="238" t="s">
        <v>2698</v>
      </c>
      <c r="G149" s="239" t="s">
        <v>192</v>
      </c>
      <c r="H149" s="240">
        <v>212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88</v>
      </c>
      <c r="AT149" s="248" t="s">
        <v>165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2699</v>
      </c>
    </row>
    <row r="150" spans="1:65" s="2" customFormat="1" ht="16.5" customHeight="1">
      <c r="A150" s="38"/>
      <c r="B150" s="39"/>
      <c r="C150" s="236" t="s">
        <v>272</v>
      </c>
      <c r="D150" s="236" t="s">
        <v>165</v>
      </c>
      <c r="E150" s="237" t="s">
        <v>2700</v>
      </c>
      <c r="F150" s="238" t="s">
        <v>2701</v>
      </c>
      <c r="G150" s="239" t="s">
        <v>192</v>
      </c>
      <c r="H150" s="240">
        <v>195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38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88</v>
      </c>
      <c r="AT150" s="248" t="s">
        <v>165</v>
      </c>
      <c r="AU150" s="248" t="s">
        <v>80</v>
      </c>
      <c r="AY150" s="17" t="s">
        <v>163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80</v>
      </c>
      <c r="BK150" s="249">
        <f>ROUND(I150*H150,2)</f>
        <v>0</v>
      </c>
      <c r="BL150" s="17" t="s">
        <v>88</v>
      </c>
      <c r="BM150" s="248" t="s">
        <v>2702</v>
      </c>
    </row>
    <row r="151" spans="1:65" s="2" customFormat="1" ht="16.5" customHeight="1">
      <c r="A151" s="38"/>
      <c r="B151" s="39"/>
      <c r="C151" s="236" t="s">
        <v>7</v>
      </c>
      <c r="D151" s="236" t="s">
        <v>165</v>
      </c>
      <c r="E151" s="237" t="s">
        <v>2703</v>
      </c>
      <c r="F151" s="238" t="s">
        <v>2704</v>
      </c>
      <c r="G151" s="239" t="s">
        <v>192</v>
      </c>
      <c r="H151" s="240">
        <v>28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2705</v>
      </c>
    </row>
    <row r="152" spans="1:65" s="2" customFormat="1" ht="16.5" customHeight="1">
      <c r="A152" s="38"/>
      <c r="B152" s="39"/>
      <c r="C152" s="236" t="s">
        <v>279</v>
      </c>
      <c r="D152" s="236" t="s">
        <v>165</v>
      </c>
      <c r="E152" s="237" t="s">
        <v>2706</v>
      </c>
      <c r="F152" s="238" t="s">
        <v>2707</v>
      </c>
      <c r="G152" s="239" t="s">
        <v>212</v>
      </c>
      <c r="H152" s="240">
        <v>1727.1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2708</v>
      </c>
    </row>
    <row r="153" spans="1:65" s="2" customFormat="1" ht="16.5" customHeight="1">
      <c r="A153" s="38"/>
      <c r="B153" s="39"/>
      <c r="C153" s="236" t="s">
        <v>283</v>
      </c>
      <c r="D153" s="236" t="s">
        <v>165</v>
      </c>
      <c r="E153" s="237" t="s">
        <v>2709</v>
      </c>
      <c r="F153" s="238" t="s">
        <v>2710</v>
      </c>
      <c r="G153" s="239" t="s">
        <v>192</v>
      </c>
      <c r="H153" s="240">
        <v>17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88</v>
      </c>
      <c r="AT153" s="248" t="s">
        <v>165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88</v>
      </c>
      <c r="BM153" s="248" t="s">
        <v>2711</v>
      </c>
    </row>
    <row r="154" spans="1:65" s="2" customFormat="1" ht="16.5" customHeight="1">
      <c r="A154" s="38"/>
      <c r="B154" s="39"/>
      <c r="C154" s="236" t="s">
        <v>287</v>
      </c>
      <c r="D154" s="236" t="s">
        <v>165</v>
      </c>
      <c r="E154" s="237" t="s">
        <v>2712</v>
      </c>
      <c r="F154" s="238" t="s">
        <v>2713</v>
      </c>
      <c r="G154" s="239" t="s">
        <v>192</v>
      </c>
      <c r="H154" s="240">
        <v>2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2714</v>
      </c>
    </row>
    <row r="155" spans="1:65" s="2" customFormat="1" ht="21.75" customHeight="1">
      <c r="A155" s="38"/>
      <c r="B155" s="39"/>
      <c r="C155" s="236" t="s">
        <v>291</v>
      </c>
      <c r="D155" s="236" t="s">
        <v>165</v>
      </c>
      <c r="E155" s="237" t="s">
        <v>2715</v>
      </c>
      <c r="F155" s="238" t="s">
        <v>2716</v>
      </c>
      <c r="G155" s="239" t="s">
        <v>192</v>
      </c>
      <c r="H155" s="240">
        <v>7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38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88</v>
      </c>
      <c r="AT155" s="248" t="s">
        <v>165</v>
      </c>
      <c r="AU155" s="248" t="s">
        <v>80</v>
      </c>
      <c r="AY155" s="17" t="s">
        <v>163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80</v>
      </c>
      <c r="BK155" s="249">
        <f>ROUND(I155*H155,2)</f>
        <v>0</v>
      </c>
      <c r="BL155" s="17" t="s">
        <v>88</v>
      </c>
      <c r="BM155" s="248" t="s">
        <v>2717</v>
      </c>
    </row>
    <row r="156" spans="1:65" s="2" customFormat="1" ht="16.5" customHeight="1">
      <c r="A156" s="38"/>
      <c r="B156" s="39"/>
      <c r="C156" s="236" t="s">
        <v>315</v>
      </c>
      <c r="D156" s="236" t="s">
        <v>165</v>
      </c>
      <c r="E156" s="237" t="s">
        <v>2718</v>
      </c>
      <c r="F156" s="238" t="s">
        <v>2719</v>
      </c>
      <c r="G156" s="239" t="s">
        <v>192</v>
      </c>
      <c r="H156" s="240">
        <v>15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38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88</v>
      </c>
      <c r="AT156" s="248" t="s">
        <v>165</v>
      </c>
      <c r="AU156" s="248" t="s">
        <v>80</v>
      </c>
      <c r="AY156" s="17" t="s">
        <v>163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80</v>
      </c>
      <c r="BK156" s="249">
        <f>ROUND(I156*H156,2)</f>
        <v>0</v>
      </c>
      <c r="BL156" s="17" t="s">
        <v>88</v>
      </c>
      <c r="BM156" s="248" t="s">
        <v>2720</v>
      </c>
    </row>
    <row r="157" spans="1:65" s="2" customFormat="1" ht="16.5" customHeight="1">
      <c r="A157" s="38"/>
      <c r="B157" s="39"/>
      <c r="C157" s="236" t="s">
        <v>319</v>
      </c>
      <c r="D157" s="236" t="s">
        <v>165</v>
      </c>
      <c r="E157" s="237" t="s">
        <v>2721</v>
      </c>
      <c r="F157" s="238" t="s">
        <v>2722</v>
      </c>
      <c r="G157" s="239" t="s">
        <v>192</v>
      </c>
      <c r="H157" s="240">
        <v>195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88</v>
      </c>
      <c r="AT157" s="248" t="s">
        <v>165</v>
      </c>
      <c r="AU157" s="248" t="s">
        <v>80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88</v>
      </c>
      <c r="BM157" s="248" t="s">
        <v>2723</v>
      </c>
    </row>
    <row r="158" spans="1:65" s="2" customFormat="1" ht="16.5" customHeight="1">
      <c r="A158" s="38"/>
      <c r="B158" s="39"/>
      <c r="C158" s="236" t="s">
        <v>323</v>
      </c>
      <c r="D158" s="236" t="s">
        <v>165</v>
      </c>
      <c r="E158" s="237" t="s">
        <v>2724</v>
      </c>
      <c r="F158" s="238" t="s">
        <v>2725</v>
      </c>
      <c r="G158" s="239" t="s">
        <v>212</v>
      </c>
      <c r="H158" s="240">
        <v>638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88</v>
      </c>
      <c r="AT158" s="248" t="s">
        <v>165</v>
      </c>
      <c r="AU158" s="248" t="s">
        <v>80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88</v>
      </c>
      <c r="BM158" s="248" t="s">
        <v>2726</v>
      </c>
    </row>
    <row r="159" spans="1:63" s="12" customFormat="1" ht="25.9" customHeight="1">
      <c r="A159" s="12"/>
      <c r="B159" s="220"/>
      <c r="C159" s="221"/>
      <c r="D159" s="222" t="s">
        <v>72</v>
      </c>
      <c r="E159" s="223" t="s">
        <v>2727</v>
      </c>
      <c r="F159" s="223" t="s">
        <v>2728</v>
      </c>
      <c r="G159" s="221"/>
      <c r="H159" s="221"/>
      <c r="I159" s="224"/>
      <c r="J159" s="225">
        <f>BK159</f>
        <v>0</v>
      </c>
      <c r="K159" s="221"/>
      <c r="L159" s="226"/>
      <c r="M159" s="227"/>
      <c r="N159" s="228"/>
      <c r="O159" s="228"/>
      <c r="P159" s="229">
        <f>P160</f>
        <v>0</v>
      </c>
      <c r="Q159" s="228"/>
      <c r="R159" s="229">
        <f>R160</f>
        <v>0</v>
      </c>
      <c r="S159" s="228"/>
      <c r="T159" s="23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1" t="s">
        <v>80</v>
      </c>
      <c r="AT159" s="232" t="s">
        <v>72</v>
      </c>
      <c r="AU159" s="232" t="s">
        <v>73</v>
      </c>
      <c r="AY159" s="231" t="s">
        <v>163</v>
      </c>
      <c r="BK159" s="233">
        <f>BK160</f>
        <v>0</v>
      </c>
    </row>
    <row r="160" spans="1:65" s="2" customFormat="1" ht="16.5" customHeight="1">
      <c r="A160" s="38"/>
      <c r="B160" s="39"/>
      <c r="C160" s="236" t="s">
        <v>327</v>
      </c>
      <c r="D160" s="236" t="s">
        <v>165</v>
      </c>
      <c r="E160" s="237" t="s">
        <v>2729</v>
      </c>
      <c r="F160" s="238" t="s">
        <v>2730</v>
      </c>
      <c r="G160" s="239" t="s">
        <v>2731</v>
      </c>
      <c r="H160" s="240">
        <v>1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38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88</v>
      </c>
      <c r="AT160" s="248" t="s">
        <v>165</v>
      </c>
      <c r="AU160" s="248" t="s">
        <v>80</v>
      </c>
      <c r="AY160" s="17" t="s">
        <v>163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80</v>
      </c>
      <c r="BK160" s="249">
        <f>ROUND(I160*H160,2)</f>
        <v>0</v>
      </c>
      <c r="BL160" s="17" t="s">
        <v>88</v>
      </c>
      <c r="BM160" s="248" t="s">
        <v>2732</v>
      </c>
    </row>
    <row r="161" spans="1:63" s="12" customFormat="1" ht="25.9" customHeight="1">
      <c r="A161" s="12"/>
      <c r="B161" s="220"/>
      <c r="C161" s="221"/>
      <c r="D161" s="222" t="s">
        <v>72</v>
      </c>
      <c r="E161" s="223" t="s">
        <v>2733</v>
      </c>
      <c r="F161" s="223" t="s">
        <v>2507</v>
      </c>
      <c r="G161" s="221"/>
      <c r="H161" s="221"/>
      <c r="I161" s="224"/>
      <c r="J161" s="225">
        <f>BK161</f>
        <v>0</v>
      </c>
      <c r="K161" s="221"/>
      <c r="L161" s="226"/>
      <c r="M161" s="227"/>
      <c r="N161" s="228"/>
      <c r="O161" s="228"/>
      <c r="P161" s="229">
        <f>P162</f>
        <v>0</v>
      </c>
      <c r="Q161" s="228"/>
      <c r="R161" s="229">
        <f>R162</f>
        <v>0</v>
      </c>
      <c r="S161" s="228"/>
      <c r="T161" s="23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1" t="s">
        <v>80</v>
      </c>
      <c r="AT161" s="232" t="s">
        <v>72</v>
      </c>
      <c r="AU161" s="232" t="s">
        <v>73</v>
      </c>
      <c r="AY161" s="231" t="s">
        <v>163</v>
      </c>
      <c r="BK161" s="233">
        <f>BK162</f>
        <v>0</v>
      </c>
    </row>
    <row r="162" spans="1:65" s="2" customFormat="1" ht="16.5" customHeight="1">
      <c r="A162" s="38"/>
      <c r="B162" s="39"/>
      <c r="C162" s="236" t="s">
        <v>332</v>
      </c>
      <c r="D162" s="236" t="s">
        <v>165</v>
      </c>
      <c r="E162" s="237" t="s">
        <v>2734</v>
      </c>
      <c r="F162" s="238" t="s">
        <v>2735</v>
      </c>
      <c r="G162" s="239" t="s">
        <v>192</v>
      </c>
      <c r="H162" s="240">
        <v>10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38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88</v>
      </c>
      <c r="AT162" s="248" t="s">
        <v>165</v>
      </c>
      <c r="AU162" s="248" t="s">
        <v>80</v>
      </c>
      <c r="AY162" s="17" t="s">
        <v>163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80</v>
      </c>
      <c r="BK162" s="249">
        <f>ROUND(I162*H162,2)</f>
        <v>0</v>
      </c>
      <c r="BL162" s="17" t="s">
        <v>88</v>
      </c>
      <c r="BM162" s="248" t="s">
        <v>2736</v>
      </c>
    </row>
    <row r="163" spans="1:63" s="12" customFormat="1" ht="25.9" customHeight="1">
      <c r="A163" s="12"/>
      <c r="B163" s="220"/>
      <c r="C163" s="221"/>
      <c r="D163" s="222" t="s">
        <v>72</v>
      </c>
      <c r="E163" s="223" t="s">
        <v>2737</v>
      </c>
      <c r="F163" s="223" t="s">
        <v>2738</v>
      </c>
      <c r="G163" s="221"/>
      <c r="H163" s="221"/>
      <c r="I163" s="224"/>
      <c r="J163" s="225">
        <f>BK163</f>
        <v>0</v>
      </c>
      <c r="K163" s="221"/>
      <c r="L163" s="226"/>
      <c r="M163" s="227"/>
      <c r="N163" s="228"/>
      <c r="O163" s="228"/>
      <c r="P163" s="229">
        <f>SUM(P164:P201)</f>
        <v>0</v>
      </c>
      <c r="Q163" s="228"/>
      <c r="R163" s="229">
        <f>SUM(R164:R201)</f>
        <v>0</v>
      </c>
      <c r="S163" s="228"/>
      <c r="T163" s="230">
        <f>SUM(T164:T201)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1" t="s">
        <v>80</v>
      </c>
      <c r="AT163" s="232" t="s">
        <v>72</v>
      </c>
      <c r="AU163" s="232" t="s">
        <v>73</v>
      </c>
      <c r="AY163" s="231" t="s">
        <v>163</v>
      </c>
      <c r="BK163" s="233">
        <f>SUM(BK164:BK201)</f>
        <v>0</v>
      </c>
    </row>
    <row r="164" spans="1:65" s="2" customFormat="1" ht="16.5" customHeight="1">
      <c r="A164" s="38"/>
      <c r="B164" s="39"/>
      <c r="C164" s="236" t="s">
        <v>339</v>
      </c>
      <c r="D164" s="236" t="s">
        <v>165</v>
      </c>
      <c r="E164" s="237" t="s">
        <v>2739</v>
      </c>
      <c r="F164" s="238" t="s">
        <v>2740</v>
      </c>
      <c r="G164" s="239" t="s">
        <v>212</v>
      </c>
      <c r="H164" s="240">
        <v>2020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38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88</v>
      </c>
      <c r="AT164" s="248" t="s">
        <v>165</v>
      </c>
      <c r="AU164" s="248" t="s">
        <v>80</v>
      </c>
      <c r="AY164" s="17" t="s">
        <v>163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80</v>
      </c>
      <c r="BK164" s="249">
        <f>ROUND(I164*H164,2)</f>
        <v>0</v>
      </c>
      <c r="BL164" s="17" t="s">
        <v>88</v>
      </c>
      <c r="BM164" s="248" t="s">
        <v>2741</v>
      </c>
    </row>
    <row r="165" spans="1:65" s="2" customFormat="1" ht="16.5" customHeight="1">
      <c r="A165" s="38"/>
      <c r="B165" s="39"/>
      <c r="C165" s="236" t="s">
        <v>378</v>
      </c>
      <c r="D165" s="236" t="s">
        <v>165</v>
      </c>
      <c r="E165" s="237" t="s">
        <v>2742</v>
      </c>
      <c r="F165" s="238" t="s">
        <v>2743</v>
      </c>
      <c r="G165" s="239" t="s">
        <v>212</v>
      </c>
      <c r="H165" s="240">
        <v>370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38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88</v>
      </c>
      <c r="AT165" s="248" t="s">
        <v>165</v>
      </c>
      <c r="AU165" s="248" t="s">
        <v>80</v>
      </c>
      <c r="AY165" s="17" t="s">
        <v>163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80</v>
      </c>
      <c r="BK165" s="249">
        <f>ROUND(I165*H165,2)</f>
        <v>0</v>
      </c>
      <c r="BL165" s="17" t="s">
        <v>88</v>
      </c>
      <c r="BM165" s="248" t="s">
        <v>2744</v>
      </c>
    </row>
    <row r="166" spans="1:65" s="2" customFormat="1" ht="16.5" customHeight="1">
      <c r="A166" s="38"/>
      <c r="B166" s="39"/>
      <c r="C166" s="236" t="s">
        <v>383</v>
      </c>
      <c r="D166" s="236" t="s">
        <v>165</v>
      </c>
      <c r="E166" s="237" t="s">
        <v>2745</v>
      </c>
      <c r="F166" s="238" t="s">
        <v>2746</v>
      </c>
      <c r="G166" s="239" t="s">
        <v>212</v>
      </c>
      <c r="H166" s="240">
        <v>68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88</v>
      </c>
      <c r="AT166" s="248" t="s">
        <v>165</v>
      </c>
      <c r="AU166" s="248" t="s">
        <v>80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88</v>
      </c>
      <c r="BM166" s="248" t="s">
        <v>2747</v>
      </c>
    </row>
    <row r="167" spans="1:65" s="2" customFormat="1" ht="16.5" customHeight="1">
      <c r="A167" s="38"/>
      <c r="B167" s="39"/>
      <c r="C167" s="236" t="s">
        <v>390</v>
      </c>
      <c r="D167" s="236" t="s">
        <v>165</v>
      </c>
      <c r="E167" s="237" t="s">
        <v>2748</v>
      </c>
      <c r="F167" s="238" t="s">
        <v>2749</v>
      </c>
      <c r="G167" s="239" t="s">
        <v>212</v>
      </c>
      <c r="H167" s="240">
        <v>147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38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88</v>
      </c>
      <c r="AT167" s="248" t="s">
        <v>165</v>
      </c>
      <c r="AU167" s="248" t="s">
        <v>80</v>
      </c>
      <c r="AY167" s="17" t="s">
        <v>163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80</v>
      </c>
      <c r="BK167" s="249">
        <f>ROUND(I167*H167,2)</f>
        <v>0</v>
      </c>
      <c r="BL167" s="17" t="s">
        <v>88</v>
      </c>
      <c r="BM167" s="248" t="s">
        <v>2750</v>
      </c>
    </row>
    <row r="168" spans="1:65" s="2" customFormat="1" ht="16.5" customHeight="1">
      <c r="A168" s="38"/>
      <c r="B168" s="39"/>
      <c r="C168" s="236" t="s">
        <v>395</v>
      </c>
      <c r="D168" s="236" t="s">
        <v>165</v>
      </c>
      <c r="E168" s="237" t="s">
        <v>2751</v>
      </c>
      <c r="F168" s="238" t="s">
        <v>2752</v>
      </c>
      <c r="G168" s="239" t="s">
        <v>212</v>
      </c>
      <c r="H168" s="240">
        <v>229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38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88</v>
      </c>
      <c r="AT168" s="248" t="s">
        <v>165</v>
      </c>
      <c r="AU168" s="248" t="s">
        <v>80</v>
      </c>
      <c r="AY168" s="17" t="s">
        <v>163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80</v>
      </c>
      <c r="BK168" s="249">
        <f>ROUND(I168*H168,2)</f>
        <v>0</v>
      </c>
      <c r="BL168" s="17" t="s">
        <v>88</v>
      </c>
      <c r="BM168" s="248" t="s">
        <v>2753</v>
      </c>
    </row>
    <row r="169" spans="1:65" s="2" customFormat="1" ht="16.5" customHeight="1">
      <c r="A169" s="38"/>
      <c r="B169" s="39"/>
      <c r="C169" s="236" t="s">
        <v>403</v>
      </c>
      <c r="D169" s="236" t="s">
        <v>165</v>
      </c>
      <c r="E169" s="237" t="s">
        <v>2754</v>
      </c>
      <c r="F169" s="238" t="s">
        <v>2755</v>
      </c>
      <c r="G169" s="239" t="s">
        <v>212</v>
      </c>
      <c r="H169" s="240">
        <v>91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38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88</v>
      </c>
      <c r="AT169" s="248" t="s">
        <v>165</v>
      </c>
      <c r="AU169" s="248" t="s">
        <v>80</v>
      </c>
      <c r="AY169" s="17" t="s">
        <v>163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80</v>
      </c>
      <c r="BK169" s="249">
        <f>ROUND(I169*H169,2)</f>
        <v>0</v>
      </c>
      <c r="BL169" s="17" t="s">
        <v>88</v>
      </c>
      <c r="BM169" s="248" t="s">
        <v>2756</v>
      </c>
    </row>
    <row r="170" spans="1:65" s="2" customFormat="1" ht="16.5" customHeight="1">
      <c r="A170" s="38"/>
      <c r="B170" s="39"/>
      <c r="C170" s="236" t="s">
        <v>409</v>
      </c>
      <c r="D170" s="236" t="s">
        <v>165</v>
      </c>
      <c r="E170" s="237" t="s">
        <v>2757</v>
      </c>
      <c r="F170" s="238" t="s">
        <v>2758</v>
      </c>
      <c r="G170" s="239" t="s">
        <v>212</v>
      </c>
      <c r="H170" s="240">
        <v>37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88</v>
      </c>
      <c r="AT170" s="248" t="s">
        <v>165</v>
      </c>
      <c r="AU170" s="248" t="s">
        <v>80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2759</v>
      </c>
    </row>
    <row r="171" spans="1:65" s="2" customFormat="1" ht="16.5" customHeight="1">
      <c r="A171" s="38"/>
      <c r="B171" s="39"/>
      <c r="C171" s="236" t="s">
        <v>418</v>
      </c>
      <c r="D171" s="236" t="s">
        <v>165</v>
      </c>
      <c r="E171" s="237" t="s">
        <v>2760</v>
      </c>
      <c r="F171" s="238" t="s">
        <v>2761</v>
      </c>
      <c r="G171" s="239" t="s">
        <v>212</v>
      </c>
      <c r="H171" s="240">
        <v>106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80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2762</v>
      </c>
    </row>
    <row r="172" spans="1:65" s="2" customFormat="1" ht="16.5" customHeight="1">
      <c r="A172" s="38"/>
      <c r="B172" s="39"/>
      <c r="C172" s="236" t="s">
        <v>423</v>
      </c>
      <c r="D172" s="236" t="s">
        <v>165</v>
      </c>
      <c r="E172" s="237" t="s">
        <v>2763</v>
      </c>
      <c r="F172" s="238" t="s">
        <v>2764</v>
      </c>
      <c r="G172" s="239" t="s">
        <v>212</v>
      </c>
      <c r="H172" s="240">
        <v>8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38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88</v>
      </c>
      <c r="AT172" s="248" t="s">
        <v>165</v>
      </c>
      <c r="AU172" s="248" t="s">
        <v>80</v>
      </c>
      <c r="AY172" s="17" t="s">
        <v>163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80</v>
      </c>
      <c r="BK172" s="249">
        <f>ROUND(I172*H172,2)</f>
        <v>0</v>
      </c>
      <c r="BL172" s="17" t="s">
        <v>88</v>
      </c>
      <c r="BM172" s="248" t="s">
        <v>2765</v>
      </c>
    </row>
    <row r="173" spans="1:65" s="2" customFormat="1" ht="16.5" customHeight="1">
      <c r="A173" s="38"/>
      <c r="B173" s="39"/>
      <c r="C173" s="236" t="s">
        <v>432</v>
      </c>
      <c r="D173" s="236" t="s">
        <v>165</v>
      </c>
      <c r="E173" s="237" t="s">
        <v>2766</v>
      </c>
      <c r="F173" s="238" t="s">
        <v>2767</v>
      </c>
      <c r="G173" s="239" t="s">
        <v>212</v>
      </c>
      <c r="H173" s="240">
        <v>710.5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38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88</v>
      </c>
      <c r="AT173" s="248" t="s">
        <v>165</v>
      </c>
      <c r="AU173" s="248" t="s">
        <v>80</v>
      </c>
      <c r="AY173" s="17" t="s">
        <v>163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80</v>
      </c>
      <c r="BK173" s="249">
        <f>ROUND(I173*H173,2)</f>
        <v>0</v>
      </c>
      <c r="BL173" s="17" t="s">
        <v>88</v>
      </c>
      <c r="BM173" s="248" t="s">
        <v>2768</v>
      </c>
    </row>
    <row r="174" spans="1:65" s="2" customFormat="1" ht="16.5" customHeight="1">
      <c r="A174" s="38"/>
      <c r="B174" s="39"/>
      <c r="C174" s="236" t="s">
        <v>438</v>
      </c>
      <c r="D174" s="236" t="s">
        <v>165</v>
      </c>
      <c r="E174" s="237" t="s">
        <v>2769</v>
      </c>
      <c r="F174" s="238" t="s">
        <v>2770</v>
      </c>
      <c r="G174" s="239" t="s">
        <v>212</v>
      </c>
      <c r="H174" s="240">
        <v>3076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38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88</v>
      </c>
      <c r="AT174" s="248" t="s">
        <v>165</v>
      </c>
      <c r="AU174" s="248" t="s">
        <v>80</v>
      </c>
      <c r="AY174" s="17" t="s">
        <v>163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80</v>
      </c>
      <c r="BK174" s="249">
        <f>ROUND(I174*H174,2)</f>
        <v>0</v>
      </c>
      <c r="BL174" s="17" t="s">
        <v>88</v>
      </c>
      <c r="BM174" s="248" t="s">
        <v>2771</v>
      </c>
    </row>
    <row r="175" spans="1:65" s="2" customFormat="1" ht="16.5" customHeight="1">
      <c r="A175" s="38"/>
      <c r="B175" s="39"/>
      <c r="C175" s="236" t="s">
        <v>443</v>
      </c>
      <c r="D175" s="236" t="s">
        <v>165</v>
      </c>
      <c r="E175" s="237" t="s">
        <v>2772</v>
      </c>
      <c r="F175" s="238" t="s">
        <v>2773</v>
      </c>
      <c r="G175" s="239" t="s">
        <v>212</v>
      </c>
      <c r="H175" s="240">
        <v>1718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80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2774</v>
      </c>
    </row>
    <row r="176" spans="1:65" s="2" customFormat="1" ht="16.5" customHeight="1">
      <c r="A176" s="38"/>
      <c r="B176" s="39"/>
      <c r="C176" s="236" t="s">
        <v>452</v>
      </c>
      <c r="D176" s="236" t="s">
        <v>165</v>
      </c>
      <c r="E176" s="237" t="s">
        <v>2775</v>
      </c>
      <c r="F176" s="238" t="s">
        <v>2776</v>
      </c>
      <c r="G176" s="239" t="s">
        <v>212</v>
      </c>
      <c r="H176" s="240">
        <v>146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38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88</v>
      </c>
      <c r="AT176" s="248" t="s">
        <v>165</v>
      </c>
      <c r="AU176" s="248" t="s">
        <v>80</v>
      </c>
      <c r="AY176" s="17" t="s">
        <v>163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80</v>
      </c>
      <c r="BK176" s="249">
        <f>ROUND(I176*H176,2)</f>
        <v>0</v>
      </c>
      <c r="BL176" s="17" t="s">
        <v>88</v>
      </c>
      <c r="BM176" s="248" t="s">
        <v>2777</v>
      </c>
    </row>
    <row r="177" spans="1:65" s="2" customFormat="1" ht="16.5" customHeight="1">
      <c r="A177" s="38"/>
      <c r="B177" s="39"/>
      <c r="C177" s="236" t="s">
        <v>458</v>
      </c>
      <c r="D177" s="236" t="s">
        <v>165</v>
      </c>
      <c r="E177" s="237" t="s">
        <v>2778</v>
      </c>
      <c r="F177" s="238" t="s">
        <v>2779</v>
      </c>
      <c r="G177" s="239" t="s">
        <v>212</v>
      </c>
      <c r="H177" s="240">
        <v>1212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88</v>
      </c>
      <c r="AT177" s="248" t="s">
        <v>165</v>
      </c>
      <c r="AU177" s="248" t="s">
        <v>80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2780</v>
      </c>
    </row>
    <row r="178" spans="1:65" s="2" customFormat="1" ht="16.5" customHeight="1">
      <c r="A178" s="38"/>
      <c r="B178" s="39"/>
      <c r="C178" s="236" t="s">
        <v>464</v>
      </c>
      <c r="D178" s="236" t="s">
        <v>165</v>
      </c>
      <c r="E178" s="237" t="s">
        <v>2781</v>
      </c>
      <c r="F178" s="238" t="s">
        <v>2782</v>
      </c>
      <c r="G178" s="239" t="s">
        <v>192</v>
      </c>
      <c r="H178" s="240">
        <v>405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38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88</v>
      </c>
      <c r="AT178" s="248" t="s">
        <v>165</v>
      </c>
      <c r="AU178" s="248" t="s">
        <v>80</v>
      </c>
      <c r="AY178" s="17" t="s">
        <v>163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80</v>
      </c>
      <c r="BK178" s="249">
        <f>ROUND(I178*H178,2)</f>
        <v>0</v>
      </c>
      <c r="BL178" s="17" t="s">
        <v>88</v>
      </c>
      <c r="BM178" s="248" t="s">
        <v>2783</v>
      </c>
    </row>
    <row r="179" spans="1:65" s="2" customFormat="1" ht="16.5" customHeight="1">
      <c r="A179" s="38"/>
      <c r="B179" s="39"/>
      <c r="C179" s="236" t="s">
        <v>476</v>
      </c>
      <c r="D179" s="236" t="s">
        <v>165</v>
      </c>
      <c r="E179" s="237" t="s">
        <v>2784</v>
      </c>
      <c r="F179" s="238" t="s">
        <v>2785</v>
      </c>
      <c r="G179" s="239" t="s">
        <v>192</v>
      </c>
      <c r="H179" s="240">
        <v>194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38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88</v>
      </c>
      <c r="AT179" s="248" t="s">
        <v>165</v>
      </c>
      <c r="AU179" s="248" t="s">
        <v>80</v>
      </c>
      <c r="AY179" s="17" t="s">
        <v>163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80</v>
      </c>
      <c r="BK179" s="249">
        <f>ROUND(I179*H179,2)</f>
        <v>0</v>
      </c>
      <c r="BL179" s="17" t="s">
        <v>88</v>
      </c>
      <c r="BM179" s="248" t="s">
        <v>2786</v>
      </c>
    </row>
    <row r="180" spans="1:65" s="2" customFormat="1" ht="16.5" customHeight="1">
      <c r="A180" s="38"/>
      <c r="B180" s="39"/>
      <c r="C180" s="236" t="s">
        <v>484</v>
      </c>
      <c r="D180" s="236" t="s">
        <v>165</v>
      </c>
      <c r="E180" s="237" t="s">
        <v>2787</v>
      </c>
      <c r="F180" s="238" t="s">
        <v>2788</v>
      </c>
      <c r="G180" s="239" t="s">
        <v>192</v>
      </c>
      <c r="H180" s="240">
        <v>1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38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88</v>
      </c>
      <c r="AT180" s="248" t="s">
        <v>165</v>
      </c>
      <c r="AU180" s="248" t="s">
        <v>80</v>
      </c>
      <c r="AY180" s="17" t="s">
        <v>163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80</v>
      </c>
      <c r="BK180" s="249">
        <f>ROUND(I180*H180,2)</f>
        <v>0</v>
      </c>
      <c r="BL180" s="17" t="s">
        <v>88</v>
      </c>
      <c r="BM180" s="248" t="s">
        <v>2789</v>
      </c>
    </row>
    <row r="181" spans="1:65" s="2" customFormat="1" ht="16.5" customHeight="1">
      <c r="A181" s="38"/>
      <c r="B181" s="39"/>
      <c r="C181" s="236" t="s">
        <v>490</v>
      </c>
      <c r="D181" s="236" t="s">
        <v>165</v>
      </c>
      <c r="E181" s="237" t="s">
        <v>2790</v>
      </c>
      <c r="F181" s="238" t="s">
        <v>2791</v>
      </c>
      <c r="G181" s="239" t="s">
        <v>192</v>
      </c>
      <c r="H181" s="240">
        <v>400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38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88</v>
      </c>
      <c r="AT181" s="248" t="s">
        <v>165</v>
      </c>
      <c r="AU181" s="248" t="s">
        <v>80</v>
      </c>
      <c r="AY181" s="17" t="s">
        <v>163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80</v>
      </c>
      <c r="BK181" s="249">
        <f>ROUND(I181*H181,2)</f>
        <v>0</v>
      </c>
      <c r="BL181" s="17" t="s">
        <v>88</v>
      </c>
      <c r="BM181" s="248" t="s">
        <v>2792</v>
      </c>
    </row>
    <row r="182" spans="1:65" s="2" customFormat="1" ht="16.5" customHeight="1">
      <c r="A182" s="38"/>
      <c r="B182" s="39"/>
      <c r="C182" s="236" t="s">
        <v>499</v>
      </c>
      <c r="D182" s="236" t="s">
        <v>165</v>
      </c>
      <c r="E182" s="237" t="s">
        <v>2793</v>
      </c>
      <c r="F182" s="238" t="s">
        <v>2794</v>
      </c>
      <c r="G182" s="239" t="s">
        <v>192</v>
      </c>
      <c r="H182" s="240">
        <v>4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38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88</v>
      </c>
      <c r="AT182" s="248" t="s">
        <v>165</v>
      </c>
      <c r="AU182" s="248" t="s">
        <v>80</v>
      </c>
      <c r="AY182" s="17" t="s">
        <v>163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80</v>
      </c>
      <c r="BK182" s="249">
        <f>ROUND(I182*H182,2)</f>
        <v>0</v>
      </c>
      <c r="BL182" s="17" t="s">
        <v>88</v>
      </c>
      <c r="BM182" s="248" t="s">
        <v>2795</v>
      </c>
    </row>
    <row r="183" spans="1:65" s="2" customFormat="1" ht="16.5" customHeight="1">
      <c r="A183" s="38"/>
      <c r="B183" s="39"/>
      <c r="C183" s="236" t="s">
        <v>504</v>
      </c>
      <c r="D183" s="236" t="s">
        <v>165</v>
      </c>
      <c r="E183" s="237" t="s">
        <v>2796</v>
      </c>
      <c r="F183" s="238" t="s">
        <v>2797</v>
      </c>
      <c r="G183" s="239" t="s">
        <v>192</v>
      </c>
      <c r="H183" s="240">
        <v>4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38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88</v>
      </c>
      <c r="AT183" s="248" t="s">
        <v>165</v>
      </c>
      <c r="AU183" s="248" t="s">
        <v>80</v>
      </c>
      <c r="AY183" s="17" t="s">
        <v>163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80</v>
      </c>
      <c r="BK183" s="249">
        <f>ROUND(I183*H183,2)</f>
        <v>0</v>
      </c>
      <c r="BL183" s="17" t="s">
        <v>88</v>
      </c>
      <c r="BM183" s="248" t="s">
        <v>2798</v>
      </c>
    </row>
    <row r="184" spans="1:65" s="2" customFormat="1" ht="16.5" customHeight="1">
      <c r="A184" s="38"/>
      <c r="B184" s="39"/>
      <c r="C184" s="236" t="s">
        <v>509</v>
      </c>
      <c r="D184" s="236" t="s">
        <v>165</v>
      </c>
      <c r="E184" s="237" t="s">
        <v>2799</v>
      </c>
      <c r="F184" s="238" t="s">
        <v>2800</v>
      </c>
      <c r="G184" s="239" t="s">
        <v>192</v>
      </c>
      <c r="H184" s="240">
        <v>3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80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2801</v>
      </c>
    </row>
    <row r="185" spans="1:65" s="2" customFormat="1" ht="16.5" customHeight="1">
      <c r="A185" s="38"/>
      <c r="B185" s="39"/>
      <c r="C185" s="236" t="s">
        <v>514</v>
      </c>
      <c r="D185" s="236" t="s">
        <v>165</v>
      </c>
      <c r="E185" s="237" t="s">
        <v>2802</v>
      </c>
      <c r="F185" s="238" t="s">
        <v>2803</v>
      </c>
      <c r="G185" s="239" t="s">
        <v>192</v>
      </c>
      <c r="H185" s="240">
        <v>3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88</v>
      </c>
      <c r="AT185" s="248" t="s">
        <v>165</v>
      </c>
      <c r="AU185" s="248" t="s">
        <v>80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2804</v>
      </c>
    </row>
    <row r="186" spans="1:65" s="2" customFormat="1" ht="16.5" customHeight="1">
      <c r="A186" s="38"/>
      <c r="B186" s="39"/>
      <c r="C186" s="236" t="s">
        <v>521</v>
      </c>
      <c r="D186" s="236" t="s">
        <v>165</v>
      </c>
      <c r="E186" s="237" t="s">
        <v>2805</v>
      </c>
      <c r="F186" s="238" t="s">
        <v>2806</v>
      </c>
      <c r="G186" s="239" t="s">
        <v>192</v>
      </c>
      <c r="H186" s="240">
        <v>6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38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88</v>
      </c>
      <c r="AT186" s="248" t="s">
        <v>165</v>
      </c>
      <c r="AU186" s="248" t="s">
        <v>80</v>
      </c>
      <c r="AY186" s="17" t="s">
        <v>163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80</v>
      </c>
      <c r="BK186" s="249">
        <f>ROUND(I186*H186,2)</f>
        <v>0</v>
      </c>
      <c r="BL186" s="17" t="s">
        <v>88</v>
      </c>
      <c r="BM186" s="248" t="s">
        <v>2807</v>
      </c>
    </row>
    <row r="187" spans="1:65" s="2" customFormat="1" ht="16.5" customHeight="1">
      <c r="A187" s="38"/>
      <c r="B187" s="39"/>
      <c r="C187" s="236" t="s">
        <v>528</v>
      </c>
      <c r="D187" s="236" t="s">
        <v>165</v>
      </c>
      <c r="E187" s="237" t="s">
        <v>2808</v>
      </c>
      <c r="F187" s="238" t="s">
        <v>2809</v>
      </c>
      <c r="G187" s="239" t="s">
        <v>192</v>
      </c>
      <c r="H187" s="240">
        <v>14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80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2810</v>
      </c>
    </row>
    <row r="188" spans="1:65" s="2" customFormat="1" ht="16.5" customHeight="1">
      <c r="A188" s="38"/>
      <c r="B188" s="39"/>
      <c r="C188" s="236" t="s">
        <v>535</v>
      </c>
      <c r="D188" s="236" t="s">
        <v>165</v>
      </c>
      <c r="E188" s="237" t="s">
        <v>2811</v>
      </c>
      <c r="F188" s="238" t="s">
        <v>2812</v>
      </c>
      <c r="G188" s="239" t="s">
        <v>192</v>
      </c>
      <c r="H188" s="240">
        <v>2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38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88</v>
      </c>
      <c r="AT188" s="248" t="s">
        <v>165</v>
      </c>
      <c r="AU188" s="248" t="s">
        <v>80</v>
      </c>
      <c r="AY188" s="17" t="s">
        <v>163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80</v>
      </c>
      <c r="BK188" s="249">
        <f>ROUND(I188*H188,2)</f>
        <v>0</v>
      </c>
      <c r="BL188" s="17" t="s">
        <v>88</v>
      </c>
      <c r="BM188" s="248" t="s">
        <v>2813</v>
      </c>
    </row>
    <row r="189" spans="1:65" s="2" customFormat="1" ht="16.5" customHeight="1">
      <c r="A189" s="38"/>
      <c r="B189" s="39"/>
      <c r="C189" s="236" t="s">
        <v>540</v>
      </c>
      <c r="D189" s="236" t="s">
        <v>165</v>
      </c>
      <c r="E189" s="237" t="s">
        <v>2814</v>
      </c>
      <c r="F189" s="238" t="s">
        <v>2815</v>
      </c>
      <c r="G189" s="239" t="s">
        <v>192</v>
      </c>
      <c r="H189" s="240">
        <v>14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38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88</v>
      </c>
      <c r="AT189" s="248" t="s">
        <v>165</v>
      </c>
      <c r="AU189" s="248" t="s">
        <v>80</v>
      </c>
      <c r="AY189" s="17" t="s">
        <v>163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80</v>
      </c>
      <c r="BK189" s="249">
        <f>ROUND(I189*H189,2)</f>
        <v>0</v>
      </c>
      <c r="BL189" s="17" t="s">
        <v>88</v>
      </c>
      <c r="BM189" s="248" t="s">
        <v>2816</v>
      </c>
    </row>
    <row r="190" spans="1:65" s="2" customFormat="1" ht="16.5" customHeight="1">
      <c r="A190" s="38"/>
      <c r="B190" s="39"/>
      <c r="C190" s="236" t="s">
        <v>545</v>
      </c>
      <c r="D190" s="236" t="s">
        <v>165</v>
      </c>
      <c r="E190" s="237" t="s">
        <v>2817</v>
      </c>
      <c r="F190" s="238" t="s">
        <v>2818</v>
      </c>
      <c r="G190" s="239" t="s">
        <v>192</v>
      </c>
      <c r="H190" s="240">
        <v>12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80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2819</v>
      </c>
    </row>
    <row r="191" spans="1:65" s="2" customFormat="1" ht="16.5" customHeight="1">
      <c r="A191" s="38"/>
      <c r="B191" s="39"/>
      <c r="C191" s="236" t="s">
        <v>550</v>
      </c>
      <c r="D191" s="236" t="s">
        <v>165</v>
      </c>
      <c r="E191" s="237" t="s">
        <v>2820</v>
      </c>
      <c r="F191" s="238" t="s">
        <v>2821</v>
      </c>
      <c r="G191" s="239" t="s">
        <v>192</v>
      </c>
      <c r="H191" s="240">
        <v>2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38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88</v>
      </c>
      <c r="AT191" s="248" t="s">
        <v>165</v>
      </c>
      <c r="AU191" s="248" t="s">
        <v>80</v>
      </c>
      <c r="AY191" s="17" t="s">
        <v>163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80</v>
      </c>
      <c r="BK191" s="249">
        <f>ROUND(I191*H191,2)</f>
        <v>0</v>
      </c>
      <c r="BL191" s="17" t="s">
        <v>88</v>
      </c>
      <c r="BM191" s="248" t="s">
        <v>2822</v>
      </c>
    </row>
    <row r="192" spans="1:65" s="2" customFormat="1" ht="16.5" customHeight="1">
      <c r="A192" s="38"/>
      <c r="B192" s="39"/>
      <c r="C192" s="236" t="s">
        <v>556</v>
      </c>
      <c r="D192" s="236" t="s">
        <v>165</v>
      </c>
      <c r="E192" s="237" t="s">
        <v>2823</v>
      </c>
      <c r="F192" s="238" t="s">
        <v>2824</v>
      </c>
      <c r="G192" s="239" t="s">
        <v>192</v>
      </c>
      <c r="H192" s="240">
        <v>1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38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88</v>
      </c>
      <c r="AT192" s="248" t="s">
        <v>165</v>
      </c>
      <c r="AU192" s="248" t="s">
        <v>80</v>
      </c>
      <c r="AY192" s="17" t="s">
        <v>163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80</v>
      </c>
      <c r="BK192" s="249">
        <f>ROUND(I192*H192,2)</f>
        <v>0</v>
      </c>
      <c r="BL192" s="17" t="s">
        <v>88</v>
      </c>
      <c r="BM192" s="248" t="s">
        <v>2825</v>
      </c>
    </row>
    <row r="193" spans="1:65" s="2" customFormat="1" ht="16.5" customHeight="1">
      <c r="A193" s="38"/>
      <c r="B193" s="39"/>
      <c r="C193" s="236" t="s">
        <v>560</v>
      </c>
      <c r="D193" s="236" t="s">
        <v>165</v>
      </c>
      <c r="E193" s="237" t="s">
        <v>2826</v>
      </c>
      <c r="F193" s="238" t="s">
        <v>2827</v>
      </c>
      <c r="G193" s="239" t="s">
        <v>192</v>
      </c>
      <c r="H193" s="240">
        <v>1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38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88</v>
      </c>
      <c r="AT193" s="248" t="s">
        <v>165</v>
      </c>
      <c r="AU193" s="248" t="s">
        <v>80</v>
      </c>
      <c r="AY193" s="17" t="s">
        <v>163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80</v>
      </c>
      <c r="BK193" s="249">
        <f>ROUND(I193*H193,2)</f>
        <v>0</v>
      </c>
      <c r="BL193" s="17" t="s">
        <v>88</v>
      </c>
      <c r="BM193" s="248" t="s">
        <v>2828</v>
      </c>
    </row>
    <row r="194" spans="1:65" s="2" customFormat="1" ht="16.5" customHeight="1">
      <c r="A194" s="38"/>
      <c r="B194" s="39"/>
      <c r="C194" s="236" t="s">
        <v>566</v>
      </c>
      <c r="D194" s="236" t="s">
        <v>165</v>
      </c>
      <c r="E194" s="237" t="s">
        <v>2829</v>
      </c>
      <c r="F194" s="238" t="s">
        <v>2830</v>
      </c>
      <c r="G194" s="239" t="s">
        <v>192</v>
      </c>
      <c r="H194" s="240">
        <v>1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38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88</v>
      </c>
      <c r="AT194" s="248" t="s">
        <v>165</v>
      </c>
      <c r="AU194" s="248" t="s">
        <v>80</v>
      </c>
      <c r="AY194" s="17" t="s">
        <v>163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80</v>
      </c>
      <c r="BK194" s="249">
        <f>ROUND(I194*H194,2)</f>
        <v>0</v>
      </c>
      <c r="BL194" s="17" t="s">
        <v>88</v>
      </c>
      <c r="BM194" s="248" t="s">
        <v>2831</v>
      </c>
    </row>
    <row r="195" spans="1:65" s="2" customFormat="1" ht="16.5" customHeight="1">
      <c r="A195" s="38"/>
      <c r="B195" s="39"/>
      <c r="C195" s="236" t="s">
        <v>571</v>
      </c>
      <c r="D195" s="236" t="s">
        <v>165</v>
      </c>
      <c r="E195" s="237" t="s">
        <v>2832</v>
      </c>
      <c r="F195" s="238" t="s">
        <v>2833</v>
      </c>
      <c r="G195" s="239" t="s">
        <v>192</v>
      </c>
      <c r="H195" s="240">
        <v>2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38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88</v>
      </c>
      <c r="AT195" s="248" t="s">
        <v>165</v>
      </c>
      <c r="AU195" s="248" t="s">
        <v>80</v>
      </c>
      <c r="AY195" s="17" t="s">
        <v>163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80</v>
      </c>
      <c r="BK195" s="249">
        <f>ROUND(I195*H195,2)</f>
        <v>0</v>
      </c>
      <c r="BL195" s="17" t="s">
        <v>88</v>
      </c>
      <c r="BM195" s="248" t="s">
        <v>2834</v>
      </c>
    </row>
    <row r="196" spans="1:65" s="2" customFormat="1" ht="16.5" customHeight="1">
      <c r="A196" s="38"/>
      <c r="B196" s="39"/>
      <c r="C196" s="236" t="s">
        <v>576</v>
      </c>
      <c r="D196" s="236" t="s">
        <v>165</v>
      </c>
      <c r="E196" s="237" t="s">
        <v>2835</v>
      </c>
      <c r="F196" s="238" t="s">
        <v>2836</v>
      </c>
      <c r="G196" s="239" t="s">
        <v>720</v>
      </c>
      <c r="H196" s="240">
        <v>3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38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88</v>
      </c>
      <c r="AT196" s="248" t="s">
        <v>165</v>
      </c>
      <c r="AU196" s="248" t="s">
        <v>80</v>
      </c>
      <c r="AY196" s="17" t="s">
        <v>163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80</v>
      </c>
      <c r="BK196" s="249">
        <f>ROUND(I196*H196,2)</f>
        <v>0</v>
      </c>
      <c r="BL196" s="17" t="s">
        <v>88</v>
      </c>
      <c r="BM196" s="248" t="s">
        <v>2837</v>
      </c>
    </row>
    <row r="197" spans="1:65" s="2" customFormat="1" ht="16.5" customHeight="1">
      <c r="A197" s="38"/>
      <c r="B197" s="39"/>
      <c r="C197" s="236" t="s">
        <v>581</v>
      </c>
      <c r="D197" s="236" t="s">
        <v>165</v>
      </c>
      <c r="E197" s="237" t="s">
        <v>2838</v>
      </c>
      <c r="F197" s="238" t="s">
        <v>2839</v>
      </c>
      <c r="G197" s="239" t="s">
        <v>720</v>
      </c>
      <c r="H197" s="240">
        <v>1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38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88</v>
      </c>
      <c r="AT197" s="248" t="s">
        <v>165</v>
      </c>
      <c r="AU197" s="248" t="s">
        <v>80</v>
      </c>
      <c r="AY197" s="17" t="s">
        <v>163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80</v>
      </c>
      <c r="BK197" s="249">
        <f>ROUND(I197*H197,2)</f>
        <v>0</v>
      </c>
      <c r="BL197" s="17" t="s">
        <v>88</v>
      </c>
      <c r="BM197" s="248" t="s">
        <v>2840</v>
      </c>
    </row>
    <row r="198" spans="1:65" s="2" customFormat="1" ht="16.5" customHeight="1">
      <c r="A198" s="38"/>
      <c r="B198" s="39"/>
      <c r="C198" s="236" t="s">
        <v>588</v>
      </c>
      <c r="D198" s="236" t="s">
        <v>165</v>
      </c>
      <c r="E198" s="237" t="s">
        <v>2841</v>
      </c>
      <c r="F198" s="238" t="s">
        <v>2842</v>
      </c>
      <c r="G198" s="239" t="s">
        <v>212</v>
      </c>
      <c r="H198" s="240">
        <v>3103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38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88</v>
      </c>
      <c r="AT198" s="248" t="s">
        <v>165</v>
      </c>
      <c r="AU198" s="248" t="s">
        <v>80</v>
      </c>
      <c r="AY198" s="17" t="s">
        <v>163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80</v>
      </c>
      <c r="BK198" s="249">
        <f>ROUND(I198*H198,2)</f>
        <v>0</v>
      </c>
      <c r="BL198" s="17" t="s">
        <v>88</v>
      </c>
      <c r="BM198" s="248" t="s">
        <v>2843</v>
      </c>
    </row>
    <row r="199" spans="1:65" s="2" customFormat="1" ht="16.5" customHeight="1">
      <c r="A199" s="38"/>
      <c r="B199" s="39"/>
      <c r="C199" s="236" t="s">
        <v>593</v>
      </c>
      <c r="D199" s="236" t="s">
        <v>165</v>
      </c>
      <c r="E199" s="237" t="s">
        <v>2844</v>
      </c>
      <c r="F199" s="238" t="s">
        <v>2845</v>
      </c>
      <c r="G199" s="239" t="s">
        <v>212</v>
      </c>
      <c r="H199" s="240">
        <v>3103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38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88</v>
      </c>
      <c r="AT199" s="248" t="s">
        <v>165</v>
      </c>
      <c r="AU199" s="248" t="s">
        <v>80</v>
      </c>
      <c r="AY199" s="17" t="s">
        <v>163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80</v>
      </c>
      <c r="BK199" s="249">
        <f>ROUND(I199*H199,2)</f>
        <v>0</v>
      </c>
      <c r="BL199" s="17" t="s">
        <v>88</v>
      </c>
      <c r="BM199" s="248" t="s">
        <v>2846</v>
      </c>
    </row>
    <row r="200" spans="1:65" s="2" customFormat="1" ht="16.5" customHeight="1">
      <c r="A200" s="38"/>
      <c r="B200" s="39"/>
      <c r="C200" s="236" t="s">
        <v>597</v>
      </c>
      <c r="D200" s="236" t="s">
        <v>165</v>
      </c>
      <c r="E200" s="237" t="s">
        <v>2847</v>
      </c>
      <c r="F200" s="238" t="s">
        <v>2848</v>
      </c>
      <c r="G200" s="239" t="s">
        <v>212</v>
      </c>
      <c r="H200" s="240">
        <v>1010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38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88</v>
      </c>
      <c r="AT200" s="248" t="s">
        <v>165</v>
      </c>
      <c r="AU200" s="248" t="s">
        <v>80</v>
      </c>
      <c r="AY200" s="17" t="s">
        <v>163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80</v>
      </c>
      <c r="BK200" s="249">
        <f>ROUND(I200*H200,2)</f>
        <v>0</v>
      </c>
      <c r="BL200" s="17" t="s">
        <v>88</v>
      </c>
      <c r="BM200" s="248" t="s">
        <v>2849</v>
      </c>
    </row>
    <row r="201" spans="1:65" s="2" customFormat="1" ht="21.75" customHeight="1">
      <c r="A201" s="38"/>
      <c r="B201" s="39"/>
      <c r="C201" s="236" t="s">
        <v>602</v>
      </c>
      <c r="D201" s="236" t="s">
        <v>165</v>
      </c>
      <c r="E201" s="237" t="s">
        <v>2850</v>
      </c>
      <c r="F201" s="238" t="s">
        <v>2851</v>
      </c>
      <c r="G201" s="239" t="s">
        <v>720</v>
      </c>
      <c r="H201" s="240">
        <v>1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38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88</v>
      </c>
      <c r="AT201" s="248" t="s">
        <v>165</v>
      </c>
      <c r="AU201" s="248" t="s">
        <v>80</v>
      </c>
      <c r="AY201" s="17" t="s">
        <v>163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80</v>
      </c>
      <c r="BK201" s="249">
        <f>ROUND(I201*H201,2)</f>
        <v>0</v>
      </c>
      <c r="BL201" s="17" t="s">
        <v>88</v>
      </c>
      <c r="BM201" s="248" t="s">
        <v>2852</v>
      </c>
    </row>
    <row r="202" spans="1:63" s="12" customFormat="1" ht="25.9" customHeight="1">
      <c r="A202" s="12"/>
      <c r="B202" s="220"/>
      <c r="C202" s="221"/>
      <c r="D202" s="222" t="s">
        <v>72</v>
      </c>
      <c r="E202" s="223" t="s">
        <v>2853</v>
      </c>
      <c r="F202" s="223" t="s">
        <v>2854</v>
      </c>
      <c r="G202" s="221"/>
      <c r="H202" s="221"/>
      <c r="I202" s="224"/>
      <c r="J202" s="225">
        <f>BK202</f>
        <v>0</v>
      </c>
      <c r="K202" s="221"/>
      <c r="L202" s="226"/>
      <c r="M202" s="227"/>
      <c r="N202" s="228"/>
      <c r="O202" s="228"/>
      <c r="P202" s="229">
        <f>SUM(P203:P204)</f>
        <v>0</v>
      </c>
      <c r="Q202" s="228"/>
      <c r="R202" s="229">
        <f>SUM(R203:R204)</f>
        <v>0</v>
      </c>
      <c r="S202" s="228"/>
      <c r="T202" s="23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1" t="s">
        <v>80</v>
      </c>
      <c r="AT202" s="232" t="s">
        <v>72</v>
      </c>
      <c r="AU202" s="232" t="s">
        <v>73</v>
      </c>
      <c r="AY202" s="231" t="s">
        <v>163</v>
      </c>
      <c r="BK202" s="233">
        <f>SUM(BK203:BK204)</f>
        <v>0</v>
      </c>
    </row>
    <row r="203" spans="1:65" s="2" customFormat="1" ht="21.75" customHeight="1">
      <c r="A203" s="38"/>
      <c r="B203" s="39"/>
      <c r="C203" s="236" t="s">
        <v>606</v>
      </c>
      <c r="D203" s="236" t="s">
        <v>165</v>
      </c>
      <c r="E203" s="237" t="s">
        <v>2855</v>
      </c>
      <c r="F203" s="238" t="s">
        <v>2856</v>
      </c>
      <c r="G203" s="239" t="s">
        <v>212</v>
      </c>
      <c r="H203" s="240">
        <v>27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38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88</v>
      </c>
      <c r="AT203" s="248" t="s">
        <v>165</v>
      </c>
      <c r="AU203" s="248" t="s">
        <v>80</v>
      </c>
      <c r="AY203" s="17" t="s">
        <v>163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80</v>
      </c>
      <c r="BK203" s="249">
        <f>ROUND(I203*H203,2)</f>
        <v>0</v>
      </c>
      <c r="BL203" s="17" t="s">
        <v>88</v>
      </c>
      <c r="BM203" s="248" t="s">
        <v>2857</v>
      </c>
    </row>
    <row r="204" spans="1:65" s="2" customFormat="1" ht="16.5" customHeight="1">
      <c r="A204" s="38"/>
      <c r="B204" s="39"/>
      <c r="C204" s="236" t="s">
        <v>611</v>
      </c>
      <c r="D204" s="236" t="s">
        <v>165</v>
      </c>
      <c r="E204" s="237" t="s">
        <v>2858</v>
      </c>
      <c r="F204" s="238" t="s">
        <v>2859</v>
      </c>
      <c r="G204" s="239" t="s">
        <v>192</v>
      </c>
      <c r="H204" s="240">
        <v>1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38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88</v>
      </c>
      <c r="AT204" s="248" t="s">
        <v>165</v>
      </c>
      <c r="AU204" s="248" t="s">
        <v>80</v>
      </c>
      <c r="AY204" s="17" t="s">
        <v>163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80</v>
      </c>
      <c r="BK204" s="249">
        <f>ROUND(I204*H204,2)</f>
        <v>0</v>
      </c>
      <c r="BL204" s="17" t="s">
        <v>88</v>
      </c>
      <c r="BM204" s="248" t="s">
        <v>2860</v>
      </c>
    </row>
    <row r="205" spans="1:63" s="12" customFormat="1" ht="25.9" customHeight="1">
      <c r="A205" s="12"/>
      <c r="B205" s="220"/>
      <c r="C205" s="221"/>
      <c r="D205" s="222" t="s">
        <v>72</v>
      </c>
      <c r="E205" s="223" t="s">
        <v>2861</v>
      </c>
      <c r="F205" s="223" t="s">
        <v>2862</v>
      </c>
      <c r="G205" s="221"/>
      <c r="H205" s="221"/>
      <c r="I205" s="224"/>
      <c r="J205" s="225">
        <f>BK205</f>
        <v>0</v>
      </c>
      <c r="K205" s="221"/>
      <c r="L205" s="226"/>
      <c r="M205" s="227"/>
      <c r="N205" s="228"/>
      <c r="O205" s="228"/>
      <c r="P205" s="229">
        <f>SUM(P206:P213)</f>
        <v>0</v>
      </c>
      <c r="Q205" s="228"/>
      <c r="R205" s="229">
        <f>SUM(R206:R213)</f>
        <v>0</v>
      </c>
      <c r="S205" s="228"/>
      <c r="T205" s="230">
        <f>SUM(T206:T213)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1" t="s">
        <v>80</v>
      </c>
      <c r="AT205" s="232" t="s">
        <v>72</v>
      </c>
      <c r="AU205" s="232" t="s">
        <v>73</v>
      </c>
      <c r="AY205" s="231" t="s">
        <v>163</v>
      </c>
      <c r="BK205" s="233">
        <f>SUM(BK206:BK213)</f>
        <v>0</v>
      </c>
    </row>
    <row r="206" spans="1:65" s="2" customFormat="1" ht="21.75" customHeight="1">
      <c r="A206" s="38"/>
      <c r="B206" s="39"/>
      <c r="C206" s="236" t="s">
        <v>615</v>
      </c>
      <c r="D206" s="236" t="s">
        <v>165</v>
      </c>
      <c r="E206" s="237" t="s">
        <v>2863</v>
      </c>
      <c r="F206" s="238" t="s">
        <v>2864</v>
      </c>
      <c r="G206" s="239" t="s">
        <v>192</v>
      </c>
      <c r="H206" s="240">
        <v>16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38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88</v>
      </c>
      <c r="AT206" s="248" t="s">
        <v>165</v>
      </c>
      <c r="AU206" s="248" t="s">
        <v>80</v>
      </c>
      <c r="AY206" s="17" t="s">
        <v>163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80</v>
      </c>
      <c r="BK206" s="249">
        <f>ROUND(I206*H206,2)</f>
        <v>0</v>
      </c>
      <c r="BL206" s="17" t="s">
        <v>88</v>
      </c>
      <c r="BM206" s="248" t="s">
        <v>2865</v>
      </c>
    </row>
    <row r="207" spans="1:65" s="2" customFormat="1" ht="21.75" customHeight="1">
      <c r="A207" s="38"/>
      <c r="B207" s="39"/>
      <c r="C207" s="236" t="s">
        <v>621</v>
      </c>
      <c r="D207" s="236" t="s">
        <v>165</v>
      </c>
      <c r="E207" s="237" t="s">
        <v>2866</v>
      </c>
      <c r="F207" s="238" t="s">
        <v>2867</v>
      </c>
      <c r="G207" s="239" t="s">
        <v>192</v>
      </c>
      <c r="H207" s="240">
        <v>1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38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88</v>
      </c>
      <c r="AT207" s="248" t="s">
        <v>165</v>
      </c>
      <c r="AU207" s="248" t="s">
        <v>80</v>
      </c>
      <c r="AY207" s="17" t="s">
        <v>163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80</v>
      </c>
      <c r="BK207" s="249">
        <f>ROUND(I207*H207,2)</f>
        <v>0</v>
      </c>
      <c r="BL207" s="17" t="s">
        <v>88</v>
      </c>
      <c r="BM207" s="248" t="s">
        <v>2868</v>
      </c>
    </row>
    <row r="208" spans="1:65" s="2" customFormat="1" ht="16.5" customHeight="1">
      <c r="A208" s="38"/>
      <c r="B208" s="39"/>
      <c r="C208" s="236" t="s">
        <v>626</v>
      </c>
      <c r="D208" s="236" t="s">
        <v>165</v>
      </c>
      <c r="E208" s="237" t="s">
        <v>2869</v>
      </c>
      <c r="F208" s="238" t="s">
        <v>2870</v>
      </c>
      <c r="G208" s="239" t="s">
        <v>212</v>
      </c>
      <c r="H208" s="240">
        <v>5.5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38</v>
      </c>
      <c r="O208" s="91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88</v>
      </c>
      <c r="AT208" s="248" t="s">
        <v>165</v>
      </c>
      <c r="AU208" s="248" t="s">
        <v>80</v>
      </c>
      <c r="AY208" s="17" t="s">
        <v>163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80</v>
      </c>
      <c r="BK208" s="249">
        <f>ROUND(I208*H208,2)</f>
        <v>0</v>
      </c>
      <c r="BL208" s="17" t="s">
        <v>88</v>
      </c>
      <c r="BM208" s="248" t="s">
        <v>2871</v>
      </c>
    </row>
    <row r="209" spans="1:65" s="2" customFormat="1" ht="16.5" customHeight="1">
      <c r="A209" s="38"/>
      <c r="B209" s="39"/>
      <c r="C209" s="236" t="s">
        <v>631</v>
      </c>
      <c r="D209" s="236" t="s">
        <v>165</v>
      </c>
      <c r="E209" s="237" t="s">
        <v>2872</v>
      </c>
      <c r="F209" s="238" t="s">
        <v>2873</v>
      </c>
      <c r="G209" s="239" t="s">
        <v>212</v>
      </c>
      <c r="H209" s="240">
        <v>5.5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38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88</v>
      </c>
      <c r="AT209" s="248" t="s">
        <v>165</v>
      </c>
      <c r="AU209" s="248" t="s">
        <v>80</v>
      </c>
      <c r="AY209" s="17" t="s">
        <v>163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80</v>
      </c>
      <c r="BK209" s="249">
        <f>ROUND(I209*H209,2)</f>
        <v>0</v>
      </c>
      <c r="BL209" s="17" t="s">
        <v>88</v>
      </c>
      <c r="BM209" s="248" t="s">
        <v>2874</v>
      </c>
    </row>
    <row r="210" spans="1:65" s="2" customFormat="1" ht="16.5" customHeight="1">
      <c r="A210" s="38"/>
      <c r="B210" s="39"/>
      <c r="C210" s="236" t="s">
        <v>636</v>
      </c>
      <c r="D210" s="236" t="s">
        <v>165</v>
      </c>
      <c r="E210" s="237" t="s">
        <v>2875</v>
      </c>
      <c r="F210" s="238" t="s">
        <v>2876</v>
      </c>
      <c r="G210" s="239" t="s">
        <v>212</v>
      </c>
      <c r="H210" s="240">
        <v>77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38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88</v>
      </c>
      <c r="AT210" s="248" t="s">
        <v>165</v>
      </c>
      <c r="AU210" s="248" t="s">
        <v>80</v>
      </c>
      <c r="AY210" s="17" t="s">
        <v>163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80</v>
      </c>
      <c r="BK210" s="249">
        <f>ROUND(I210*H210,2)</f>
        <v>0</v>
      </c>
      <c r="BL210" s="17" t="s">
        <v>88</v>
      </c>
      <c r="BM210" s="248" t="s">
        <v>2877</v>
      </c>
    </row>
    <row r="211" spans="1:65" s="2" customFormat="1" ht="16.5" customHeight="1">
      <c r="A211" s="38"/>
      <c r="B211" s="39"/>
      <c r="C211" s="236" t="s">
        <v>641</v>
      </c>
      <c r="D211" s="236" t="s">
        <v>165</v>
      </c>
      <c r="E211" s="237" t="s">
        <v>2878</v>
      </c>
      <c r="F211" s="238" t="s">
        <v>2879</v>
      </c>
      <c r="G211" s="239" t="s">
        <v>192</v>
      </c>
      <c r="H211" s="240">
        <v>1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38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88</v>
      </c>
      <c r="AT211" s="248" t="s">
        <v>165</v>
      </c>
      <c r="AU211" s="248" t="s">
        <v>80</v>
      </c>
      <c r="AY211" s="17" t="s">
        <v>163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80</v>
      </c>
      <c r="BK211" s="249">
        <f>ROUND(I211*H211,2)</f>
        <v>0</v>
      </c>
      <c r="BL211" s="17" t="s">
        <v>88</v>
      </c>
      <c r="BM211" s="248" t="s">
        <v>2880</v>
      </c>
    </row>
    <row r="212" spans="1:65" s="2" customFormat="1" ht="21.75" customHeight="1">
      <c r="A212" s="38"/>
      <c r="B212" s="39"/>
      <c r="C212" s="236" t="s">
        <v>646</v>
      </c>
      <c r="D212" s="236" t="s">
        <v>165</v>
      </c>
      <c r="E212" s="237" t="s">
        <v>2881</v>
      </c>
      <c r="F212" s="238" t="s">
        <v>2882</v>
      </c>
      <c r="G212" s="239" t="s">
        <v>563</v>
      </c>
      <c r="H212" s="240">
        <v>1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38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88</v>
      </c>
      <c r="AT212" s="248" t="s">
        <v>165</v>
      </c>
      <c r="AU212" s="248" t="s">
        <v>80</v>
      </c>
      <c r="AY212" s="17" t="s">
        <v>163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80</v>
      </c>
      <c r="BK212" s="249">
        <f>ROUND(I212*H212,2)</f>
        <v>0</v>
      </c>
      <c r="BL212" s="17" t="s">
        <v>88</v>
      </c>
      <c r="BM212" s="248" t="s">
        <v>2883</v>
      </c>
    </row>
    <row r="213" spans="1:65" s="2" customFormat="1" ht="16.5" customHeight="1">
      <c r="A213" s="38"/>
      <c r="B213" s="39"/>
      <c r="C213" s="236" t="s">
        <v>650</v>
      </c>
      <c r="D213" s="236" t="s">
        <v>165</v>
      </c>
      <c r="E213" s="237" t="s">
        <v>2884</v>
      </c>
      <c r="F213" s="238" t="s">
        <v>2885</v>
      </c>
      <c r="G213" s="239" t="s">
        <v>192</v>
      </c>
      <c r="H213" s="240">
        <v>1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38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88</v>
      </c>
      <c r="AT213" s="248" t="s">
        <v>165</v>
      </c>
      <c r="AU213" s="248" t="s">
        <v>80</v>
      </c>
      <c r="AY213" s="17" t="s">
        <v>163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80</v>
      </c>
      <c r="BK213" s="249">
        <f>ROUND(I213*H213,2)</f>
        <v>0</v>
      </c>
      <c r="BL213" s="17" t="s">
        <v>88</v>
      </c>
      <c r="BM213" s="248" t="s">
        <v>2886</v>
      </c>
    </row>
    <row r="214" spans="1:63" s="12" customFormat="1" ht="25.9" customHeight="1">
      <c r="A214" s="12"/>
      <c r="B214" s="220"/>
      <c r="C214" s="221"/>
      <c r="D214" s="222" t="s">
        <v>72</v>
      </c>
      <c r="E214" s="223" t="s">
        <v>2887</v>
      </c>
      <c r="F214" s="223" t="s">
        <v>2888</v>
      </c>
      <c r="G214" s="221"/>
      <c r="H214" s="221"/>
      <c r="I214" s="224"/>
      <c r="J214" s="225">
        <f>BK214</f>
        <v>0</v>
      </c>
      <c r="K214" s="221"/>
      <c r="L214" s="226"/>
      <c r="M214" s="227"/>
      <c r="N214" s="228"/>
      <c r="O214" s="228"/>
      <c r="P214" s="229">
        <f>SUM(P215:P226)</f>
        <v>0</v>
      </c>
      <c r="Q214" s="228"/>
      <c r="R214" s="229">
        <f>SUM(R215:R226)</f>
        <v>0</v>
      </c>
      <c r="S214" s="228"/>
      <c r="T214" s="230">
        <f>SUM(T215:T226)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1" t="s">
        <v>80</v>
      </c>
      <c r="AT214" s="232" t="s">
        <v>72</v>
      </c>
      <c r="AU214" s="232" t="s">
        <v>73</v>
      </c>
      <c r="AY214" s="231" t="s">
        <v>163</v>
      </c>
      <c r="BK214" s="233">
        <f>SUM(BK215:BK226)</f>
        <v>0</v>
      </c>
    </row>
    <row r="215" spans="1:65" s="2" customFormat="1" ht="16.5" customHeight="1">
      <c r="A215" s="38"/>
      <c r="B215" s="39"/>
      <c r="C215" s="236" t="s">
        <v>657</v>
      </c>
      <c r="D215" s="236" t="s">
        <v>165</v>
      </c>
      <c r="E215" s="237" t="s">
        <v>2889</v>
      </c>
      <c r="F215" s="238" t="s">
        <v>2890</v>
      </c>
      <c r="G215" s="239" t="s">
        <v>192</v>
      </c>
      <c r="H215" s="240">
        <v>4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38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88</v>
      </c>
      <c r="AT215" s="248" t="s">
        <v>165</v>
      </c>
      <c r="AU215" s="248" t="s">
        <v>80</v>
      </c>
      <c r="AY215" s="17" t="s">
        <v>163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80</v>
      </c>
      <c r="BK215" s="249">
        <f>ROUND(I215*H215,2)</f>
        <v>0</v>
      </c>
      <c r="BL215" s="17" t="s">
        <v>88</v>
      </c>
      <c r="BM215" s="248" t="s">
        <v>2891</v>
      </c>
    </row>
    <row r="216" spans="1:65" s="2" customFormat="1" ht="33" customHeight="1">
      <c r="A216" s="38"/>
      <c r="B216" s="39"/>
      <c r="C216" s="236" t="s">
        <v>665</v>
      </c>
      <c r="D216" s="236" t="s">
        <v>165</v>
      </c>
      <c r="E216" s="237" t="s">
        <v>2892</v>
      </c>
      <c r="F216" s="238" t="s">
        <v>2893</v>
      </c>
      <c r="G216" s="239" t="s">
        <v>192</v>
      </c>
      <c r="H216" s="240">
        <v>1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38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88</v>
      </c>
      <c r="AT216" s="248" t="s">
        <v>165</v>
      </c>
      <c r="AU216" s="248" t="s">
        <v>80</v>
      </c>
      <c r="AY216" s="17" t="s">
        <v>163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80</v>
      </c>
      <c r="BK216" s="249">
        <f>ROUND(I216*H216,2)</f>
        <v>0</v>
      </c>
      <c r="BL216" s="17" t="s">
        <v>88</v>
      </c>
      <c r="BM216" s="248" t="s">
        <v>2894</v>
      </c>
    </row>
    <row r="217" spans="1:65" s="2" customFormat="1" ht="21.75" customHeight="1">
      <c r="A217" s="38"/>
      <c r="B217" s="39"/>
      <c r="C217" s="236" t="s">
        <v>671</v>
      </c>
      <c r="D217" s="236" t="s">
        <v>165</v>
      </c>
      <c r="E217" s="237" t="s">
        <v>2895</v>
      </c>
      <c r="F217" s="238" t="s">
        <v>2896</v>
      </c>
      <c r="G217" s="239" t="s">
        <v>192</v>
      </c>
      <c r="H217" s="240">
        <v>1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38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88</v>
      </c>
      <c r="AT217" s="248" t="s">
        <v>165</v>
      </c>
      <c r="AU217" s="248" t="s">
        <v>80</v>
      </c>
      <c r="AY217" s="17" t="s">
        <v>163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80</v>
      </c>
      <c r="BK217" s="249">
        <f>ROUND(I217*H217,2)</f>
        <v>0</v>
      </c>
      <c r="BL217" s="17" t="s">
        <v>88</v>
      </c>
      <c r="BM217" s="248" t="s">
        <v>2897</v>
      </c>
    </row>
    <row r="218" spans="1:65" s="2" customFormat="1" ht="33" customHeight="1">
      <c r="A218" s="38"/>
      <c r="B218" s="39"/>
      <c r="C218" s="236" t="s">
        <v>679</v>
      </c>
      <c r="D218" s="236" t="s">
        <v>165</v>
      </c>
      <c r="E218" s="237" t="s">
        <v>2898</v>
      </c>
      <c r="F218" s="238" t="s">
        <v>2899</v>
      </c>
      <c r="G218" s="239" t="s">
        <v>192</v>
      </c>
      <c r="H218" s="240">
        <v>2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38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88</v>
      </c>
      <c r="AT218" s="248" t="s">
        <v>165</v>
      </c>
      <c r="AU218" s="248" t="s">
        <v>80</v>
      </c>
      <c r="AY218" s="17" t="s">
        <v>163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80</v>
      </c>
      <c r="BK218" s="249">
        <f>ROUND(I218*H218,2)</f>
        <v>0</v>
      </c>
      <c r="BL218" s="17" t="s">
        <v>88</v>
      </c>
      <c r="BM218" s="248" t="s">
        <v>2900</v>
      </c>
    </row>
    <row r="219" spans="1:65" s="2" customFormat="1" ht="33" customHeight="1">
      <c r="A219" s="38"/>
      <c r="B219" s="39"/>
      <c r="C219" s="236" t="s">
        <v>684</v>
      </c>
      <c r="D219" s="236" t="s">
        <v>165</v>
      </c>
      <c r="E219" s="237" t="s">
        <v>2901</v>
      </c>
      <c r="F219" s="238" t="s">
        <v>2902</v>
      </c>
      <c r="G219" s="239" t="s">
        <v>192</v>
      </c>
      <c r="H219" s="240">
        <v>1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38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88</v>
      </c>
      <c r="AT219" s="248" t="s">
        <v>165</v>
      </c>
      <c r="AU219" s="248" t="s">
        <v>80</v>
      </c>
      <c r="AY219" s="17" t="s">
        <v>163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80</v>
      </c>
      <c r="BK219" s="249">
        <f>ROUND(I219*H219,2)</f>
        <v>0</v>
      </c>
      <c r="BL219" s="17" t="s">
        <v>88</v>
      </c>
      <c r="BM219" s="248" t="s">
        <v>2903</v>
      </c>
    </row>
    <row r="220" spans="1:65" s="2" customFormat="1" ht="21.75" customHeight="1">
      <c r="A220" s="38"/>
      <c r="B220" s="39"/>
      <c r="C220" s="236" t="s">
        <v>689</v>
      </c>
      <c r="D220" s="236" t="s">
        <v>165</v>
      </c>
      <c r="E220" s="237" t="s">
        <v>2904</v>
      </c>
      <c r="F220" s="238" t="s">
        <v>2905</v>
      </c>
      <c r="G220" s="239" t="s">
        <v>192</v>
      </c>
      <c r="H220" s="240">
        <v>14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38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88</v>
      </c>
      <c r="AT220" s="248" t="s">
        <v>165</v>
      </c>
      <c r="AU220" s="248" t="s">
        <v>80</v>
      </c>
      <c r="AY220" s="17" t="s">
        <v>163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80</v>
      </c>
      <c r="BK220" s="249">
        <f>ROUND(I220*H220,2)</f>
        <v>0</v>
      </c>
      <c r="BL220" s="17" t="s">
        <v>88</v>
      </c>
      <c r="BM220" s="248" t="s">
        <v>2906</v>
      </c>
    </row>
    <row r="221" spans="1:65" s="2" customFormat="1" ht="16.5" customHeight="1">
      <c r="A221" s="38"/>
      <c r="B221" s="39"/>
      <c r="C221" s="236" t="s">
        <v>695</v>
      </c>
      <c r="D221" s="236" t="s">
        <v>165</v>
      </c>
      <c r="E221" s="237" t="s">
        <v>2907</v>
      </c>
      <c r="F221" s="238" t="s">
        <v>2908</v>
      </c>
      <c r="G221" s="239" t="s">
        <v>563</v>
      </c>
      <c r="H221" s="240">
        <v>14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38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88</v>
      </c>
      <c r="AT221" s="248" t="s">
        <v>165</v>
      </c>
      <c r="AU221" s="248" t="s">
        <v>80</v>
      </c>
      <c r="AY221" s="17" t="s">
        <v>163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80</v>
      </c>
      <c r="BK221" s="249">
        <f>ROUND(I221*H221,2)</f>
        <v>0</v>
      </c>
      <c r="BL221" s="17" t="s">
        <v>88</v>
      </c>
      <c r="BM221" s="248" t="s">
        <v>2909</v>
      </c>
    </row>
    <row r="222" spans="1:65" s="2" customFormat="1" ht="21.75" customHeight="1">
      <c r="A222" s="38"/>
      <c r="B222" s="39"/>
      <c r="C222" s="236" t="s">
        <v>699</v>
      </c>
      <c r="D222" s="236" t="s">
        <v>165</v>
      </c>
      <c r="E222" s="237" t="s">
        <v>2910</v>
      </c>
      <c r="F222" s="238" t="s">
        <v>2911</v>
      </c>
      <c r="G222" s="239" t="s">
        <v>192</v>
      </c>
      <c r="H222" s="240">
        <v>2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38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88</v>
      </c>
      <c r="AT222" s="248" t="s">
        <v>165</v>
      </c>
      <c r="AU222" s="248" t="s">
        <v>80</v>
      </c>
      <c r="AY222" s="17" t="s">
        <v>163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80</v>
      </c>
      <c r="BK222" s="249">
        <f>ROUND(I222*H222,2)</f>
        <v>0</v>
      </c>
      <c r="BL222" s="17" t="s">
        <v>88</v>
      </c>
      <c r="BM222" s="248" t="s">
        <v>2912</v>
      </c>
    </row>
    <row r="223" spans="1:65" s="2" customFormat="1" ht="21.75" customHeight="1">
      <c r="A223" s="38"/>
      <c r="B223" s="39"/>
      <c r="C223" s="236" t="s">
        <v>705</v>
      </c>
      <c r="D223" s="236" t="s">
        <v>165</v>
      </c>
      <c r="E223" s="237" t="s">
        <v>2913</v>
      </c>
      <c r="F223" s="238" t="s">
        <v>2914</v>
      </c>
      <c r="G223" s="239" t="s">
        <v>192</v>
      </c>
      <c r="H223" s="240">
        <v>26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38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88</v>
      </c>
      <c r="AT223" s="248" t="s">
        <v>165</v>
      </c>
      <c r="AU223" s="248" t="s">
        <v>80</v>
      </c>
      <c r="AY223" s="17" t="s">
        <v>163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80</v>
      </c>
      <c r="BK223" s="249">
        <f>ROUND(I223*H223,2)</f>
        <v>0</v>
      </c>
      <c r="BL223" s="17" t="s">
        <v>88</v>
      </c>
      <c r="BM223" s="248" t="s">
        <v>2915</v>
      </c>
    </row>
    <row r="224" spans="1:65" s="2" customFormat="1" ht="21.75" customHeight="1">
      <c r="A224" s="38"/>
      <c r="B224" s="39"/>
      <c r="C224" s="236" t="s">
        <v>710</v>
      </c>
      <c r="D224" s="236" t="s">
        <v>165</v>
      </c>
      <c r="E224" s="237" t="s">
        <v>2916</v>
      </c>
      <c r="F224" s="238" t="s">
        <v>2917</v>
      </c>
      <c r="G224" s="239" t="s">
        <v>192</v>
      </c>
      <c r="H224" s="240">
        <v>2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38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88</v>
      </c>
      <c r="AT224" s="248" t="s">
        <v>165</v>
      </c>
      <c r="AU224" s="248" t="s">
        <v>80</v>
      </c>
      <c r="AY224" s="17" t="s">
        <v>163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80</v>
      </c>
      <c r="BK224" s="249">
        <f>ROUND(I224*H224,2)</f>
        <v>0</v>
      </c>
      <c r="BL224" s="17" t="s">
        <v>88</v>
      </c>
      <c r="BM224" s="248" t="s">
        <v>2918</v>
      </c>
    </row>
    <row r="225" spans="1:65" s="2" customFormat="1" ht="16.5" customHeight="1">
      <c r="A225" s="38"/>
      <c r="B225" s="39"/>
      <c r="C225" s="236" t="s">
        <v>717</v>
      </c>
      <c r="D225" s="236" t="s">
        <v>165</v>
      </c>
      <c r="E225" s="237" t="s">
        <v>2919</v>
      </c>
      <c r="F225" s="238" t="s">
        <v>2920</v>
      </c>
      <c r="G225" s="239" t="s">
        <v>192</v>
      </c>
      <c r="H225" s="240">
        <v>172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38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88</v>
      </c>
      <c r="AT225" s="248" t="s">
        <v>165</v>
      </c>
      <c r="AU225" s="248" t="s">
        <v>80</v>
      </c>
      <c r="AY225" s="17" t="s">
        <v>163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80</v>
      </c>
      <c r="BK225" s="249">
        <f>ROUND(I225*H225,2)</f>
        <v>0</v>
      </c>
      <c r="BL225" s="17" t="s">
        <v>88</v>
      </c>
      <c r="BM225" s="248" t="s">
        <v>2921</v>
      </c>
    </row>
    <row r="226" spans="1:65" s="2" customFormat="1" ht="21.75" customHeight="1">
      <c r="A226" s="38"/>
      <c r="B226" s="39"/>
      <c r="C226" s="236" t="s">
        <v>724</v>
      </c>
      <c r="D226" s="236" t="s">
        <v>165</v>
      </c>
      <c r="E226" s="237" t="s">
        <v>2922</v>
      </c>
      <c r="F226" s="238" t="s">
        <v>2923</v>
      </c>
      <c r="G226" s="239" t="s">
        <v>192</v>
      </c>
      <c r="H226" s="240">
        <v>10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38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88</v>
      </c>
      <c r="AT226" s="248" t="s">
        <v>165</v>
      </c>
      <c r="AU226" s="248" t="s">
        <v>80</v>
      </c>
      <c r="AY226" s="17" t="s">
        <v>163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80</v>
      </c>
      <c r="BK226" s="249">
        <f>ROUND(I226*H226,2)</f>
        <v>0</v>
      </c>
      <c r="BL226" s="17" t="s">
        <v>88</v>
      </c>
      <c r="BM226" s="248" t="s">
        <v>2924</v>
      </c>
    </row>
    <row r="227" spans="1:63" s="12" customFormat="1" ht="25.9" customHeight="1">
      <c r="A227" s="12"/>
      <c r="B227" s="220"/>
      <c r="C227" s="221"/>
      <c r="D227" s="222" t="s">
        <v>72</v>
      </c>
      <c r="E227" s="223" t="s">
        <v>2925</v>
      </c>
      <c r="F227" s="223" t="s">
        <v>2926</v>
      </c>
      <c r="G227" s="221"/>
      <c r="H227" s="221"/>
      <c r="I227" s="224"/>
      <c r="J227" s="225">
        <f>BK227</f>
        <v>0</v>
      </c>
      <c r="K227" s="221"/>
      <c r="L227" s="226"/>
      <c r="M227" s="227"/>
      <c r="N227" s="228"/>
      <c r="O227" s="228"/>
      <c r="P227" s="229">
        <f>SUM(P228:P229)</f>
        <v>0</v>
      </c>
      <c r="Q227" s="228"/>
      <c r="R227" s="229">
        <f>SUM(R228:R229)</f>
        <v>0</v>
      </c>
      <c r="S227" s="228"/>
      <c r="T227" s="230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1" t="s">
        <v>80</v>
      </c>
      <c r="AT227" s="232" t="s">
        <v>72</v>
      </c>
      <c r="AU227" s="232" t="s">
        <v>73</v>
      </c>
      <c r="AY227" s="231" t="s">
        <v>163</v>
      </c>
      <c r="BK227" s="233">
        <f>SUM(BK228:BK229)</f>
        <v>0</v>
      </c>
    </row>
    <row r="228" spans="1:65" s="2" customFormat="1" ht="33" customHeight="1">
      <c r="A228" s="38"/>
      <c r="B228" s="39"/>
      <c r="C228" s="236" t="s">
        <v>730</v>
      </c>
      <c r="D228" s="236" t="s">
        <v>165</v>
      </c>
      <c r="E228" s="237" t="s">
        <v>2927</v>
      </c>
      <c r="F228" s="238" t="s">
        <v>2928</v>
      </c>
      <c r="G228" s="239" t="s">
        <v>720</v>
      </c>
      <c r="H228" s="240">
        <v>231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38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88</v>
      </c>
      <c r="AT228" s="248" t="s">
        <v>165</v>
      </c>
      <c r="AU228" s="248" t="s">
        <v>80</v>
      </c>
      <c r="AY228" s="17" t="s">
        <v>163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80</v>
      </c>
      <c r="BK228" s="249">
        <f>ROUND(I228*H228,2)</f>
        <v>0</v>
      </c>
      <c r="BL228" s="17" t="s">
        <v>88</v>
      </c>
      <c r="BM228" s="248" t="s">
        <v>2929</v>
      </c>
    </row>
    <row r="229" spans="1:65" s="2" customFormat="1" ht="21.75" customHeight="1">
      <c r="A229" s="38"/>
      <c r="B229" s="39"/>
      <c r="C229" s="236" t="s">
        <v>735</v>
      </c>
      <c r="D229" s="236" t="s">
        <v>165</v>
      </c>
      <c r="E229" s="237" t="s">
        <v>2930</v>
      </c>
      <c r="F229" s="238" t="s">
        <v>2931</v>
      </c>
      <c r="G229" s="239" t="s">
        <v>192</v>
      </c>
      <c r="H229" s="240">
        <v>355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38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88</v>
      </c>
      <c r="AT229" s="248" t="s">
        <v>165</v>
      </c>
      <c r="AU229" s="248" t="s">
        <v>80</v>
      </c>
      <c r="AY229" s="17" t="s">
        <v>163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80</v>
      </c>
      <c r="BK229" s="249">
        <f>ROUND(I229*H229,2)</f>
        <v>0</v>
      </c>
      <c r="BL229" s="17" t="s">
        <v>88</v>
      </c>
      <c r="BM229" s="248" t="s">
        <v>2932</v>
      </c>
    </row>
    <row r="230" spans="1:63" s="12" customFormat="1" ht="25.9" customHeight="1">
      <c r="A230" s="12"/>
      <c r="B230" s="220"/>
      <c r="C230" s="221"/>
      <c r="D230" s="222" t="s">
        <v>72</v>
      </c>
      <c r="E230" s="223" t="s">
        <v>2933</v>
      </c>
      <c r="F230" s="223" t="s">
        <v>2526</v>
      </c>
      <c r="G230" s="221"/>
      <c r="H230" s="221"/>
      <c r="I230" s="224"/>
      <c r="J230" s="225">
        <f>BK230</f>
        <v>0</v>
      </c>
      <c r="K230" s="221"/>
      <c r="L230" s="226"/>
      <c r="M230" s="227"/>
      <c r="N230" s="228"/>
      <c r="O230" s="228"/>
      <c r="P230" s="229">
        <f>SUM(P231:P251)</f>
        <v>0</v>
      </c>
      <c r="Q230" s="228"/>
      <c r="R230" s="229">
        <f>SUM(R231:R251)</f>
        <v>0</v>
      </c>
      <c r="S230" s="228"/>
      <c r="T230" s="230">
        <f>SUM(T231:T251)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1" t="s">
        <v>80</v>
      </c>
      <c r="AT230" s="232" t="s">
        <v>72</v>
      </c>
      <c r="AU230" s="232" t="s">
        <v>73</v>
      </c>
      <c r="AY230" s="231" t="s">
        <v>163</v>
      </c>
      <c r="BK230" s="233">
        <f>SUM(BK231:BK251)</f>
        <v>0</v>
      </c>
    </row>
    <row r="231" spans="1:65" s="2" customFormat="1" ht="16.5" customHeight="1">
      <c r="A231" s="38"/>
      <c r="B231" s="39"/>
      <c r="C231" s="236" t="s">
        <v>741</v>
      </c>
      <c r="D231" s="236" t="s">
        <v>165</v>
      </c>
      <c r="E231" s="237" t="s">
        <v>2934</v>
      </c>
      <c r="F231" s="238" t="s">
        <v>2935</v>
      </c>
      <c r="G231" s="239" t="s">
        <v>720</v>
      </c>
      <c r="H231" s="240">
        <v>194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38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88</v>
      </c>
      <c r="AT231" s="248" t="s">
        <v>165</v>
      </c>
      <c r="AU231" s="248" t="s">
        <v>80</v>
      </c>
      <c r="AY231" s="17" t="s">
        <v>163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80</v>
      </c>
      <c r="BK231" s="249">
        <f>ROUND(I231*H231,2)</f>
        <v>0</v>
      </c>
      <c r="BL231" s="17" t="s">
        <v>88</v>
      </c>
      <c r="BM231" s="248" t="s">
        <v>2936</v>
      </c>
    </row>
    <row r="232" spans="1:65" s="2" customFormat="1" ht="21.75" customHeight="1">
      <c r="A232" s="38"/>
      <c r="B232" s="39"/>
      <c r="C232" s="236" t="s">
        <v>746</v>
      </c>
      <c r="D232" s="236" t="s">
        <v>165</v>
      </c>
      <c r="E232" s="237" t="s">
        <v>2937</v>
      </c>
      <c r="F232" s="238" t="s">
        <v>2938</v>
      </c>
      <c r="G232" s="239" t="s">
        <v>720</v>
      </c>
      <c r="H232" s="240">
        <v>194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38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88</v>
      </c>
      <c r="AT232" s="248" t="s">
        <v>165</v>
      </c>
      <c r="AU232" s="248" t="s">
        <v>80</v>
      </c>
      <c r="AY232" s="17" t="s">
        <v>163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80</v>
      </c>
      <c r="BK232" s="249">
        <f>ROUND(I232*H232,2)</f>
        <v>0</v>
      </c>
      <c r="BL232" s="17" t="s">
        <v>88</v>
      </c>
      <c r="BM232" s="248" t="s">
        <v>2939</v>
      </c>
    </row>
    <row r="233" spans="1:65" s="2" customFormat="1" ht="33" customHeight="1">
      <c r="A233" s="38"/>
      <c r="B233" s="39"/>
      <c r="C233" s="236" t="s">
        <v>750</v>
      </c>
      <c r="D233" s="236" t="s">
        <v>165</v>
      </c>
      <c r="E233" s="237" t="s">
        <v>2940</v>
      </c>
      <c r="F233" s="238" t="s">
        <v>2941</v>
      </c>
      <c r="G233" s="239" t="s">
        <v>720</v>
      </c>
      <c r="H233" s="240">
        <v>1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38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88</v>
      </c>
      <c r="AT233" s="248" t="s">
        <v>165</v>
      </c>
      <c r="AU233" s="248" t="s">
        <v>80</v>
      </c>
      <c r="AY233" s="17" t="s">
        <v>163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80</v>
      </c>
      <c r="BK233" s="249">
        <f>ROUND(I233*H233,2)</f>
        <v>0</v>
      </c>
      <c r="BL233" s="17" t="s">
        <v>88</v>
      </c>
      <c r="BM233" s="248" t="s">
        <v>2942</v>
      </c>
    </row>
    <row r="234" spans="1:65" s="2" customFormat="1" ht="16.5" customHeight="1">
      <c r="A234" s="38"/>
      <c r="B234" s="39"/>
      <c r="C234" s="236" t="s">
        <v>756</v>
      </c>
      <c r="D234" s="236" t="s">
        <v>165</v>
      </c>
      <c r="E234" s="237" t="s">
        <v>2943</v>
      </c>
      <c r="F234" s="238" t="s">
        <v>2944</v>
      </c>
      <c r="G234" s="239" t="s">
        <v>720</v>
      </c>
      <c r="H234" s="240">
        <v>194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38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88</v>
      </c>
      <c r="AT234" s="248" t="s">
        <v>165</v>
      </c>
      <c r="AU234" s="248" t="s">
        <v>80</v>
      </c>
      <c r="AY234" s="17" t="s">
        <v>163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80</v>
      </c>
      <c r="BK234" s="249">
        <f>ROUND(I234*H234,2)</f>
        <v>0</v>
      </c>
      <c r="BL234" s="17" t="s">
        <v>88</v>
      </c>
      <c r="BM234" s="248" t="s">
        <v>2945</v>
      </c>
    </row>
    <row r="235" spans="1:65" s="2" customFormat="1" ht="16.5" customHeight="1">
      <c r="A235" s="38"/>
      <c r="B235" s="39"/>
      <c r="C235" s="236" t="s">
        <v>762</v>
      </c>
      <c r="D235" s="236" t="s">
        <v>165</v>
      </c>
      <c r="E235" s="237" t="s">
        <v>2946</v>
      </c>
      <c r="F235" s="238" t="s">
        <v>2947</v>
      </c>
      <c r="G235" s="239" t="s">
        <v>720</v>
      </c>
      <c r="H235" s="240">
        <v>195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38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88</v>
      </c>
      <c r="AT235" s="248" t="s">
        <v>165</v>
      </c>
      <c r="AU235" s="248" t="s">
        <v>80</v>
      </c>
      <c r="AY235" s="17" t="s">
        <v>163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80</v>
      </c>
      <c r="BK235" s="249">
        <f>ROUND(I235*H235,2)</f>
        <v>0</v>
      </c>
      <c r="BL235" s="17" t="s">
        <v>88</v>
      </c>
      <c r="BM235" s="248" t="s">
        <v>2948</v>
      </c>
    </row>
    <row r="236" spans="1:65" s="2" customFormat="1" ht="16.5" customHeight="1">
      <c r="A236" s="38"/>
      <c r="B236" s="39"/>
      <c r="C236" s="236" t="s">
        <v>767</v>
      </c>
      <c r="D236" s="236" t="s">
        <v>165</v>
      </c>
      <c r="E236" s="237" t="s">
        <v>2949</v>
      </c>
      <c r="F236" s="238" t="s">
        <v>2950</v>
      </c>
      <c r="G236" s="239" t="s">
        <v>720</v>
      </c>
      <c r="H236" s="240">
        <v>195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38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88</v>
      </c>
      <c r="AT236" s="248" t="s">
        <v>165</v>
      </c>
      <c r="AU236" s="248" t="s">
        <v>80</v>
      </c>
      <c r="AY236" s="17" t="s">
        <v>163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80</v>
      </c>
      <c r="BK236" s="249">
        <f>ROUND(I236*H236,2)</f>
        <v>0</v>
      </c>
      <c r="BL236" s="17" t="s">
        <v>88</v>
      </c>
      <c r="BM236" s="248" t="s">
        <v>2951</v>
      </c>
    </row>
    <row r="237" spans="1:65" s="2" customFormat="1" ht="21.75" customHeight="1">
      <c r="A237" s="38"/>
      <c r="B237" s="39"/>
      <c r="C237" s="236" t="s">
        <v>773</v>
      </c>
      <c r="D237" s="236" t="s">
        <v>165</v>
      </c>
      <c r="E237" s="237" t="s">
        <v>2952</v>
      </c>
      <c r="F237" s="238" t="s">
        <v>2953</v>
      </c>
      <c r="G237" s="239" t="s">
        <v>720</v>
      </c>
      <c r="H237" s="240">
        <v>1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38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88</v>
      </c>
      <c r="AT237" s="248" t="s">
        <v>165</v>
      </c>
      <c r="AU237" s="248" t="s">
        <v>80</v>
      </c>
      <c r="AY237" s="17" t="s">
        <v>163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80</v>
      </c>
      <c r="BK237" s="249">
        <f>ROUND(I237*H237,2)</f>
        <v>0</v>
      </c>
      <c r="BL237" s="17" t="s">
        <v>88</v>
      </c>
      <c r="BM237" s="248" t="s">
        <v>2954</v>
      </c>
    </row>
    <row r="238" spans="1:65" s="2" customFormat="1" ht="16.5" customHeight="1">
      <c r="A238" s="38"/>
      <c r="B238" s="39"/>
      <c r="C238" s="236" t="s">
        <v>779</v>
      </c>
      <c r="D238" s="236" t="s">
        <v>165</v>
      </c>
      <c r="E238" s="237" t="s">
        <v>2955</v>
      </c>
      <c r="F238" s="238" t="s">
        <v>2956</v>
      </c>
      <c r="G238" s="239" t="s">
        <v>720</v>
      </c>
      <c r="H238" s="240">
        <v>195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38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88</v>
      </c>
      <c r="AT238" s="248" t="s">
        <v>165</v>
      </c>
      <c r="AU238" s="248" t="s">
        <v>80</v>
      </c>
      <c r="AY238" s="17" t="s">
        <v>163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80</v>
      </c>
      <c r="BK238" s="249">
        <f>ROUND(I238*H238,2)</f>
        <v>0</v>
      </c>
      <c r="BL238" s="17" t="s">
        <v>88</v>
      </c>
      <c r="BM238" s="248" t="s">
        <v>2957</v>
      </c>
    </row>
    <row r="239" spans="1:65" s="2" customFormat="1" ht="16.5" customHeight="1">
      <c r="A239" s="38"/>
      <c r="B239" s="39"/>
      <c r="C239" s="236" t="s">
        <v>786</v>
      </c>
      <c r="D239" s="236" t="s">
        <v>165</v>
      </c>
      <c r="E239" s="237" t="s">
        <v>2958</v>
      </c>
      <c r="F239" s="238" t="s">
        <v>2959</v>
      </c>
      <c r="G239" s="239" t="s">
        <v>720</v>
      </c>
      <c r="H239" s="240">
        <v>15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38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88</v>
      </c>
      <c r="AT239" s="248" t="s">
        <v>165</v>
      </c>
      <c r="AU239" s="248" t="s">
        <v>80</v>
      </c>
      <c r="AY239" s="17" t="s">
        <v>163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80</v>
      </c>
      <c r="BK239" s="249">
        <f>ROUND(I239*H239,2)</f>
        <v>0</v>
      </c>
      <c r="BL239" s="17" t="s">
        <v>88</v>
      </c>
      <c r="BM239" s="248" t="s">
        <v>2960</v>
      </c>
    </row>
    <row r="240" spans="1:65" s="2" customFormat="1" ht="16.5" customHeight="1">
      <c r="A240" s="38"/>
      <c r="B240" s="39"/>
      <c r="C240" s="273" t="s">
        <v>791</v>
      </c>
      <c r="D240" s="273" t="s">
        <v>551</v>
      </c>
      <c r="E240" s="274" t="s">
        <v>2961</v>
      </c>
      <c r="F240" s="275" t="s">
        <v>2962</v>
      </c>
      <c r="G240" s="276" t="s">
        <v>192</v>
      </c>
      <c r="H240" s="277">
        <v>2</v>
      </c>
      <c r="I240" s="278"/>
      <c r="J240" s="279">
        <f>ROUND(I240*H240,2)</f>
        <v>0</v>
      </c>
      <c r="K240" s="280"/>
      <c r="L240" s="281"/>
      <c r="M240" s="282" t="s">
        <v>1</v>
      </c>
      <c r="N240" s="283" t="s">
        <v>38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97</v>
      </c>
      <c r="AT240" s="248" t="s">
        <v>551</v>
      </c>
      <c r="AU240" s="248" t="s">
        <v>80</v>
      </c>
      <c r="AY240" s="17" t="s">
        <v>163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80</v>
      </c>
      <c r="BK240" s="249">
        <f>ROUND(I240*H240,2)</f>
        <v>0</v>
      </c>
      <c r="BL240" s="17" t="s">
        <v>88</v>
      </c>
      <c r="BM240" s="248" t="s">
        <v>2963</v>
      </c>
    </row>
    <row r="241" spans="1:65" s="2" customFormat="1" ht="16.5" customHeight="1">
      <c r="A241" s="38"/>
      <c r="B241" s="39"/>
      <c r="C241" s="273" t="s">
        <v>796</v>
      </c>
      <c r="D241" s="273" t="s">
        <v>551</v>
      </c>
      <c r="E241" s="274" t="s">
        <v>2964</v>
      </c>
      <c r="F241" s="275" t="s">
        <v>2965</v>
      </c>
      <c r="G241" s="276" t="s">
        <v>192</v>
      </c>
      <c r="H241" s="277">
        <v>13</v>
      </c>
      <c r="I241" s="278"/>
      <c r="J241" s="279">
        <f>ROUND(I241*H241,2)</f>
        <v>0</v>
      </c>
      <c r="K241" s="280"/>
      <c r="L241" s="281"/>
      <c r="M241" s="282" t="s">
        <v>1</v>
      </c>
      <c r="N241" s="283" t="s">
        <v>38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97</v>
      </c>
      <c r="AT241" s="248" t="s">
        <v>551</v>
      </c>
      <c r="AU241" s="248" t="s">
        <v>80</v>
      </c>
      <c r="AY241" s="17" t="s">
        <v>163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80</v>
      </c>
      <c r="BK241" s="249">
        <f>ROUND(I241*H241,2)</f>
        <v>0</v>
      </c>
      <c r="BL241" s="17" t="s">
        <v>88</v>
      </c>
      <c r="BM241" s="248" t="s">
        <v>2966</v>
      </c>
    </row>
    <row r="242" spans="1:65" s="2" customFormat="1" ht="16.5" customHeight="1">
      <c r="A242" s="38"/>
      <c r="B242" s="39"/>
      <c r="C242" s="236" t="s">
        <v>801</v>
      </c>
      <c r="D242" s="236" t="s">
        <v>165</v>
      </c>
      <c r="E242" s="237" t="s">
        <v>2967</v>
      </c>
      <c r="F242" s="238" t="s">
        <v>2968</v>
      </c>
      <c r="G242" s="239" t="s">
        <v>720</v>
      </c>
      <c r="H242" s="240">
        <v>194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38</v>
      </c>
      <c r="O242" s="91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88</v>
      </c>
      <c r="AT242" s="248" t="s">
        <v>165</v>
      </c>
      <c r="AU242" s="248" t="s">
        <v>80</v>
      </c>
      <c r="AY242" s="17" t="s">
        <v>163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80</v>
      </c>
      <c r="BK242" s="249">
        <f>ROUND(I242*H242,2)</f>
        <v>0</v>
      </c>
      <c r="BL242" s="17" t="s">
        <v>88</v>
      </c>
      <c r="BM242" s="248" t="s">
        <v>2969</v>
      </c>
    </row>
    <row r="243" spans="1:65" s="2" customFormat="1" ht="16.5" customHeight="1">
      <c r="A243" s="38"/>
      <c r="B243" s="39"/>
      <c r="C243" s="236" t="s">
        <v>806</v>
      </c>
      <c r="D243" s="236" t="s">
        <v>165</v>
      </c>
      <c r="E243" s="237" t="s">
        <v>2970</v>
      </c>
      <c r="F243" s="238" t="s">
        <v>2971</v>
      </c>
      <c r="G243" s="239" t="s">
        <v>720</v>
      </c>
      <c r="H243" s="240">
        <v>194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38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88</v>
      </c>
      <c r="AT243" s="248" t="s">
        <v>165</v>
      </c>
      <c r="AU243" s="248" t="s">
        <v>80</v>
      </c>
      <c r="AY243" s="17" t="s">
        <v>163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80</v>
      </c>
      <c r="BK243" s="249">
        <f>ROUND(I243*H243,2)</f>
        <v>0</v>
      </c>
      <c r="BL243" s="17" t="s">
        <v>88</v>
      </c>
      <c r="BM243" s="248" t="s">
        <v>2972</v>
      </c>
    </row>
    <row r="244" spans="1:65" s="2" customFormat="1" ht="16.5" customHeight="1">
      <c r="A244" s="38"/>
      <c r="B244" s="39"/>
      <c r="C244" s="236" t="s">
        <v>813</v>
      </c>
      <c r="D244" s="236" t="s">
        <v>165</v>
      </c>
      <c r="E244" s="237" t="s">
        <v>2973</v>
      </c>
      <c r="F244" s="238" t="s">
        <v>2974</v>
      </c>
      <c r="G244" s="239" t="s">
        <v>192</v>
      </c>
      <c r="H244" s="240">
        <v>195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38</v>
      </c>
      <c r="O244" s="91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88</v>
      </c>
      <c r="AT244" s="248" t="s">
        <v>165</v>
      </c>
      <c r="AU244" s="248" t="s">
        <v>80</v>
      </c>
      <c r="AY244" s="17" t="s">
        <v>163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80</v>
      </c>
      <c r="BK244" s="249">
        <f>ROUND(I244*H244,2)</f>
        <v>0</v>
      </c>
      <c r="BL244" s="17" t="s">
        <v>88</v>
      </c>
      <c r="BM244" s="248" t="s">
        <v>2975</v>
      </c>
    </row>
    <row r="245" spans="1:65" s="2" customFormat="1" ht="21.75" customHeight="1">
      <c r="A245" s="38"/>
      <c r="B245" s="39"/>
      <c r="C245" s="236" t="s">
        <v>818</v>
      </c>
      <c r="D245" s="236" t="s">
        <v>165</v>
      </c>
      <c r="E245" s="237" t="s">
        <v>2976</v>
      </c>
      <c r="F245" s="238" t="s">
        <v>2977</v>
      </c>
      <c r="G245" s="239" t="s">
        <v>192</v>
      </c>
      <c r="H245" s="240">
        <v>1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38</v>
      </c>
      <c r="O245" s="91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88</v>
      </c>
      <c r="AT245" s="248" t="s">
        <v>165</v>
      </c>
      <c r="AU245" s="248" t="s">
        <v>80</v>
      </c>
      <c r="AY245" s="17" t="s">
        <v>163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80</v>
      </c>
      <c r="BK245" s="249">
        <f>ROUND(I245*H245,2)</f>
        <v>0</v>
      </c>
      <c r="BL245" s="17" t="s">
        <v>88</v>
      </c>
      <c r="BM245" s="248" t="s">
        <v>2978</v>
      </c>
    </row>
    <row r="246" spans="1:65" s="2" customFormat="1" ht="16.5" customHeight="1">
      <c r="A246" s="38"/>
      <c r="B246" s="39"/>
      <c r="C246" s="236" t="s">
        <v>823</v>
      </c>
      <c r="D246" s="236" t="s">
        <v>165</v>
      </c>
      <c r="E246" s="237" t="s">
        <v>2979</v>
      </c>
      <c r="F246" s="238" t="s">
        <v>2980</v>
      </c>
      <c r="G246" s="239" t="s">
        <v>192</v>
      </c>
      <c r="H246" s="240">
        <v>15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38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88</v>
      </c>
      <c r="AT246" s="248" t="s">
        <v>165</v>
      </c>
      <c r="AU246" s="248" t="s">
        <v>80</v>
      </c>
      <c r="AY246" s="17" t="s">
        <v>163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80</v>
      </c>
      <c r="BK246" s="249">
        <f>ROUND(I246*H246,2)</f>
        <v>0</v>
      </c>
      <c r="BL246" s="17" t="s">
        <v>88</v>
      </c>
      <c r="BM246" s="248" t="s">
        <v>2981</v>
      </c>
    </row>
    <row r="247" spans="1:65" s="2" customFormat="1" ht="21.75" customHeight="1">
      <c r="A247" s="38"/>
      <c r="B247" s="39"/>
      <c r="C247" s="236" t="s">
        <v>828</v>
      </c>
      <c r="D247" s="236" t="s">
        <v>165</v>
      </c>
      <c r="E247" s="237" t="s">
        <v>2982</v>
      </c>
      <c r="F247" s="238" t="s">
        <v>2983</v>
      </c>
      <c r="G247" s="239" t="s">
        <v>192</v>
      </c>
      <c r="H247" s="240">
        <v>192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38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88</v>
      </c>
      <c r="AT247" s="248" t="s">
        <v>165</v>
      </c>
      <c r="AU247" s="248" t="s">
        <v>80</v>
      </c>
      <c r="AY247" s="17" t="s">
        <v>163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80</v>
      </c>
      <c r="BK247" s="249">
        <f>ROUND(I247*H247,2)</f>
        <v>0</v>
      </c>
      <c r="BL247" s="17" t="s">
        <v>88</v>
      </c>
      <c r="BM247" s="248" t="s">
        <v>2984</v>
      </c>
    </row>
    <row r="248" spans="1:65" s="2" customFormat="1" ht="21.75" customHeight="1">
      <c r="A248" s="38"/>
      <c r="B248" s="39"/>
      <c r="C248" s="236" t="s">
        <v>835</v>
      </c>
      <c r="D248" s="236" t="s">
        <v>165</v>
      </c>
      <c r="E248" s="237" t="s">
        <v>2985</v>
      </c>
      <c r="F248" s="238" t="s">
        <v>2986</v>
      </c>
      <c r="G248" s="239" t="s">
        <v>192</v>
      </c>
      <c r="H248" s="240">
        <v>192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38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88</v>
      </c>
      <c r="AT248" s="248" t="s">
        <v>165</v>
      </c>
      <c r="AU248" s="248" t="s">
        <v>80</v>
      </c>
      <c r="AY248" s="17" t="s">
        <v>163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80</v>
      </c>
      <c r="BK248" s="249">
        <f>ROUND(I248*H248,2)</f>
        <v>0</v>
      </c>
      <c r="BL248" s="17" t="s">
        <v>88</v>
      </c>
      <c r="BM248" s="248" t="s">
        <v>2987</v>
      </c>
    </row>
    <row r="249" spans="1:65" s="2" customFormat="1" ht="16.5" customHeight="1">
      <c r="A249" s="38"/>
      <c r="B249" s="39"/>
      <c r="C249" s="236" t="s">
        <v>841</v>
      </c>
      <c r="D249" s="236" t="s">
        <v>165</v>
      </c>
      <c r="E249" s="237" t="s">
        <v>2988</v>
      </c>
      <c r="F249" s="238" t="s">
        <v>2989</v>
      </c>
      <c r="G249" s="239" t="s">
        <v>192</v>
      </c>
      <c r="H249" s="240">
        <v>182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38</v>
      </c>
      <c r="O249" s="91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88</v>
      </c>
      <c r="AT249" s="248" t="s">
        <v>165</v>
      </c>
      <c r="AU249" s="248" t="s">
        <v>80</v>
      </c>
      <c r="AY249" s="17" t="s">
        <v>163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80</v>
      </c>
      <c r="BK249" s="249">
        <f>ROUND(I249*H249,2)</f>
        <v>0</v>
      </c>
      <c r="BL249" s="17" t="s">
        <v>88</v>
      </c>
      <c r="BM249" s="248" t="s">
        <v>2990</v>
      </c>
    </row>
    <row r="250" spans="1:65" s="2" customFormat="1" ht="21.75" customHeight="1">
      <c r="A250" s="38"/>
      <c r="B250" s="39"/>
      <c r="C250" s="236" t="s">
        <v>848</v>
      </c>
      <c r="D250" s="236" t="s">
        <v>165</v>
      </c>
      <c r="E250" s="237" t="s">
        <v>2991</v>
      </c>
      <c r="F250" s="238" t="s">
        <v>2992</v>
      </c>
      <c r="G250" s="239" t="s">
        <v>563</v>
      </c>
      <c r="H250" s="240">
        <v>10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38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88</v>
      </c>
      <c r="AT250" s="248" t="s">
        <v>165</v>
      </c>
      <c r="AU250" s="248" t="s">
        <v>80</v>
      </c>
      <c r="AY250" s="17" t="s">
        <v>163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80</v>
      </c>
      <c r="BK250" s="249">
        <f>ROUND(I250*H250,2)</f>
        <v>0</v>
      </c>
      <c r="BL250" s="17" t="s">
        <v>88</v>
      </c>
      <c r="BM250" s="248" t="s">
        <v>2993</v>
      </c>
    </row>
    <row r="251" spans="1:65" s="2" customFormat="1" ht="16.5" customHeight="1">
      <c r="A251" s="38"/>
      <c r="B251" s="39"/>
      <c r="C251" s="236" t="s">
        <v>867</v>
      </c>
      <c r="D251" s="236" t="s">
        <v>165</v>
      </c>
      <c r="E251" s="237" t="s">
        <v>2994</v>
      </c>
      <c r="F251" s="238" t="s">
        <v>2995</v>
      </c>
      <c r="G251" s="239" t="s">
        <v>192</v>
      </c>
      <c r="H251" s="240">
        <v>194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38</v>
      </c>
      <c r="O251" s="91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88</v>
      </c>
      <c r="AT251" s="248" t="s">
        <v>165</v>
      </c>
      <c r="AU251" s="248" t="s">
        <v>80</v>
      </c>
      <c r="AY251" s="17" t="s">
        <v>163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80</v>
      </c>
      <c r="BK251" s="249">
        <f>ROUND(I251*H251,2)</f>
        <v>0</v>
      </c>
      <c r="BL251" s="17" t="s">
        <v>88</v>
      </c>
      <c r="BM251" s="248" t="s">
        <v>2996</v>
      </c>
    </row>
    <row r="252" spans="1:63" s="12" customFormat="1" ht="25.9" customHeight="1">
      <c r="A252" s="12"/>
      <c r="B252" s="220"/>
      <c r="C252" s="221"/>
      <c r="D252" s="222" t="s">
        <v>72</v>
      </c>
      <c r="E252" s="223" t="s">
        <v>2997</v>
      </c>
      <c r="F252" s="223" t="s">
        <v>2998</v>
      </c>
      <c r="G252" s="221"/>
      <c r="H252" s="221"/>
      <c r="I252" s="224"/>
      <c r="J252" s="225">
        <f>BK252</f>
        <v>0</v>
      </c>
      <c r="K252" s="221"/>
      <c r="L252" s="226"/>
      <c r="M252" s="227"/>
      <c r="N252" s="228"/>
      <c r="O252" s="228"/>
      <c r="P252" s="229">
        <f>SUM(P253:P267)</f>
        <v>0</v>
      </c>
      <c r="Q252" s="228"/>
      <c r="R252" s="229">
        <f>SUM(R253:R267)</f>
        <v>0</v>
      </c>
      <c r="S252" s="228"/>
      <c r="T252" s="230">
        <f>SUM(T253:T267)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1" t="s">
        <v>80</v>
      </c>
      <c r="AT252" s="232" t="s">
        <v>72</v>
      </c>
      <c r="AU252" s="232" t="s">
        <v>73</v>
      </c>
      <c r="AY252" s="231" t="s">
        <v>163</v>
      </c>
      <c r="BK252" s="233">
        <f>SUM(BK253:BK267)</f>
        <v>0</v>
      </c>
    </row>
    <row r="253" spans="1:65" s="2" customFormat="1" ht="16.5" customHeight="1">
      <c r="A253" s="38"/>
      <c r="B253" s="39"/>
      <c r="C253" s="236" t="s">
        <v>872</v>
      </c>
      <c r="D253" s="236" t="s">
        <v>165</v>
      </c>
      <c r="E253" s="237" t="s">
        <v>2999</v>
      </c>
      <c r="F253" s="238" t="s">
        <v>3000</v>
      </c>
      <c r="G253" s="239" t="s">
        <v>168</v>
      </c>
      <c r="H253" s="240">
        <v>10</v>
      </c>
      <c r="I253" s="241"/>
      <c r="J253" s="242">
        <f>ROUND(I253*H253,2)</f>
        <v>0</v>
      </c>
      <c r="K253" s="243"/>
      <c r="L253" s="44"/>
      <c r="M253" s="244" t="s">
        <v>1</v>
      </c>
      <c r="N253" s="245" t="s">
        <v>38</v>
      </c>
      <c r="O253" s="91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88</v>
      </c>
      <c r="AT253" s="248" t="s">
        <v>165</v>
      </c>
      <c r="AU253" s="248" t="s">
        <v>80</v>
      </c>
      <c r="AY253" s="17" t="s">
        <v>163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80</v>
      </c>
      <c r="BK253" s="249">
        <f>ROUND(I253*H253,2)</f>
        <v>0</v>
      </c>
      <c r="BL253" s="17" t="s">
        <v>88</v>
      </c>
      <c r="BM253" s="248" t="s">
        <v>3001</v>
      </c>
    </row>
    <row r="254" spans="1:65" s="2" customFormat="1" ht="16.5" customHeight="1">
      <c r="A254" s="38"/>
      <c r="B254" s="39"/>
      <c r="C254" s="236" t="s">
        <v>878</v>
      </c>
      <c r="D254" s="236" t="s">
        <v>165</v>
      </c>
      <c r="E254" s="237" t="s">
        <v>3002</v>
      </c>
      <c r="F254" s="238" t="s">
        <v>3003</v>
      </c>
      <c r="G254" s="239" t="s">
        <v>212</v>
      </c>
      <c r="H254" s="240">
        <v>500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38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88</v>
      </c>
      <c r="AT254" s="248" t="s">
        <v>165</v>
      </c>
      <c r="AU254" s="248" t="s">
        <v>80</v>
      </c>
      <c r="AY254" s="17" t="s">
        <v>163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80</v>
      </c>
      <c r="BK254" s="249">
        <f>ROUND(I254*H254,2)</f>
        <v>0</v>
      </c>
      <c r="BL254" s="17" t="s">
        <v>88</v>
      </c>
      <c r="BM254" s="248" t="s">
        <v>3004</v>
      </c>
    </row>
    <row r="255" spans="1:65" s="2" customFormat="1" ht="16.5" customHeight="1">
      <c r="A255" s="38"/>
      <c r="B255" s="39"/>
      <c r="C255" s="236" t="s">
        <v>883</v>
      </c>
      <c r="D255" s="236" t="s">
        <v>165</v>
      </c>
      <c r="E255" s="237" t="s">
        <v>3005</v>
      </c>
      <c r="F255" s="238" t="s">
        <v>3006</v>
      </c>
      <c r="G255" s="239" t="s">
        <v>591</v>
      </c>
      <c r="H255" s="240">
        <v>5</v>
      </c>
      <c r="I255" s="241"/>
      <c r="J255" s="242">
        <f>ROUND(I255*H255,2)</f>
        <v>0</v>
      </c>
      <c r="K255" s="243"/>
      <c r="L255" s="44"/>
      <c r="M255" s="244" t="s">
        <v>1</v>
      </c>
      <c r="N255" s="245" t="s">
        <v>38</v>
      </c>
      <c r="O255" s="91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88</v>
      </c>
      <c r="AT255" s="248" t="s">
        <v>165</v>
      </c>
      <c r="AU255" s="248" t="s">
        <v>80</v>
      </c>
      <c r="AY255" s="17" t="s">
        <v>163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80</v>
      </c>
      <c r="BK255" s="249">
        <f>ROUND(I255*H255,2)</f>
        <v>0</v>
      </c>
      <c r="BL255" s="17" t="s">
        <v>88</v>
      </c>
      <c r="BM255" s="248" t="s">
        <v>3007</v>
      </c>
    </row>
    <row r="256" spans="1:65" s="2" customFormat="1" ht="16.5" customHeight="1">
      <c r="A256" s="38"/>
      <c r="B256" s="39"/>
      <c r="C256" s="236" t="s">
        <v>895</v>
      </c>
      <c r="D256" s="236" t="s">
        <v>165</v>
      </c>
      <c r="E256" s="237" t="s">
        <v>3008</v>
      </c>
      <c r="F256" s="238" t="s">
        <v>3009</v>
      </c>
      <c r="G256" s="239" t="s">
        <v>591</v>
      </c>
      <c r="H256" s="240">
        <v>6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38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88</v>
      </c>
      <c r="AT256" s="248" t="s">
        <v>165</v>
      </c>
      <c r="AU256" s="248" t="s">
        <v>80</v>
      </c>
      <c r="AY256" s="17" t="s">
        <v>163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80</v>
      </c>
      <c r="BK256" s="249">
        <f>ROUND(I256*H256,2)</f>
        <v>0</v>
      </c>
      <c r="BL256" s="17" t="s">
        <v>88</v>
      </c>
      <c r="BM256" s="248" t="s">
        <v>3010</v>
      </c>
    </row>
    <row r="257" spans="1:65" s="2" customFormat="1" ht="16.5" customHeight="1">
      <c r="A257" s="38"/>
      <c r="B257" s="39"/>
      <c r="C257" s="236" t="s">
        <v>901</v>
      </c>
      <c r="D257" s="236" t="s">
        <v>165</v>
      </c>
      <c r="E257" s="237" t="s">
        <v>3011</v>
      </c>
      <c r="F257" s="238" t="s">
        <v>3012</v>
      </c>
      <c r="G257" s="239" t="s">
        <v>591</v>
      </c>
      <c r="H257" s="240">
        <v>8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38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88</v>
      </c>
      <c r="AT257" s="248" t="s">
        <v>165</v>
      </c>
      <c r="AU257" s="248" t="s">
        <v>80</v>
      </c>
      <c r="AY257" s="17" t="s">
        <v>163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80</v>
      </c>
      <c r="BK257" s="249">
        <f>ROUND(I257*H257,2)</f>
        <v>0</v>
      </c>
      <c r="BL257" s="17" t="s">
        <v>88</v>
      </c>
      <c r="BM257" s="248" t="s">
        <v>3013</v>
      </c>
    </row>
    <row r="258" spans="1:65" s="2" customFormat="1" ht="16.5" customHeight="1">
      <c r="A258" s="38"/>
      <c r="B258" s="39"/>
      <c r="C258" s="236" t="s">
        <v>911</v>
      </c>
      <c r="D258" s="236" t="s">
        <v>165</v>
      </c>
      <c r="E258" s="237" t="s">
        <v>3014</v>
      </c>
      <c r="F258" s="238" t="s">
        <v>3015</v>
      </c>
      <c r="G258" s="239" t="s">
        <v>591</v>
      </c>
      <c r="H258" s="240">
        <v>0.3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38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88</v>
      </c>
      <c r="AT258" s="248" t="s">
        <v>165</v>
      </c>
      <c r="AU258" s="248" t="s">
        <v>80</v>
      </c>
      <c r="AY258" s="17" t="s">
        <v>163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80</v>
      </c>
      <c r="BK258" s="249">
        <f>ROUND(I258*H258,2)</f>
        <v>0</v>
      </c>
      <c r="BL258" s="17" t="s">
        <v>88</v>
      </c>
      <c r="BM258" s="248" t="s">
        <v>3016</v>
      </c>
    </row>
    <row r="259" spans="1:65" s="2" customFormat="1" ht="16.5" customHeight="1">
      <c r="A259" s="38"/>
      <c r="B259" s="39"/>
      <c r="C259" s="236" t="s">
        <v>919</v>
      </c>
      <c r="D259" s="236" t="s">
        <v>165</v>
      </c>
      <c r="E259" s="237" t="s">
        <v>3017</v>
      </c>
      <c r="F259" s="238" t="s">
        <v>3018</v>
      </c>
      <c r="G259" s="239" t="s">
        <v>591</v>
      </c>
      <c r="H259" s="240">
        <v>18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38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88</v>
      </c>
      <c r="AT259" s="248" t="s">
        <v>165</v>
      </c>
      <c r="AU259" s="248" t="s">
        <v>80</v>
      </c>
      <c r="AY259" s="17" t="s">
        <v>163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80</v>
      </c>
      <c r="BK259" s="249">
        <f>ROUND(I259*H259,2)</f>
        <v>0</v>
      </c>
      <c r="BL259" s="17" t="s">
        <v>88</v>
      </c>
      <c r="BM259" s="248" t="s">
        <v>3019</v>
      </c>
    </row>
    <row r="260" spans="1:65" s="2" customFormat="1" ht="21.75" customHeight="1">
      <c r="A260" s="38"/>
      <c r="B260" s="39"/>
      <c r="C260" s="236" t="s">
        <v>925</v>
      </c>
      <c r="D260" s="236" t="s">
        <v>165</v>
      </c>
      <c r="E260" s="237" t="s">
        <v>3020</v>
      </c>
      <c r="F260" s="238" t="s">
        <v>3021</v>
      </c>
      <c r="G260" s="239" t="s">
        <v>335</v>
      </c>
      <c r="H260" s="240">
        <v>200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38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88</v>
      </c>
      <c r="AT260" s="248" t="s">
        <v>165</v>
      </c>
      <c r="AU260" s="248" t="s">
        <v>80</v>
      </c>
      <c r="AY260" s="17" t="s">
        <v>163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80</v>
      </c>
      <c r="BK260" s="249">
        <f>ROUND(I260*H260,2)</f>
        <v>0</v>
      </c>
      <c r="BL260" s="17" t="s">
        <v>88</v>
      </c>
      <c r="BM260" s="248" t="s">
        <v>3022</v>
      </c>
    </row>
    <row r="261" spans="1:65" s="2" customFormat="1" ht="16.5" customHeight="1">
      <c r="A261" s="38"/>
      <c r="B261" s="39"/>
      <c r="C261" s="236" t="s">
        <v>936</v>
      </c>
      <c r="D261" s="236" t="s">
        <v>165</v>
      </c>
      <c r="E261" s="237" t="s">
        <v>3023</v>
      </c>
      <c r="F261" s="238" t="s">
        <v>3024</v>
      </c>
      <c r="G261" s="239" t="s">
        <v>335</v>
      </c>
      <c r="H261" s="240">
        <v>60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38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88</v>
      </c>
      <c r="AT261" s="248" t="s">
        <v>165</v>
      </c>
      <c r="AU261" s="248" t="s">
        <v>80</v>
      </c>
      <c r="AY261" s="17" t="s">
        <v>163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80</v>
      </c>
      <c r="BK261" s="249">
        <f>ROUND(I261*H261,2)</f>
        <v>0</v>
      </c>
      <c r="BL261" s="17" t="s">
        <v>88</v>
      </c>
      <c r="BM261" s="248" t="s">
        <v>3025</v>
      </c>
    </row>
    <row r="262" spans="1:65" s="2" customFormat="1" ht="16.5" customHeight="1">
      <c r="A262" s="38"/>
      <c r="B262" s="39"/>
      <c r="C262" s="236" t="s">
        <v>941</v>
      </c>
      <c r="D262" s="236" t="s">
        <v>165</v>
      </c>
      <c r="E262" s="237" t="s">
        <v>3026</v>
      </c>
      <c r="F262" s="238" t="s">
        <v>3027</v>
      </c>
      <c r="G262" s="239" t="s">
        <v>335</v>
      </c>
      <c r="H262" s="240">
        <v>50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38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88</v>
      </c>
      <c r="AT262" s="248" t="s">
        <v>165</v>
      </c>
      <c r="AU262" s="248" t="s">
        <v>80</v>
      </c>
      <c r="AY262" s="17" t="s">
        <v>163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80</v>
      </c>
      <c r="BK262" s="249">
        <f>ROUND(I262*H262,2)</f>
        <v>0</v>
      </c>
      <c r="BL262" s="17" t="s">
        <v>88</v>
      </c>
      <c r="BM262" s="248" t="s">
        <v>3028</v>
      </c>
    </row>
    <row r="263" spans="1:65" s="2" customFormat="1" ht="16.5" customHeight="1">
      <c r="A263" s="38"/>
      <c r="B263" s="39"/>
      <c r="C263" s="236" t="s">
        <v>946</v>
      </c>
      <c r="D263" s="236" t="s">
        <v>165</v>
      </c>
      <c r="E263" s="237" t="s">
        <v>3029</v>
      </c>
      <c r="F263" s="238" t="s">
        <v>3030</v>
      </c>
      <c r="G263" s="239" t="s">
        <v>335</v>
      </c>
      <c r="H263" s="240">
        <v>200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38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88</v>
      </c>
      <c r="AT263" s="248" t="s">
        <v>165</v>
      </c>
      <c r="AU263" s="248" t="s">
        <v>80</v>
      </c>
      <c r="AY263" s="17" t="s">
        <v>163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80</v>
      </c>
      <c r="BK263" s="249">
        <f>ROUND(I263*H263,2)</f>
        <v>0</v>
      </c>
      <c r="BL263" s="17" t="s">
        <v>88</v>
      </c>
      <c r="BM263" s="248" t="s">
        <v>3031</v>
      </c>
    </row>
    <row r="264" spans="1:65" s="2" customFormat="1" ht="16.5" customHeight="1">
      <c r="A264" s="38"/>
      <c r="B264" s="39"/>
      <c r="C264" s="236" t="s">
        <v>953</v>
      </c>
      <c r="D264" s="236" t="s">
        <v>165</v>
      </c>
      <c r="E264" s="237" t="s">
        <v>3032</v>
      </c>
      <c r="F264" s="238" t="s">
        <v>3033</v>
      </c>
      <c r="G264" s="239" t="s">
        <v>335</v>
      </c>
      <c r="H264" s="240">
        <v>10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38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88</v>
      </c>
      <c r="AT264" s="248" t="s">
        <v>165</v>
      </c>
      <c r="AU264" s="248" t="s">
        <v>80</v>
      </c>
      <c r="AY264" s="17" t="s">
        <v>163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80</v>
      </c>
      <c r="BK264" s="249">
        <f>ROUND(I264*H264,2)</f>
        <v>0</v>
      </c>
      <c r="BL264" s="17" t="s">
        <v>88</v>
      </c>
      <c r="BM264" s="248" t="s">
        <v>3034</v>
      </c>
    </row>
    <row r="265" spans="1:65" s="2" customFormat="1" ht="21.75" customHeight="1">
      <c r="A265" s="38"/>
      <c r="B265" s="39"/>
      <c r="C265" s="236" t="s">
        <v>964</v>
      </c>
      <c r="D265" s="236" t="s">
        <v>165</v>
      </c>
      <c r="E265" s="237" t="s">
        <v>1327</v>
      </c>
      <c r="F265" s="238" t="s">
        <v>1328</v>
      </c>
      <c r="G265" s="239" t="s">
        <v>168</v>
      </c>
      <c r="H265" s="240">
        <v>687.2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38</v>
      </c>
      <c r="O265" s="91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88</v>
      </c>
      <c r="AT265" s="248" t="s">
        <v>165</v>
      </c>
      <c r="AU265" s="248" t="s">
        <v>80</v>
      </c>
      <c r="AY265" s="17" t="s">
        <v>163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80</v>
      </c>
      <c r="BK265" s="249">
        <f>ROUND(I265*H265,2)</f>
        <v>0</v>
      </c>
      <c r="BL265" s="17" t="s">
        <v>88</v>
      </c>
      <c r="BM265" s="248" t="s">
        <v>3035</v>
      </c>
    </row>
    <row r="266" spans="1:51" s="13" customFormat="1" ht="12">
      <c r="A266" s="13"/>
      <c r="B266" s="250"/>
      <c r="C266" s="251"/>
      <c r="D266" s="252" t="s">
        <v>170</v>
      </c>
      <c r="E266" s="253" t="s">
        <v>1</v>
      </c>
      <c r="F266" s="254" t="s">
        <v>1319</v>
      </c>
      <c r="G266" s="251"/>
      <c r="H266" s="255">
        <v>687.2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170</v>
      </c>
      <c r="AU266" s="261" t="s">
        <v>80</v>
      </c>
      <c r="AV266" s="13" t="s">
        <v>82</v>
      </c>
      <c r="AW266" s="13" t="s">
        <v>30</v>
      </c>
      <c r="AX266" s="13" t="s">
        <v>73</v>
      </c>
      <c r="AY266" s="261" t="s">
        <v>163</v>
      </c>
    </row>
    <row r="267" spans="1:51" s="14" customFormat="1" ht="12">
      <c r="A267" s="14"/>
      <c r="B267" s="262"/>
      <c r="C267" s="263"/>
      <c r="D267" s="252" t="s">
        <v>170</v>
      </c>
      <c r="E267" s="264" t="s">
        <v>1</v>
      </c>
      <c r="F267" s="265" t="s">
        <v>172</v>
      </c>
      <c r="G267" s="263"/>
      <c r="H267" s="266">
        <v>687.2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170</v>
      </c>
      <c r="AU267" s="272" t="s">
        <v>80</v>
      </c>
      <c r="AV267" s="14" t="s">
        <v>88</v>
      </c>
      <c r="AW267" s="14" t="s">
        <v>30</v>
      </c>
      <c r="AX267" s="14" t="s">
        <v>80</v>
      </c>
      <c r="AY267" s="272" t="s">
        <v>163</v>
      </c>
    </row>
    <row r="268" spans="1:63" s="12" customFormat="1" ht="25.9" customHeight="1">
      <c r="A268" s="12"/>
      <c r="B268" s="220"/>
      <c r="C268" s="221"/>
      <c r="D268" s="222" t="s">
        <v>72</v>
      </c>
      <c r="E268" s="223" t="s">
        <v>161</v>
      </c>
      <c r="F268" s="223" t="s">
        <v>161</v>
      </c>
      <c r="G268" s="221"/>
      <c r="H268" s="221"/>
      <c r="I268" s="224"/>
      <c r="J268" s="225">
        <f>BK268</f>
        <v>0</v>
      </c>
      <c r="K268" s="221"/>
      <c r="L268" s="226"/>
      <c r="M268" s="299"/>
      <c r="N268" s="300"/>
      <c r="O268" s="300"/>
      <c r="P268" s="301">
        <v>0</v>
      </c>
      <c r="Q268" s="300"/>
      <c r="R268" s="301">
        <v>0</v>
      </c>
      <c r="S268" s="300"/>
      <c r="T268" s="302"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1" t="s">
        <v>80</v>
      </c>
      <c r="AT268" s="232" t="s">
        <v>72</v>
      </c>
      <c r="AU268" s="232" t="s">
        <v>73</v>
      </c>
      <c r="AY268" s="231" t="s">
        <v>163</v>
      </c>
      <c r="BK268" s="233">
        <v>0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183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27:K26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3036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ROUND((SUM(BE123:BE209)),2)</f>
        <v>0</v>
      </c>
      <c r="G33" s="38"/>
      <c r="H33" s="38"/>
      <c r="I33" s="162">
        <v>0.21</v>
      </c>
      <c r="J33" s="161">
        <f>ROUND(((SUM(BE123:BE209))*I33),2)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ROUND((SUM(BF123:BF209)),2)</f>
        <v>0</v>
      </c>
      <c r="G34" s="38"/>
      <c r="H34" s="38"/>
      <c r="I34" s="162">
        <v>0.15</v>
      </c>
      <c r="J34" s="161">
        <f>ROUND(((SUM(BF123:BF209))*I34),2)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ROUND((SUM(BG123:BG209)),2)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ROUND((SUM(BH123:BH209)),2)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ROUND((SUM(BI123:BI209)),2)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6 - Vzduchotechnika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3037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3038</v>
      </c>
      <c r="E98" s="196"/>
      <c r="F98" s="196"/>
      <c r="G98" s="196"/>
      <c r="H98" s="196"/>
      <c r="I98" s="197"/>
      <c r="J98" s="198">
        <f>J143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93"/>
      <c r="C99" s="194"/>
      <c r="D99" s="195" t="s">
        <v>3039</v>
      </c>
      <c r="E99" s="196"/>
      <c r="F99" s="196"/>
      <c r="G99" s="196"/>
      <c r="H99" s="196"/>
      <c r="I99" s="197"/>
      <c r="J99" s="198">
        <f>J155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93"/>
      <c r="C100" s="194"/>
      <c r="D100" s="195" t="s">
        <v>3040</v>
      </c>
      <c r="E100" s="196"/>
      <c r="F100" s="196"/>
      <c r="G100" s="196"/>
      <c r="H100" s="196"/>
      <c r="I100" s="197"/>
      <c r="J100" s="198">
        <f>J176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93"/>
      <c r="C101" s="194"/>
      <c r="D101" s="195" t="s">
        <v>3041</v>
      </c>
      <c r="E101" s="196"/>
      <c r="F101" s="196"/>
      <c r="G101" s="196"/>
      <c r="H101" s="196"/>
      <c r="I101" s="197"/>
      <c r="J101" s="198">
        <f>J187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3"/>
      <c r="C102" s="194"/>
      <c r="D102" s="195" t="s">
        <v>3042</v>
      </c>
      <c r="E102" s="196"/>
      <c r="F102" s="196"/>
      <c r="G102" s="196"/>
      <c r="H102" s="196"/>
      <c r="I102" s="197"/>
      <c r="J102" s="198">
        <f>J193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3"/>
      <c r="C103" s="194"/>
      <c r="D103" s="195" t="s">
        <v>3043</v>
      </c>
      <c r="E103" s="196"/>
      <c r="F103" s="196"/>
      <c r="G103" s="196"/>
      <c r="H103" s="196"/>
      <c r="I103" s="197"/>
      <c r="J103" s="198">
        <f>J204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148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Kopie - 17-0610 - Revitalizace objektu Máchova 20, Plzeň (zadání)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6 - Vzduchotechnika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47" t="s">
        <v>22</v>
      </c>
      <c r="J117" s="79" t="str">
        <f>IF(J12="","",J12)</f>
        <v>28. 2. 2020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149</v>
      </c>
      <c r="D122" s="210" t="s">
        <v>58</v>
      </c>
      <c r="E122" s="210" t="s">
        <v>54</v>
      </c>
      <c r="F122" s="210" t="s">
        <v>55</v>
      </c>
      <c r="G122" s="210" t="s">
        <v>150</v>
      </c>
      <c r="H122" s="210" t="s">
        <v>151</v>
      </c>
      <c r="I122" s="211" t="s">
        <v>152</v>
      </c>
      <c r="J122" s="212" t="s">
        <v>120</v>
      </c>
      <c r="K122" s="213" t="s">
        <v>153</v>
      </c>
      <c r="L122" s="214"/>
      <c r="M122" s="100" t="s">
        <v>1</v>
      </c>
      <c r="N122" s="101" t="s">
        <v>37</v>
      </c>
      <c r="O122" s="101" t="s">
        <v>154</v>
      </c>
      <c r="P122" s="101" t="s">
        <v>155</v>
      </c>
      <c r="Q122" s="101" t="s">
        <v>156</v>
      </c>
      <c r="R122" s="101" t="s">
        <v>157</v>
      </c>
      <c r="S122" s="101" t="s">
        <v>158</v>
      </c>
      <c r="T122" s="102" t="s">
        <v>159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160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P124+P143+P155+P176+P187+P193+P204</f>
        <v>0</v>
      </c>
      <c r="Q123" s="104"/>
      <c r="R123" s="217">
        <f>R124+R143+R155+R176+R187+R193+R204</f>
        <v>0</v>
      </c>
      <c r="S123" s="104"/>
      <c r="T123" s="218">
        <f>T124+T143+T155+T176+T187+T193+T204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122</v>
      </c>
      <c r="BK123" s="219">
        <f>BK124+BK143+BK155+BK176+BK187+BK193+BK204</f>
        <v>0</v>
      </c>
    </row>
    <row r="124" spans="1:63" s="12" customFormat="1" ht="25.9" customHeight="1">
      <c r="A124" s="12"/>
      <c r="B124" s="220"/>
      <c r="C124" s="221"/>
      <c r="D124" s="222" t="s">
        <v>72</v>
      </c>
      <c r="E124" s="223" t="s">
        <v>3044</v>
      </c>
      <c r="F124" s="223" t="s">
        <v>3045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SUM(P125:P142)</f>
        <v>0</v>
      </c>
      <c r="Q124" s="228"/>
      <c r="R124" s="229">
        <f>SUM(R125:R142)</f>
        <v>0</v>
      </c>
      <c r="S124" s="228"/>
      <c r="T124" s="230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80</v>
      </c>
      <c r="AT124" s="232" t="s">
        <v>72</v>
      </c>
      <c r="AU124" s="232" t="s">
        <v>73</v>
      </c>
      <c r="AY124" s="231" t="s">
        <v>163</v>
      </c>
      <c r="BK124" s="233">
        <f>SUM(BK125:BK142)</f>
        <v>0</v>
      </c>
    </row>
    <row r="125" spans="1:65" s="2" customFormat="1" ht="55.5" customHeight="1">
      <c r="A125" s="38"/>
      <c r="B125" s="39"/>
      <c r="C125" s="273" t="s">
        <v>80</v>
      </c>
      <c r="D125" s="273" t="s">
        <v>551</v>
      </c>
      <c r="E125" s="274" t="s">
        <v>3046</v>
      </c>
      <c r="F125" s="275" t="s">
        <v>3047</v>
      </c>
      <c r="G125" s="276" t="s">
        <v>563</v>
      </c>
      <c r="H125" s="277">
        <v>26</v>
      </c>
      <c r="I125" s="278"/>
      <c r="J125" s="279">
        <f>ROUND(I125*H125,2)</f>
        <v>0</v>
      </c>
      <c r="K125" s="280"/>
      <c r="L125" s="281"/>
      <c r="M125" s="282" t="s">
        <v>1</v>
      </c>
      <c r="N125" s="283" t="s">
        <v>38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97</v>
      </c>
      <c r="AT125" s="248" t="s">
        <v>551</v>
      </c>
      <c r="AU125" s="248" t="s">
        <v>80</v>
      </c>
      <c r="AY125" s="17" t="s">
        <v>163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80</v>
      </c>
      <c r="BK125" s="249">
        <f>ROUND(I125*H125,2)</f>
        <v>0</v>
      </c>
      <c r="BL125" s="17" t="s">
        <v>88</v>
      </c>
      <c r="BM125" s="248" t="s">
        <v>3048</v>
      </c>
    </row>
    <row r="126" spans="1:65" s="2" customFormat="1" ht="16.5" customHeight="1">
      <c r="A126" s="38"/>
      <c r="B126" s="39"/>
      <c r="C126" s="236" t="s">
        <v>82</v>
      </c>
      <c r="D126" s="236" t="s">
        <v>165</v>
      </c>
      <c r="E126" s="237" t="s">
        <v>3049</v>
      </c>
      <c r="F126" s="238" t="s">
        <v>3050</v>
      </c>
      <c r="G126" s="239" t="s">
        <v>563</v>
      </c>
      <c r="H126" s="240">
        <v>26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88</v>
      </c>
      <c r="AT126" s="248" t="s">
        <v>165</v>
      </c>
      <c r="AU126" s="248" t="s">
        <v>80</v>
      </c>
      <c r="AY126" s="17" t="s">
        <v>163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80</v>
      </c>
      <c r="BK126" s="249">
        <f>ROUND(I126*H126,2)</f>
        <v>0</v>
      </c>
      <c r="BL126" s="17" t="s">
        <v>88</v>
      </c>
      <c r="BM126" s="248" t="s">
        <v>3051</v>
      </c>
    </row>
    <row r="127" spans="1:65" s="2" customFormat="1" ht="16.5" customHeight="1">
      <c r="A127" s="38"/>
      <c r="B127" s="39"/>
      <c r="C127" s="273" t="s">
        <v>85</v>
      </c>
      <c r="D127" s="273" t="s">
        <v>551</v>
      </c>
      <c r="E127" s="274" t="s">
        <v>3052</v>
      </c>
      <c r="F127" s="275" t="s">
        <v>3053</v>
      </c>
      <c r="G127" s="276" t="s">
        <v>563</v>
      </c>
      <c r="H127" s="277">
        <v>194</v>
      </c>
      <c r="I127" s="278"/>
      <c r="J127" s="279">
        <f>ROUND(I127*H127,2)</f>
        <v>0</v>
      </c>
      <c r="K127" s="280"/>
      <c r="L127" s="281"/>
      <c r="M127" s="282" t="s">
        <v>1</v>
      </c>
      <c r="N127" s="283" t="s">
        <v>38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97</v>
      </c>
      <c r="AT127" s="248" t="s">
        <v>551</v>
      </c>
      <c r="AU127" s="248" t="s">
        <v>80</v>
      </c>
      <c r="AY127" s="17" t="s">
        <v>163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80</v>
      </c>
      <c r="BK127" s="249">
        <f>ROUND(I127*H127,2)</f>
        <v>0</v>
      </c>
      <c r="BL127" s="17" t="s">
        <v>88</v>
      </c>
      <c r="BM127" s="248" t="s">
        <v>3054</v>
      </c>
    </row>
    <row r="128" spans="1:65" s="2" customFormat="1" ht="16.5" customHeight="1">
      <c r="A128" s="38"/>
      <c r="B128" s="39"/>
      <c r="C128" s="236" t="s">
        <v>88</v>
      </c>
      <c r="D128" s="236" t="s">
        <v>165</v>
      </c>
      <c r="E128" s="237" t="s">
        <v>3055</v>
      </c>
      <c r="F128" s="238" t="s">
        <v>3056</v>
      </c>
      <c r="G128" s="239" t="s">
        <v>563</v>
      </c>
      <c r="H128" s="240">
        <v>194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38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88</v>
      </c>
      <c r="AT128" s="248" t="s">
        <v>165</v>
      </c>
      <c r="AU128" s="248" t="s">
        <v>80</v>
      </c>
      <c r="AY128" s="17" t="s">
        <v>163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80</v>
      </c>
      <c r="BK128" s="249">
        <f>ROUND(I128*H128,2)</f>
        <v>0</v>
      </c>
      <c r="BL128" s="17" t="s">
        <v>88</v>
      </c>
      <c r="BM128" s="248" t="s">
        <v>3057</v>
      </c>
    </row>
    <row r="129" spans="1:65" s="2" customFormat="1" ht="16.5" customHeight="1">
      <c r="A129" s="38"/>
      <c r="B129" s="39"/>
      <c r="C129" s="273" t="s">
        <v>189</v>
      </c>
      <c r="D129" s="273" t="s">
        <v>551</v>
      </c>
      <c r="E129" s="274" t="s">
        <v>3058</v>
      </c>
      <c r="F129" s="275" t="s">
        <v>3059</v>
      </c>
      <c r="G129" s="276" t="s">
        <v>563</v>
      </c>
      <c r="H129" s="277">
        <v>4</v>
      </c>
      <c r="I129" s="278"/>
      <c r="J129" s="279">
        <f>ROUND(I129*H129,2)</f>
        <v>0</v>
      </c>
      <c r="K129" s="280"/>
      <c r="L129" s="281"/>
      <c r="M129" s="282" t="s">
        <v>1</v>
      </c>
      <c r="N129" s="283" t="s">
        <v>38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97</v>
      </c>
      <c r="AT129" s="248" t="s">
        <v>551</v>
      </c>
      <c r="AU129" s="248" t="s">
        <v>80</v>
      </c>
      <c r="AY129" s="17" t="s">
        <v>163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80</v>
      </c>
      <c r="BK129" s="249">
        <f>ROUND(I129*H129,2)</f>
        <v>0</v>
      </c>
      <c r="BL129" s="17" t="s">
        <v>88</v>
      </c>
      <c r="BM129" s="248" t="s">
        <v>3060</v>
      </c>
    </row>
    <row r="130" spans="1:65" s="2" customFormat="1" ht="16.5" customHeight="1">
      <c r="A130" s="38"/>
      <c r="B130" s="39"/>
      <c r="C130" s="236" t="s">
        <v>91</v>
      </c>
      <c r="D130" s="236" t="s">
        <v>165</v>
      </c>
      <c r="E130" s="237" t="s">
        <v>3061</v>
      </c>
      <c r="F130" s="238" t="s">
        <v>3056</v>
      </c>
      <c r="G130" s="239" t="s">
        <v>563</v>
      </c>
      <c r="H130" s="240">
        <v>4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80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3062</v>
      </c>
    </row>
    <row r="131" spans="1:65" s="2" customFormat="1" ht="16.5" customHeight="1">
      <c r="A131" s="38"/>
      <c r="B131" s="39"/>
      <c r="C131" s="273" t="s">
        <v>94</v>
      </c>
      <c r="D131" s="273" t="s">
        <v>551</v>
      </c>
      <c r="E131" s="274" t="s">
        <v>2587</v>
      </c>
      <c r="F131" s="275" t="s">
        <v>2588</v>
      </c>
      <c r="G131" s="276" t="s">
        <v>212</v>
      </c>
      <c r="H131" s="277">
        <v>1</v>
      </c>
      <c r="I131" s="278"/>
      <c r="J131" s="279">
        <f>ROUND(I131*H131,2)</f>
        <v>0</v>
      </c>
      <c r="K131" s="280"/>
      <c r="L131" s="281"/>
      <c r="M131" s="282" t="s">
        <v>1</v>
      </c>
      <c r="N131" s="283" t="s">
        <v>38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97</v>
      </c>
      <c r="AT131" s="248" t="s">
        <v>551</v>
      </c>
      <c r="AU131" s="248" t="s">
        <v>80</v>
      </c>
      <c r="AY131" s="17" t="s">
        <v>163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80</v>
      </c>
      <c r="BK131" s="249">
        <f>ROUND(I131*H131,2)</f>
        <v>0</v>
      </c>
      <c r="BL131" s="17" t="s">
        <v>88</v>
      </c>
      <c r="BM131" s="248" t="s">
        <v>3063</v>
      </c>
    </row>
    <row r="132" spans="1:65" s="2" customFormat="1" ht="16.5" customHeight="1">
      <c r="A132" s="38"/>
      <c r="B132" s="39"/>
      <c r="C132" s="236" t="s">
        <v>97</v>
      </c>
      <c r="D132" s="236" t="s">
        <v>165</v>
      </c>
      <c r="E132" s="237" t="s">
        <v>2590</v>
      </c>
      <c r="F132" s="238" t="s">
        <v>2591</v>
      </c>
      <c r="G132" s="239" t="s">
        <v>212</v>
      </c>
      <c r="H132" s="240">
        <v>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38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80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3064</v>
      </c>
    </row>
    <row r="133" spans="1:65" s="2" customFormat="1" ht="16.5" customHeight="1">
      <c r="A133" s="38"/>
      <c r="B133" s="39"/>
      <c r="C133" s="273" t="s">
        <v>100</v>
      </c>
      <c r="D133" s="273" t="s">
        <v>551</v>
      </c>
      <c r="E133" s="274" t="s">
        <v>3065</v>
      </c>
      <c r="F133" s="275" t="s">
        <v>3066</v>
      </c>
      <c r="G133" s="276" t="s">
        <v>212</v>
      </c>
      <c r="H133" s="277">
        <v>2</v>
      </c>
      <c r="I133" s="278"/>
      <c r="J133" s="279">
        <f>ROUND(I133*H133,2)</f>
        <v>0</v>
      </c>
      <c r="K133" s="280"/>
      <c r="L133" s="281"/>
      <c r="M133" s="282" t="s">
        <v>1</v>
      </c>
      <c r="N133" s="283" t="s">
        <v>38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97</v>
      </c>
      <c r="AT133" s="248" t="s">
        <v>551</v>
      </c>
      <c r="AU133" s="248" t="s">
        <v>80</v>
      </c>
      <c r="AY133" s="17" t="s">
        <v>163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80</v>
      </c>
      <c r="BK133" s="249">
        <f>ROUND(I133*H133,2)</f>
        <v>0</v>
      </c>
      <c r="BL133" s="17" t="s">
        <v>88</v>
      </c>
      <c r="BM133" s="248" t="s">
        <v>3067</v>
      </c>
    </row>
    <row r="134" spans="1:65" s="2" customFormat="1" ht="16.5" customHeight="1">
      <c r="A134" s="38"/>
      <c r="B134" s="39"/>
      <c r="C134" s="236" t="s">
        <v>103</v>
      </c>
      <c r="D134" s="236" t="s">
        <v>165</v>
      </c>
      <c r="E134" s="237" t="s">
        <v>3068</v>
      </c>
      <c r="F134" s="238" t="s">
        <v>3069</v>
      </c>
      <c r="G134" s="239" t="s">
        <v>212</v>
      </c>
      <c r="H134" s="240">
        <v>2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88</v>
      </c>
      <c r="AT134" s="248" t="s">
        <v>165</v>
      </c>
      <c r="AU134" s="248" t="s">
        <v>80</v>
      </c>
      <c r="AY134" s="17" t="s">
        <v>163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80</v>
      </c>
      <c r="BK134" s="249">
        <f>ROUND(I134*H134,2)</f>
        <v>0</v>
      </c>
      <c r="BL134" s="17" t="s">
        <v>88</v>
      </c>
      <c r="BM134" s="248" t="s">
        <v>3070</v>
      </c>
    </row>
    <row r="135" spans="1:65" s="2" customFormat="1" ht="16.5" customHeight="1">
      <c r="A135" s="38"/>
      <c r="B135" s="39"/>
      <c r="C135" s="273" t="s">
        <v>106</v>
      </c>
      <c r="D135" s="273" t="s">
        <v>551</v>
      </c>
      <c r="E135" s="274" t="s">
        <v>3071</v>
      </c>
      <c r="F135" s="275" t="s">
        <v>3072</v>
      </c>
      <c r="G135" s="276" t="s">
        <v>212</v>
      </c>
      <c r="H135" s="277">
        <v>30</v>
      </c>
      <c r="I135" s="278"/>
      <c r="J135" s="279">
        <f>ROUND(I135*H135,2)</f>
        <v>0</v>
      </c>
      <c r="K135" s="280"/>
      <c r="L135" s="281"/>
      <c r="M135" s="282" t="s">
        <v>1</v>
      </c>
      <c r="N135" s="283" t="s">
        <v>38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97</v>
      </c>
      <c r="AT135" s="248" t="s">
        <v>551</v>
      </c>
      <c r="AU135" s="248" t="s">
        <v>80</v>
      </c>
      <c r="AY135" s="17" t="s">
        <v>163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80</v>
      </c>
      <c r="BK135" s="249">
        <f>ROUND(I135*H135,2)</f>
        <v>0</v>
      </c>
      <c r="BL135" s="17" t="s">
        <v>88</v>
      </c>
      <c r="BM135" s="248" t="s">
        <v>3073</v>
      </c>
    </row>
    <row r="136" spans="1:65" s="2" customFormat="1" ht="16.5" customHeight="1">
      <c r="A136" s="38"/>
      <c r="B136" s="39"/>
      <c r="C136" s="236" t="s">
        <v>109</v>
      </c>
      <c r="D136" s="236" t="s">
        <v>165</v>
      </c>
      <c r="E136" s="237" t="s">
        <v>3074</v>
      </c>
      <c r="F136" s="238" t="s">
        <v>3075</v>
      </c>
      <c r="G136" s="239" t="s">
        <v>212</v>
      </c>
      <c r="H136" s="240">
        <v>30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3076</v>
      </c>
    </row>
    <row r="137" spans="1:65" s="2" customFormat="1" ht="16.5" customHeight="1">
      <c r="A137" s="38"/>
      <c r="B137" s="39"/>
      <c r="C137" s="273" t="s">
        <v>112</v>
      </c>
      <c r="D137" s="273" t="s">
        <v>551</v>
      </c>
      <c r="E137" s="274" t="s">
        <v>3077</v>
      </c>
      <c r="F137" s="275" t="s">
        <v>3078</v>
      </c>
      <c r="G137" s="276" t="s">
        <v>212</v>
      </c>
      <c r="H137" s="277">
        <v>540</v>
      </c>
      <c r="I137" s="278"/>
      <c r="J137" s="279">
        <f>ROUND(I137*H137,2)</f>
        <v>0</v>
      </c>
      <c r="K137" s="280"/>
      <c r="L137" s="281"/>
      <c r="M137" s="282" t="s">
        <v>1</v>
      </c>
      <c r="N137" s="283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97</v>
      </c>
      <c r="AT137" s="248" t="s">
        <v>551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3079</v>
      </c>
    </row>
    <row r="138" spans="1:65" s="2" customFormat="1" ht="16.5" customHeight="1">
      <c r="A138" s="38"/>
      <c r="B138" s="39"/>
      <c r="C138" s="236" t="s">
        <v>246</v>
      </c>
      <c r="D138" s="236" t="s">
        <v>165</v>
      </c>
      <c r="E138" s="237" t="s">
        <v>3080</v>
      </c>
      <c r="F138" s="238" t="s">
        <v>3081</v>
      </c>
      <c r="G138" s="239" t="s">
        <v>212</v>
      </c>
      <c r="H138" s="240">
        <v>540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88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88</v>
      </c>
      <c r="BM138" s="248" t="s">
        <v>3082</v>
      </c>
    </row>
    <row r="139" spans="1:65" s="2" customFormat="1" ht="21.75" customHeight="1">
      <c r="A139" s="38"/>
      <c r="B139" s="39"/>
      <c r="C139" s="273" t="s">
        <v>8</v>
      </c>
      <c r="D139" s="273" t="s">
        <v>551</v>
      </c>
      <c r="E139" s="274" t="s">
        <v>3083</v>
      </c>
      <c r="F139" s="275" t="s">
        <v>3084</v>
      </c>
      <c r="G139" s="276" t="s">
        <v>563</v>
      </c>
      <c r="H139" s="277">
        <v>26</v>
      </c>
      <c r="I139" s="278"/>
      <c r="J139" s="279">
        <f>ROUND(I139*H139,2)</f>
        <v>0</v>
      </c>
      <c r="K139" s="280"/>
      <c r="L139" s="281"/>
      <c r="M139" s="282" t="s">
        <v>1</v>
      </c>
      <c r="N139" s="283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97</v>
      </c>
      <c r="AT139" s="248" t="s">
        <v>551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88</v>
      </c>
      <c r="BM139" s="248" t="s">
        <v>3085</v>
      </c>
    </row>
    <row r="140" spans="1:65" s="2" customFormat="1" ht="21.75" customHeight="1">
      <c r="A140" s="38"/>
      <c r="B140" s="39"/>
      <c r="C140" s="236" t="s">
        <v>254</v>
      </c>
      <c r="D140" s="236" t="s">
        <v>165</v>
      </c>
      <c r="E140" s="237" t="s">
        <v>3086</v>
      </c>
      <c r="F140" s="238" t="s">
        <v>3087</v>
      </c>
      <c r="G140" s="239" t="s">
        <v>563</v>
      </c>
      <c r="H140" s="240">
        <v>26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88</v>
      </c>
      <c r="AT140" s="248" t="s">
        <v>165</v>
      </c>
      <c r="AU140" s="248" t="s">
        <v>80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88</v>
      </c>
      <c r="BM140" s="248" t="s">
        <v>3088</v>
      </c>
    </row>
    <row r="141" spans="1:65" s="2" customFormat="1" ht="21.75" customHeight="1">
      <c r="A141" s="38"/>
      <c r="B141" s="39"/>
      <c r="C141" s="273" t="s">
        <v>259</v>
      </c>
      <c r="D141" s="273" t="s">
        <v>551</v>
      </c>
      <c r="E141" s="274" t="s">
        <v>2575</v>
      </c>
      <c r="F141" s="275" t="s">
        <v>2576</v>
      </c>
      <c r="G141" s="276" t="s">
        <v>168</v>
      </c>
      <c r="H141" s="277">
        <v>680</v>
      </c>
      <c r="I141" s="278"/>
      <c r="J141" s="279">
        <f>ROUND(I141*H141,2)</f>
        <v>0</v>
      </c>
      <c r="K141" s="280"/>
      <c r="L141" s="281"/>
      <c r="M141" s="282" t="s">
        <v>1</v>
      </c>
      <c r="N141" s="283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97</v>
      </c>
      <c r="AT141" s="248" t="s">
        <v>551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3089</v>
      </c>
    </row>
    <row r="142" spans="1:65" s="2" customFormat="1" ht="16.5" customHeight="1">
      <c r="A142" s="38"/>
      <c r="B142" s="39"/>
      <c r="C142" s="236" t="s">
        <v>263</v>
      </c>
      <c r="D142" s="236" t="s">
        <v>165</v>
      </c>
      <c r="E142" s="237" t="s">
        <v>2578</v>
      </c>
      <c r="F142" s="238" t="s">
        <v>2579</v>
      </c>
      <c r="G142" s="239" t="s">
        <v>168</v>
      </c>
      <c r="H142" s="240">
        <v>680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88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88</v>
      </c>
      <c r="BM142" s="248" t="s">
        <v>3090</v>
      </c>
    </row>
    <row r="143" spans="1:63" s="12" customFormat="1" ht="25.9" customHeight="1">
      <c r="A143" s="12"/>
      <c r="B143" s="220"/>
      <c r="C143" s="221"/>
      <c r="D143" s="222" t="s">
        <v>72</v>
      </c>
      <c r="E143" s="223" t="s">
        <v>3091</v>
      </c>
      <c r="F143" s="223" t="s">
        <v>3092</v>
      </c>
      <c r="G143" s="221"/>
      <c r="H143" s="221"/>
      <c r="I143" s="224"/>
      <c r="J143" s="225">
        <f>BK143</f>
        <v>0</v>
      </c>
      <c r="K143" s="221"/>
      <c r="L143" s="226"/>
      <c r="M143" s="227"/>
      <c r="N143" s="228"/>
      <c r="O143" s="228"/>
      <c r="P143" s="229">
        <f>SUM(P144:P154)</f>
        <v>0</v>
      </c>
      <c r="Q143" s="228"/>
      <c r="R143" s="229">
        <f>SUM(R144:R154)</f>
        <v>0</v>
      </c>
      <c r="S143" s="228"/>
      <c r="T143" s="230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80</v>
      </c>
      <c r="AT143" s="232" t="s">
        <v>72</v>
      </c>
      <c r="AU143" s="232" t="s">
        <v>73</v>
      </c>
      <c r="AY143" s="231" t="s">
        <v>163</v>
      </c>
      <c r="BK143" s="233">
        <f>SUM(BK144:BK154)</f>
        <v>0</v>
      </c>
    </row>
    <row r="144" spans="1:65" s="2" customFormat="1" ht="21.75" customHeight="1">
      <c r="A144" s="38"/>
      <c r="B144" s="39"/>
      <c r="C144" s="273" t="s">
        <v>267</v>
      </c>
      <c r="D144" s="273" t="s">
        <v>551</v>
      </c>
      <c r="E144" s="274" t="s">
        <v>3093</v>
      </c>
      <c r="F144" s="275" t="s">
        <v>3094</v>
      </c>
      <c r="G144" s="276" t="s">
        <v>563</v>
      </c>
      <c r="H144" s="277">
        <v>13</v>
      </c>
      <c r="I144" s="278"/>
      <c r="J144" s="279">
        <f>ROUND(I144*H144,2)</f>
        <v>0</v>
      </c>
      <c r="K144" s="280"/>
      <c r="L144" s="281"/>
      <c r="M144" s="282" t="s">
        <v>1</v>
      </c>
      <c r="N144" s="283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97</v>
      </c>
      <c r="AT144" s="248" t="s">
        <v>551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3095</v>
      </c>
    </row>
    <row r="145" spans="1:65" s="2" customFormat="1" ht="16.5" customHeight="1">
      <c r="A145" s="38"/>
      <c r="B145" s="39"/>
      <c r="C145" s="273" t="s">
        <v>272</v>
      </c>
      <c r="D145" s="273" t="s">
        <v>551</v>
      </c>
      <c r="E145" s="274" t="s">
        <v>3096</v>
      </c>
      <c r="F145" s="275" t="s">
        <v>3097</v>
      </c>
      <c r="G145" s="276" t="s">
        <v>563</v>
      </c>
      <c r="H145" s="277">
        <v>13</v>
      </c>
      <c r="I145" s="278"/>
      <c r="J145" s="279">
        <f>ROUND(I145*H145,2)</f>
        <v>0</v>
      </c>
      <c r="K145" s="280"/>
      <c r="L145" s="281"/>
      <c r="M145" s="282" t="s">
        <v>1</v>
      </c>
      <c r="N145" s="283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97</v>
      </c>
      <c r="AT145" s="248" t="s">
        <v>551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88</v>
      </c>
      <c r="BM145" s="248" t="s">
        <v>3098</v>
      </c>
    </row>
    <row r="146" spans="1:65" s="2" customFormat="1" ht="16.5" customHeight="1">
      <c r="A146" s="38"/>
      <c r="B146" s="39"/>
      <c r="C146" s="236" t="s">
        <v>7</v>
      </c>
      <c r="D146" s="236" t="s">
        <v>165</v>
      </c>
      <c r="E146" s="237" t="s">
        <v>3099</v>
      </c>
      <c r="F146" s="238" t="s">
        <v>3100</v>
      </c>
      <c r="G146" s="239" t="s">
        <v>563</v>
      </c>
      <c r="H146" s="240">
        <v>13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3101</v>
      </c>
    </row>
    <row r="147" spans="1:65" s="2" customFormat="1" ht="16.5" customHeight="1">
      <c r="A147" s="38"/>
      <c r="B147" s="39"/>
      <c r="C147" s="273" t="s">
        <v>279</v>
      </c>
      <c r="D147" s="273" t="s">
        <v>551</v>
      </c>
      <c r="E147" s="274" t="s">
        <v>3102</v>
      </c>
      <c r="F147" s="275" t="s">
        <v>3103</v>
      </c>
      <c r="G147" s="276" t="s">
        <v>563</v>
      </c>
      <c r="H147" s="277">
        <v>4</v>
      </c>
      <c r="I147" s="278"/>
      <c r="J147" s="279">
        <f>ROUND(I147*H147,2)</f>
        <v>0</v>
      </c>
      <c r="K147" s="280"/>
      <c r="L147" s="281"/>
      <c r="M147" s="282" t="s">
        <v>1</v>
      </c>
      <c r="N147" s="283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97</v>
      </c>
      <c r="AT147" s="248" t="s">
        <v>551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3104</v>
      </c>
    </row>
    <row r="148" spans="1:65" s="2" customFormat="1" ht="16.5" customHeight="1">
      <c r="A148" s="38"/>
      <c r="B148" s="39"/>
      <c r="C148" s="236" t="s">
        <v>283</v>
      </c>
      <c r="D148" s="236" t="s">
        <v>165</v>
      </c>
      <c r="E148" s="237" t="s">
        <v>3105</v>
      </c>
      <c r="F148" s="238" t="s">
        <v>3106</v>
      </c>
      <c r="G148" s="239" t="s">
        <v>563</v>
      </c>
      <c r="H148" s="240">
        <v>4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3107</v>
      </c>
    </row>
    <row r="149" spans="1:65" s="2" customFormat="1" ht="16.5" customHeight="1">
      <c r="A149" s="38"/>
      <c r="B149" s="39"/>
      <c r="C149" s="273" t="s">
        <v>287</v>
      </c>
      <c r="D149" s="273" t="s">
        <v>551</v>
      </c>
      <c r="E149" s="274" t="s">
        <v>3071</v>
      </c>
      <c r="F149" s="275" t="s">
        <v>3072</v>
      </c>
      <c r="G149" s="276" t="s">
        <v>212</v>
      </c>
      <c r="H149" s="277">
        <v>5</v>
      </c>
      <c r="I149" s="278"/>
      <c r="J149" s="279">
        <f>ROUND(I149*H149,2)</f>
        <v>0</v>
      </c>
      <c r="K149" s="280"/>
      <c r="L149" s="281"/>
      <c r="M149" s="282" t="s">
        <v>1</v>
      </c>
      <c r="N149" s="283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97</v>
      </c>
      <c r="AT149" s="248" t="s">
        <v>551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3108</v>
      </c>
    </row>
    <row r="150" spans="1:65" s="2" customFormat="1" ht="16.5" customHeight="1">
      <c r="A150" s="38"/>
      <c r="B150" s="39"/>
      <c r="C150" s="236" t="s">
        <v>291</v>
      </c>
      <c r="D150" s="236" t="s">
        <v>165</v>
      </c>
      <c r="E150" s="237" t="s">
        <v>3074</v>
      </c>
      <c r="F150" s="238" t="s">
        <v>3075</v>
      </c>
      <c r="G150" s="239" t="s">
        <v>212</v>
      </c>
      <c r="H150" s="240">
        <v>5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38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88</v>
      </c>
      <c r="AT150" s="248" t="s">
        <v>165</v>
      </c>
      <c r="AU150" s="248" t="s">
        <v>80</v>
      </c>
      <c r="AY150" s="17" t="s">
        <v>163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80</v>
      </c>
      <c r="BK150" s="249">
        <f>ROUND(I150*H150,2)</f>
        <v>0</v>
      </c>
      <c r="BL150" s="17" t="s">
        <v>88</v>
      </c>
      <c r="BM150" s="248" t="s">
        <v>3109</v>
      </c>
    </row>
    <row r="151" spans="1:65" s="2" customFormat="1" ht="16.5" customHeight="1">
      <c r="A151" s="38"/>
      <c r="B151" s="39"/>
      <c r="C151" s="273" t="s">
        <v>315</v>
      </c>
      <c r="D151" s="273" t="s">
        <v>551</v>
      </c>
      <c r="E151" s="274" t="s">
        <v>3077</v>
      </c>
      <c r="F151" s="275" t="s">
        <v>3078</v>
      </c>
      <c r="G151" s="276" t="s">
        <v>212</v>
      </c>
      <c r="H151" s="277">
        <v>60</v>
      </c>
      <c r="I151" s="278"/>
      <c r="J151" s="279">
        <f>ROUND(I151*H151,2)</f>
        <v>0</v>
      </c>
      <c r="K151" s="280"/>
      <c r="L151" s="281"/>
      <c r="M151" s="282" t="s">
        <v>1</v>
      </c>
      <c r="N151" s="283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97</v>
      </c>
      <c r="AT151" s="248" t="s">
        <v>551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3110</v>
      </c>
    </row>
    <row r="152" spans="1:65" s="2" customFormat="1" ht="16.5" customHeight="1">
      <c r="A152" s="38"/>
      <c r="B152" s="39"/>
      <c r="C152" s="236" t="s">
        <v>319</v>
      </c>
      <c r="D152" s="236" t="s">
        <v>165</v>
      </c>
      <c r="E152" s="237" t="s">
        <v>3080</v>
      </c>
      <c r="F152" s="238" t="s">
        <v>3081</v>
      </c>
      <c r="G152" s="239" t="s">
        <v>212</v>
      </c>
      <c r="H152" s="240">
        <v>60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3111</v>
      </c>
    </row>
    <row r="153" spans="1:65" s="2" customFormat="1" ht="21.75" customHeight="1">
      <c r="A153" s="38"/>
      <c r="B153" s="39"/>
      <c r="C153" s="273" t="s">
        <v>323</v>
      </c>
      <c r="D153" s="273" t="s">
        <v>551</v>
      </c>
      <c r="E153" s="274" t="s">
        <v>3083</v>
      </c>
      <c r="F153" s="275" t="s">
        <v>3084</v>
      </c>
      <c r="G153" s="276" t="s">
        <v>563</v>
      </c>
      <c r="H153" s="277">
        <v>4</v>
      </c>
      <c r="I153" s="278"/>
      <c r="J153" s="279">
        <f>ROUND(I153*H153,2)</f>
        <v>0</v>
      </c>
      <c r="K153" s="280"/>
      <c r="L153" s="281"/>
      <c r="M153" s="282" t="s">
        <v>1</v>
      </c>
      <c r="N153" s="283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97</v>
      </c>
      <c r="AT153" s="248" t="s">
        <v>551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88</v>
      </c>
      <c r="BM153" s="248" t="s">
        <v>3112</v>
      </c>
    </row>
    <row r="154" spans="1:65" s="2" customFormat="1" ht="21.75" customHeight="1">
      <c r="A154" s="38"/>
      <c r="B154" s="39"/>
      <c r="C154" s="236" t="s">
        <v>327</v>
      </c>
      <c r="D154" s="236" t="s">
        <v>165</v>
      </c>
      <c r="E154" s="237" t="s">
        <v>3086</v>
      </c>
      <c r="F154" s="238" t="s">
        <v>3087</v>
      </c>
      <c r="G154" s="239" t="s">
        <v>563</v>
      </c>
      <c r="H154" s="240">
        <v>4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3113</v>
      </c>
    </row>
    <row r="155" spans="1:63" s="12" customFormat="1" ht="25.9" customHeight="1">
      <c r="A155" s="12"/>
      <c r="B155" s="220"/>
      <c r="C155" s="221"/>
      <c r="D155" s="222" t="s">
        <v>72</v>
      </c>
      <c r="E155" s="223" t="s">
        <v>3114</v>
      </c>
      <c r="F155" s="223" t="s">
        <v>3115</v>
      </c>
      <c r="G155" s="221"/>
      <c r="H155" s="221"/>
      <c r="I155" s="224"/>
      <c r="J155" s="225">
        <f>BK155</f>
        <v>0</v>
      </c>
      <c r="K155" s="221"/>
      <c r="L155" s="226"/>
      <c r="M155" s="227"/>
      <c r="N155" s="228"/>
      <c r="O155" s="228"/>
      <c r="P155" s="229">
        <f>SUM(P156:P175)</f>
        <v>0</v>
      </c>
      <c r="Q155" s="228"/>
      <c r="R155" s="229">
        <f>SUM(R156:R175)</f>
        <v>0</v>
      </c>
      <c r="S155" s="228"/>
      <c r="T155" s="230">
        <f>SUM(T156:T175)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1" t="s">
        <v>80</v>
      </c>
      <c r="AT155" s="232" t="s">
        <v>72</v>
      </c>
      <c r="AU155" s="232" t="s">
        <v>73</v>
      </c>
      <c r="AY155" s="231" t="s">
        <v>163</v>
      </c>
      <c r="BK155" s="233">
        <f>SUM(BK156:BK175)</f>
        <v>0</v>
      </c>
    </row>
    <row r="156" spans="1:65" s="2" customFormat="1" ht="33" customHeight="1">
      <c r="A156" s="38"/>
      <c r="B156" s="39"/>
      <c r="C156" s="273" t="s">
        <v>332</v>
      </c>
      <c r="D156" s="273" t="s">
        <v>551</v>
      </c>
      <c r="E156" s="274" t="s">
        <v>3116</v>
      </c>
      <c r="F156" s="275" t="s">
        <v>3117</v>
      </c>
      <c r="G156" s="276" t="s">
        <v>563</v>
      </c>
      <c r="H156" s="277">
        <v>1</v>
      </c>
      <c r="I156" s="278"/>
      <c r="J156" s="279">
        <f>ROUND(I156*H156,2)</f>
        <v>0</v>
      </c>
      <c r="K156" s="280"/>
      <c r="L156" s="281"/>
      <c r="M156" s="282" t="s">
        <v>1</v>
      </c>
      <c r="N156" s="283" t="s">
        <v>38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97</v>
      </c>
      <c r="AT156" s="248" t="s">
        <v>551</v>
      </c>
      <c r="AU156" s="248" t="s">
        <v>80</v>
      </c>
      <c r="AY156" s="17" t="s">
        <v>163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80</v>
      </c>
      <c r="BK156" s="249">
        <f>ROUND(I156*H156,2)</f>
        <v>0</v>
      </c>
      <c r="BL156" s="17" t="s">
        <v>88</v>
      </c>
      <c r="BM156" s="248" t="s">
        <v>3118</v>
      </c>
    </row>
    <row r="157" spans="1:65" s="2" customFormat="1" ht="16.5" customHeight="1">
      <c r="A157" s="38"/>
      <c r="B157" s="39"/>
      <c r="C157" s="236" t="s">
        <v>339</v>
      </c>
      <c r="D157" s="236" t="s">
        <v>165</v>
      </c>
      <c r="E157" s="237" t="s">
        <v>3119</v>
      </c>
      <c r="F157" s="238" t="s">
        <v>3120</v>
      </c>
      <c r="G157" s="239" t="s">
        <v>563</v>
      </c>
      <c r="H157" s="240">
        <v>1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88</v>
      </c>
      <c r="AT157" s="248" t="s">
        <v>165</v>
      </c>
      <c r="AU157" s="248" t="s">
        <v>80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88</v>
      </c>
      <c r="BM157" s="248" t="s">
        <v>3121</v>
      </c>
    </row>
    <row r="158" spans="1:65" s="2" customFormat="1" ht="16.5" customHeight="1">
      <c r="A158" s="38"/>
      <c r="B158" s="39"/>
      <c r="C158" s="273" t="s">
        <v>378</v>
      </c>
      <c r="D158" s="273" t="s">
        <v>551</v>
      </c>
      <c r="E158" s="274" t="s">
        <v>3122</v>
      </c>
      <c r="F158" s="275" t="s">
        <v>3123</v>
      </c>
      <c r="G158" s="276" t="s">
        <v>563</v>
      </c>
      <c r="H158" s="277">
        <v>2</v>
      </c>
      <c r="I158" s="278"/>
      <c r="J158" s="279">
        <f>ROUND(I158*H158,2)</f>
        <v>0</v>
      </c>
      <c r="K158" s="280"/>
      <c r="L158" s="281"/>
      <c r="M158" s="282" t="s">
        <v>1</v>
      </c>
      <c r="N158" s="283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97</v>
      </c>
      <c r="AT158" s="248" t="s">
        <v>551</v>
      </c>
      <c r="AU158" s="248" t="s">
        <v>80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88</v>
      </c>
      <c r="BM158" s="248" t="s">
        <v>3124</v>
      </c>
    </row>
    <row r="159" spans="1:65" s="2" customFormat="1" ht="16.5" customHeight="1">
      <c r="A159" s="38"/>
      <c r="B159" s="39"/>
      <c r="C159" s="236" t="s">
        <v>383</v>
      </c>
      <c r="D159" s="236" t="s">
        <v>165</v>
      </c>
      <c r="E159" s="237" t="s">
        <v>3125</v>
      </c>
      <c r="F159" s="238" t="s">
        <v>3126</v>
      </c>
      <c r="G159" s="239" t="s">
        <v>563</v>
      </c>
      <c r="H159" s="240">
        <v>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88</v>
      </c>
      <c r="AT159" s="248" t="s">
        <v>165</v>
      </c>
      <c r="AU159" s="248" t="s">
        <v>80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88</v>
      </c>
      <c r="BM159" s="248" t="s">
        <v>3127</v>
      </c>
    </row>
    <row r="160" spans="1:65" s="2" customFormat="1" ht="16.5" customHeight="1">
      <c r="A160" s="38"/>
      <c r="B160" s="39"/>
      <c r="C160" s="273" t="s">
        <v>390</v>
      </c>
      <c r="D160" s="273" t="s">
        <v>551</v>
      </c>
      <c r="E160" s="274" t="s">
        <v>3128</v>
      </c>
      <c r="F160" s="275" t="s">
        <v>3129</v>
      </c>
      <c r="G160" s="276" t="s">
        <v>563</v>
      </c>
      <c r="H160" s="277">
        <v>2</v>
      </c>
      <c r="I160" s="278"/>
      <c r="J160" s="279">
        <f>ROUND(I160*H160,2)</f>
        <v>0</v>
      </c>
      <c r="K160" s="280"/>
      <c r="L160" s="281"/>
      <c r="M160" s="282" t="s">
        <v>1</v>
      </c>
      <c r="N160" s="283" t="s">
        <v>38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97</v>
      </c>
      <c r="AT160" s="248" t="s">
        <v>551</v>
      </c>
      <c r="AU160" s="248" t="s">
        <v>80</v>
      </c>
      <c r="AY160" s="17" t="s">
        <v>163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80</v>
      </c>
      <c r="BK160" s="249">
        <f>ROUND(I160*H160,2)</f>
        <v>0</v>
      </c>
      <c r="BL160" s="17" t="s">
        <v>88</v>
      </c>
      <c r="BM160" s="248" t="s">
        <v>3130</v>
      </c>
    </row>
    <row r="161" spans="1:65" s="2" customFormat="1" ht="16.5" customHeight="1">
      <c r="A161" s="38"/>
      <c r="B161" s="39"/>
      <c r="C161" s="236" t="s">
        <v>395</v>
      </c>
      <c r="D161" s="236" t="s">
        <v>165</v>
      </c>
      <c r="E161" s="237" t="s">
        <v>3131</v>
      </c>
      <c r="F161" s="238" t="s">
        <v>3132</v>
      </c>
      <c r="G161" s="239" t="s">
        <v>563</v>
      </c>
      <c r="H161" s="240">
        <v>2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38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88</v>
      </c>
      <c r="AT161" s="248" t="s">
        <v>165</v>
      </c>
      <c r="AU161" s="248" t="s">
        <v>80</v>
      </c>
      <c r="AY161" s="17" t="s">
        <v>163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80</v>
      </c>
      <c r="BK161" s="249">
        <f>ROUND(I161*H161,2)</f>
        <v>0</v>
      </c>
      <c r="BL161" s="17" t="s">
        <v>88</v>
      </c>
      <c r="BM161" s="248" t="s">
        <v>3133</v>
      </c>
    </row>
    <row r="162" spans="1:65" s="2" customFormat="1" ht="21.75" customHeight="1">
      <c r="A162" s="38"/>
      <c r="B162" s="39"/>
      <c r="C162" s="273" t="s">
        <v>403</v>
      </c>
      <c r="D162" s="273" t="s">
        <v>551</v>
      </c>
      <c r="E162" s="274" t="s">
        <v>3134</v>
      </c>
      <c r="F162" s="275" t="s">
        <v>3135</v>
      </c>
      <c r="G162" s="276" t="s">
        <v>563</v>
      </c>
      <c r="H162" s="277">
        <v>1</v>
      </c>
      <c r="I162" s="278"/>
      <c r="J162" s="279">
        <f>ROUND(I162*H162,2)</f>
        <v>0</v>
      </c>
      <c r="K162" s="280"/>
      <c r="L162" s="281"/>
      <c r="M162" s="282" t="s">
        <v>1</v>
      </c>
      <c r="N162" s="283" t="s">
        <v>38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97</v>
      </c>
      <c r="AT162" s="248" t="s">
        <v>551</v>
      </c>
      <c r="AU162" s="248" t="s">
        <v>80</v>
      </c>
      <c r="AY162" s="17" t="s">
        <v>163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80</v>
      </c>
      <c r="BK162" s="249">
        <f>ROUND(I162*H162,2)</f>
        <v>0</v>
      </c>
      <c r="BL162" s="17" t="s">
        <v>88</v>
      </c>
      <c r="BM162" s="248" t="s">
        <v>3136</v>
      </c>
    </row>
    <row r="163" spans="1:65" s="2" customFormat="1" ht="16.5" customHeight="1">
      <c r="A163" s="38"/>
      <c r="B163" s="39"/>
      <c r="C163" s="236" t="s">
        <v>409</v>
      </c>
      <c r="D163" s="236" t="s">
        <v>165</v>
      </c>
      <c r="E163" s="237" t="s">
        <v>3137</v>
      </c>
      <c r="F163" s="238" t="s">
        <v>3138</v>
      </c>
      <c r="G163" s="239" t="s">
        <v>563</v>
      </c>
      <c r="H163" s="240">
        <v>1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38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88</v>
      </c>
      <c r="AT163" s="248" t="s">
        <v>165</v>
      </c>
      <c r="AU163" s="248" t="s">
        <v>80</v>
      </c>
      <c r="AY163" s="17" t="s">
        <v>163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80</v>
      </c>
      <c r="BK163" s="249">
        <f>ROUND(I163*H163,2)</f>
        <v>0</v>
      </c>
      <c r="BL163" s="17" t="s">
        <v>88</v>
      </c>
      <c r="BM163" s="248" t="s">
        <v>3139</v>
      </c>
    </row>
    <row r="164" spans="1:65" s="2" customFormat="1" ht="33" customHeight="1">
      <c r="A164" s="38"/>
      <c r="B164" s="39"/>
      <c r="C164" s="273" t="s">
        <v>418</v>
      </c>
      <c r="D164" s="273" t="s">
        <v>551</v>
      </c>
      <c r="E164" s="274" t="s">
        <v>3140</v>
      </c>
      <c r="F164" s="275" t="s">
        <v>3141</v>
      </c>
      <c r="G164" s="276" t="s">
        <v>563</v>
      </c>
      <c r="H164" s="277">
        <v>1</v>
      </c>
      <c r="I164" s="278"/>
      <c r="J164" s="279">
        <f>ROUND(I164*H164,2)</f>
        <v>0</v>
      </c>
      <c r="K164" s="280"/>
      <c r="L164" s="281"/>
      <c r="M164" s="282" t="s">
        <v>1</v>
      </c>
      <c r="N164" s="283" t="s">
        <v>38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97</v>
      </c>
      <c r="AT164" s="248" t="s">
        <v>551</v>
      </c>
      <c r="AU164" s="248" t="s">
        <v>80</v>
      </c>
      <c r="AY164" s="17" t="s">
        <v>163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80</v>
      </c>
      <c r="BK164" s="249">
        <f>ROUND(I164*H164,2)</f>
        <v>0</v>
      </c>
      <c r="BL164" s="17" t="s">
        <v>88</v>
      </c>
      <c r="BM164" s="248" t="s">
        <v>3142</v>
      </c>
    </row>
    <row r="165" spans="1:65" s="2" customFormat="1" ht="16.5" customHeight="1">
      <c r="A165" s="38"/>
      <c r="B165" s="39"/>
      <c r="C165" s="236" t="s">
        <v>423</v>
      </c>
      <c r="D165" s="236" t="s">
        <v>165</v>
      </c>
      <c r="E165" s="237" t="s">
        <v>3143</v>
      </c>
      <c r="F165" s="238" t="s">
        <v>3144</v>
      </c>
      <c r="G165" s="239" t="s">
        <v>563</v>
      </c>
      <c r="H165" s="240">
        <v>1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38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88</v>
      </c>
      <c r="AT165" s="248" t="s">
        <v>165</v>
      </c>
      <c r="AU165" s="248" t="s">
        <v>80</v>
      </c>
      <c r="AY165" s="17" t="s">
        <v>163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80</v>
      </c>
      <c r="BK165" s="249">
        <f>ROUND(I165*H165,2)</f>
        <v>0</v>
      </c>
      <c r="BL165" s="17" t="s">
        <v>88</v>
      </c>
      <c r="BM165" s="248" t="s">
        <v>3145</v>
      </c>
    </row>
    <row r="166" spans="1:65" s="2" customFormat="1" ht="16.5" customHeight="1">
      <c r="A166" s="38"/>
      <c r="B166" s="39"/>
      <c r="C166" s="273" t="s">
        <v>432</v>
      </c>
      <c r="D166" s="273" t="s">
        <v>551</v>
      </c>
      <c r="E166" s="274" t="s">
        <v>3146</v>
      </c>
      <c r="F166" s="275" t="s">
        <v>3147</v>
      </c>
      <c r="G166" s="276" t="s">
        <v>563</v>
      </c>
      <c r="H166" s="277">
        <v>1</v>
      </c>
      <c r="I166" s="278"/>
      <c r="J166" s="279">
        <f>ROUND(I166*H166,2)</f>
        <v>0</v>
      </c>
      <c r="K166" s="280"/>
      <c r="L166" s="281"/>
      <c r="M166" s="282" t="s">
        <v>1</v>
      </c>
      <c r="N166" s="283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97</v>
      </c>
      <c r="AT166" s="248" t="s">
        <v>551</v>
      </c>
      <c r="AU166" s="248" t="s">
        <v>80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88</v>
      </c>
      <c r="BM166" s="248" t="s">
        <v>3148</v>
      </c>
    </row>
    <row r="167" spans="1:65" s="2" customFormat="1" ht="16.5" customHeight="1">
      <c r="A167" s="38"/>
      <c r="B167" s="39"/>
      <c r="C167" s="236" t="s">
        <v>438</v>
      </c>
      <c r="D167" s="236" t="s">
        <v>165</v>
      </c>
      <c r="E167" s="237" t="s">
        <v>3149</v>
      </c>
      <c r="F167" s="238" t="s">
        <v>3150</v>
      </c>
      <c r="G167" s="239" t="s">
        <v>563</v>
      </c>
      <c r="H167" s="240">
        <v>1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38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88</v>
      </c>
      <c r="AT167" s="248" t="s">
        <v>165</v>
      </c>
      <c r="AU167" s="248" t="s">
        <v>80</v>
      </c>
      <c r="AY167" s="17" t="s">
        <v>163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80</v>
      </c>
      <c r="BK167" s="249">
        <f>ROUND(I167*H167,2)</f>
        <v>0</v>
      </c>
      <c r="BL167" s="17" t="s">
        <v>88</v>
      </c>
      <c r="BM167" s="248" t="s">
        <v>3151</v>
      </c>
    </row>
    <row r="168" spans="1:65" s="2" customFormat="1" ht="16.5" customHeight="1">
      <c r="A168" s="38"/>
      <c r="B168" s="39"/>
      <c r="C168" s="273" t="s">
        <v>443</v>
      </c>
      <c r="D168" s="273" t="s">
        <v>551</v>
      </c>
      <c r="E168" s="274" t="s">
        <v>3152</v>
      </c>
      <c r="F168" s="275" t="s">
        <v>3153</v>
      </c>
      <c r="G168" s="276" t="s">
        <v>212</v>
      </c>
      <c r="H168" s="277">
        <v>2</v>
      </c>
      <c r="I168" s="278"/>
      <c r="J168" s="279">
        <f>ROUND(I168*H168,2)</f>
        <v>0</v>
      </c>
      <c r="K168" s="280"/>
      <c r="L168" s="281"/>
      <c r="M168" s="282" t="s">
        <v>1</v>
      </c>
      <c r="N168" s="283" t="s">
        <v>38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97</v>
      </c>
      <c r="AT168" s="248" t="s">
        <v>551</v>
      </c>
      <c r="AU168" s="248" t="s">
        <v>80</v>
      </c>
      <c r="AY168" s="17" t="s">
        <v>163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80</v>
      </c>
      <c r="BK168" s="249">
        <f>ROUND(I168*H168,2)</f>
        <v>0</v>
      </c>
      <c r="BL168" s="17" t="s">
        <v>88</v>
      </c>
      <c r="BM168" s="248" t="s">
        <v>3154</v>
      </c>
    </row>
    <row r="169" spans="1:65" s="2" customFormat="1" ht="16.5" customHeight="1">
      <c r="A169" s="38"/>
      <c r="B169" s="39"/>
      <c r="C169" s="236" t="s">
        <v>452</v>
      </c>
      <c r="D169" s="236" t="s">
        <v>165</v>
      </c>
      <c r="E169" s="237" t="s">
        <v>3155</v>
      </c>
      <c r="F169" s="238" t="s">
        <v>3156</v>
      </c>
      <c r="G169" s="239" t="s">
        <v>212</v>
      </c>
      <c r="H169" s="240">
        <v>2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38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88</v>
      </c>
      <c r="AT169" s="248" t="s">
        <v>165</v>
      </c>
      <c r="AU169" s="248" t="s">
        <v>80</v>
      </c>
      <c r="AY169" s="17" t="s">
        <v>163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80</v>
      </c>
      <c r="BK169" s="249">
        <f>ROUND(I169*H169,2)</f>
        <v>0</v>
      </c>
      <c r="BL169" s="17" t="s">
        <v>88</v>
      </c>
      <c r="BM169" s="248" t="s">
        <v>3157</v>
      </c>
    </row>
    <row r="170" spans="1:65" s="2" customFormat="1" ht="16.5" customHeight="1">
      <c r="A170" s="38"/>
      <c r="B170" s="39"/>
      <c r="C170" s="273" t="s">
        <v>458</v>
      </c>
      <c r="D170" s="273" t="s">
        <v>551</v>
      </c>
      <c r="E170" s="274" t="s">
        <v>3158</v>
      </c>
      <c r="F170" s="275" t="s">
        <v>3159</v>
      </c>
      <c r="G170" s="276" t="s">
        <v>212</v>
      </c>
      <c r="H170" s="277">
        <v>1</v>
      </c>
      <c r="I170" s="278"/>
      <c r="J170" s="279">
        <f>ROUND(I170*H170,2)</f>
        <v>0</v>
      </c>
      <c r="K170" s="280"/>
      <c r="L170" s="281"/>
      <c r="M170" s="282" t="s">
        <v>1</v>
      </c>
      <c r="N170" s="283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97</v>
      </c>
      <c r="AT170" s="248" t="s">
        <v>551</v>
      </c>
      <c r="AU170" s="248" t="s">
        <v>80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3160</v>
      </c>
    </row>
    <row r="171" spans="1:65" s="2" customFormat="1" ht="16.5" customHeight="1">
      <c r="A171" s="38"/>
      <c r="B171" s="39"/>
      <c r="C171" s="236" t="s">
        <v>464</v>
      </c>
      <c r="D171" s="236" t="s">
        <v>165</v>
      </c>
      <c r="E171" s="237" t="s">
        <v>3080</v>
      </c>
      <c r="F171" s="238" t="s">
        <v>3081</v>
      </c>
      <c r="G171" s="239" t="s">
        <v>212</v>
      </c>
      <c r="H171" s="240">
        <v>1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80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3161</v>
      </c>
    </row>
    <row r="172" spans="1:65" s="2" customFormat="1" ht="16.5" customHeight="1">
      <c r="A172" s="38"/>
      <c r="B172" s="39"/>
      <c r="C172" s="273" t="s">
        <v>476</v>
      </c>
      <c r="D172" s="273" t="s">
        <v>551</v>
      </c>
      <c r="E172" s="274" t="s">
        <v>3162</v>
      </c>
      <c r="F172" s="275" t="s">
        <v>3163</v>
      </c>
      <c r="G172" s="276" t="s">
        <v>168</v>
      </c>
      <c r="H172" s="277">
        <v>1</v>
      </c>
      <c r="I172" s="278"/>
      <c r="J172" s="279">
        <f>ROUND(I172*H172,2)</f>
        <v>0</v>
      </c>
      <c r="K172" s="280"/>
      <c r="L172" s="281"/>
      <c r="M172" s="282" t="s">
        <v>1</v>
      </c>
      <c r="N172" s="283" t="s">
        <v>38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97</v>
      </c>
      <c r="AT172" s="248" t="s">
        <v>551</v>
      </c>
      <c r="AU172" s="248" t="s">
        <v>80</v>
      </c>
      <c r="AY172" s="17" t="s">
        <v>163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80</v>
      </c>
      <c r="BK172" s="249">
        <f>ROUND(I172*H172,2)</f>
        <v>0</v>
      </c>
      <c r="BL172" s="17" t="s">
        <v>88</v>
      </c>
      <c r="BM172" s="248" t="s">
        <v>3164</v>
      </c>
    </row>
    <row r="173" spans="1:65" s="2" customFormat="1" ht="16.5" customHeight="1">
      <c r="A173" s="38"/>
      <c r="B173" s="39"/>
      <c r="C173" s="236" t="s">
        <v>484</v>
      </c>
      <c r="D173" s="236" t="s">
        <v>165</v>
      </c>
      <c r="E173" s="237" t="s">
        <v>3165</v>
      </c>
      <c r="F173" s="238" t="s">
        <v>3166</v>
      </c>
      <c r="G173" s="239" t="s">
        <v>168</v>
      </c>
      <c r="H173" s="240">
        <v>1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38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88</v>
      </c>
      <c r="AT173" s="248" t="s">
        <v>165</v>
      </c>
      <c r="AU173" s="248" t="s">
        <v>80</v>
      </c>
      <c r="AY173" s="17" t="s">
        <v>163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80</v>
      </c>
      <c r="BK173" s="249">
        <f>ROUND(I173*H173,2)</f>
        <v>0</v>
      </c>
      <c r="BL173" s="17" t="s">
        <v>88</v>
      </c>
      <c r="BM173" s="248" t="s">
        <v>3167</v>
      </c>
    </row>
    <row r="174" spans="1:65" s="2" customFormat="1" ht="16.5" customHeight="1">
      <c r="A174" s="38"/>
      <c r="B174" s="39"/>
      <c r="C174" s="273" t="s">
        <v>490</v>
      </c>
      <c r="D174" s="273" t="s">
        <v>551</v>
      </c>
      <c r="E174" s="274" t="s">
        <v>2581</v>
      </c>
      <c r="F174" s="275" t="s">
        <v>2582</v>
      </c>
      <c r="G174" s="276" t="s">
        <v>168</v>
      </c>
      <c r="H174" s="277">
        <v>2</v>
      </c>
      <c r="I174" s="278"/>
      <c r="J174" s="279">
        <f>ROUND(I174*H174,2)</f>
        <v>0</v>
      </c>
      <c r="K174" s="280"/>
      <c r="L174" s="281"/>
      <c r="M174" s="282" t="s">
        <v>1</v>
      </c>
      <c r="N174" s="283" t="s">
        <v>38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97</v>
      </c>
      <c r="AT174" s="248" t="s">
        <v>551</v>
      </c>
      <c r="AU174" s="248" t="s">
        <v>80</v>
      </c>
      <c r="AY174" s="17" t="s">
        <v>163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80</v>
      </c>
      <c r="BK174" s="249">
        <f>ROUND(I174*H174,2)</f>
        <v>0</v>
      </c>
      <c r="BL174" s="17" t="s">
        <v>88</v>
      </c>
      <c r="BM174" s="248" t="s">
        <v>3168</v>
      </c>
    </row>
    <row r="175" spans="1:65" s="2" customFormat="1" ht="16.5" customHeight="1">
      <c r="A175" s="38"/>
      <c r="B175" s="39"/>
      <c r="C175" s="236" t="s">
        <v>499</v>
      </c>
      <c r="D175" s="236" t="s">
        <v>165</v>
      </c>
      <c r="E175" s="237" t="s">
        <v>2584</v>
      </c>
      <c r="F175" s="238" t="s">
        <v>2585</v>
      </c>
      <c r="G175" s="239" t="s">
        <v>168</v>
      </c>
      <c r="H175" s="240">
        <v>2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80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3169</v>
      </c>
    </row>
    <row r="176" spans="1:63" s="12" customFormat="1" ht="25.9" customHeight="1">
      <c r="A176" s="12"/>
      <c r="B176" s="220"/>
      <c r="C176" s="221"/>
      <c r="D176" s="222" t="s">
        <v>72</v>
      </c>
      <c r="E176" s="223" t="s">
        <v>3170</v>
      </c>
      <c r="F176" s="223" t="s">
        <v>3171</v>
      </c>
      <c r="G176" s="221"/>
      <c r="H176" s="221"/>
      <c r="I176" s="224"/>
      <c r="J176" s="225">
        <f>BK176</f>
        <v>0</v>
      </c>
      <c r="K176" s="221"/>
      <c r="L176" s="226"/>
      <c r="M176" s="227"/>
      <c r="N176" s="228"/>
      <c r="O176" s="228"/>
      <c r="P176" s="229">
        <f>SUM(P177:P186)</f>
        <v>0</v>
      </c>
      <c r="Q176" s="228"/>
      <c r="R176" s="229">
        <f>SUM(R177:R186)</f>
        <v>0</v>
      </c>
      <c r="S176" s="228"/>
      <c r="T176" s="230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1" t="s">
        <v>80</v>
      </c>
      <c r="AT176" s="232" t="s">
        <v>72</v>
      </c>
      <c r="AU176" s="232" t="s">
        <v>73</v>
      </c>
      <c r="AY176" s="231" t="s">
        <v>163</v>
      </c>
      <c r="BK176" s="233">
        <f>SUM(BK177:BK186)</f>
        <v>0</v>
      </c>
    </row>
    <row r="177" spans="1:65" s="2" customFormat="1" ht="16.5" customHeight="1">
      <c r="A177" s="38"/>
      <c r="B177" s="39"/>
      <c r="C177" s="273" t="s">
        <v>504</v>
      </c>
      <c r="D177" s="273" t="s">
        <v>551</v>
      </c>
      <c r="E177" s="274" t="s">
        <v>3128</v>
      </c>
      <c r="F177" s="275" t="s">
        <v>3129</v>
      </c>
      <c r="G177" s="276" t="s">
        <v>563</v>
      </c>
      <c r="H177" s="277">
        <v>2</v>
      </c>
      <c r="I177" s="278"/>
      <c r="J177" s="279">
        <f>ROUND(I177*H177,2)</f>
        <v>0</v>
      </c>
      <c r="K177" s="280"/>
      <c r="L177" s="281"/>
      <c r="M177" s="282" t="s">
        <v>1</v>
      </c>
      <c r="N177" s="283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97</v>
      </c>
      <c r="AT177" s="248" t="s">
        <v>551</v>
      </c>
      <c r="AU177" s="248" t="s">
        <v>80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3172</v>
      </c>
    </row>
    <row r="178" spans="1:65" s="2" customFormat="1" ht="16.5" customHeight="1">
      <c r="A178" s="38"/>
      <c r="B178" s="39"/>
      <c r="C178" s="236" t="s">
        <v>509</v>
      </c>
      <c r="D178" s="236" t="s">
        <v>165</v>
      </c>
      <c r="E178" s="237" t="s">
        <v>3173</v>
      </c>
      <c r="F178" s="238" t="s">
        <v>3132</v>
      </c>
      <c r="G178" s="239" t="s">
        <v>563</v>
      </c>
      <c r="H178" s="240">
        <v>2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38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88</v>
      </c>
      <c r="AT178" s="248" t="s">
        <v>165</v>
      </c>
      <c r="AU178" s="248" t="s">
        <v>80</v>
      </c>
      <c r="AY178" s="17" t="s">
        <v>163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80</v>
      </c>
      <c r="BK178" s="249">
        <f>ROUND(I178*H178,2)</f>
        <v>0</v>
      </c>
      <c r="BL178" s="17" t="s">
        <v>88</v>
      </c>
      <c r="BM178" s="248" t="s">
        <v>3174</v>
      </c>
    </row>
    <row r="179" spans="1:65" s="2" customFormat="1" ht="21.75" customHeight="1">
      <c r="A179" s="38"/>
      <c r="B179" s="39"/>
      <c r="C179" s="273" t="s">
        <v>514</v>
      </c>
      <c r="D179" s="273" t="s">
        <v>551</v>
      </c>
      <c r="E179" s="274" t="s">
        <v>3175</v>
      </c>
      <c r="F179" s="275" t="s">
        <v>3176</v>
      </c>
      <c r="G179" s="276" t="s">
        <v>563</v>
      </c>
      <c r="H179" s="277">
        <v>2</v>
      </c>
      <c r="I179" s="278"/>
      <c r="J179" s="279">
        <f>ROUND(I179*H179,2)</f>
        <v>0</v>
      </c>
      <c r="K179" s="280"/>
      <c r="L179" s="281"/>
      <c r="M179" s="282" t="s">
        <v>1</v>
      </c>
      <c r="N179" s="283" t="s">
        <v>38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97</v>
      </c>
      <c r="AT179" s="248" t="s">
        <v>551</v>
      </c>
      <c r="AU179" s="248" t="s">
        <v>80</v>
      </c>
      <c r="AY179" s="17" t="s">
        <v>163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80</v>
      </c>
      <c r="BK179" s="249">
        <f>ROUND(I179*H179,2)</f>
        <v>0</v>
      </c>
      <c r="BL179" s="17" t="s">
        <v>88</v>
      </c>
      <c r="BM179" s="248" t="s">
        <v>3177</v>
      </c>
    </row>
    <row r="180" spans="1:65" s="2" customFormat="1" ht="16.5" customHeight="1">
      <c r="A180" s="38"/>
      <c r="B180" s="39"/>
      <c r="C180" s="236" t="s">
        <v>521</v>
      </c>
      <c r="D180" s="236" t="s">
        <v>165</v>
      </c>
      <c r="E180" s="237" t="s">
        <v>3178</v>
      </c>
      <c r="F180" s="238" t="s">
        <v>3144</v>
      </c>
      <c r="G180" s="239" t="s">
        <v>563</v>
      </c>
      <c r="H180" s="240">
        <v>2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38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88</v>
      </c>
      <c r="AT180" s="248" t="s">
        <v>165</v>
      </c>
      <c r="AU180" s="248" t="s">
        <v>80</v>
      </c>
      <c r="AY180" s="17" t="s">
        <v>163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80</v>
      </c>
      <c r="BK180" s="249">
        <f>ROUND(I180*H180,2)</f>
        <v>0</v>
      </c>
      <c r="BL180" s="17" t="s">
        <v>88</v>
      </c>
      <c r="BM180" s="248" t="s">
        <v>3179</v>
      </c>
    </row>
    <row r="181" spans="1:65" s="2" customFormat="1" ht="16.5" customHeight="1">
      <c r="A181" s="38"/>
      <c r="B181" s="39"/>
      <c r="C181" s="273" t="s">
        <v>528</v>
      </c>
      <c r="D181" s="273" t="s">
        <v>551</v>
      </c>
      <c r="E181" s="274" t="s">
        <v>3146</v>
      </c>
      <c r="F181" s="275" t="s">
        <v>3147</v>
      </c>
      <c r="G181" s="276" t="s">
        <v>563</v>
      </c>
      <c r="H181" s="277">
        <v>2</v>
      </c>
      <c r="I181" s="278"/>
      <c r="J181" s="279">
        <f>ROUND(I181*H181,2)</f>
        <v>0</v>
      </c>
      <c r="K181" s="280"/>
      <c r="L181" s="281"/>
      <c r="M181" s="282" t="s">
        <v>1</v>
      </c>
      <c r="N181" s="283" t="s">
        <v>38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97</v>
      </c>
      <c r="AT181" s="248" t="s">
        <v>551</v>
      </c>
      <c r="AU181" s="248" t="s">
        <v>80</v>
      </c>
      <c r="AY181" s="17" t="s">
        <v>163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80</v>
      </c>
      <c r="BK181" s="249">
        <f>ROUND(I181*H181,2)</f>
        <v>0</v>
      </c>
      <c r="BL181" s="17" t="s">
        <v>88</v>
      </c>
      <c r="BM181" s="248" t="s">
        <v>3180</v>
      </c>
    </row>
    <row r="182" spans="1:65" s="2" customFormat="1" ht="16.5" customHeight="1">
      <c r="A182" s="38"/>
      <c r="B182" s="39"/>
      <c r="C182" s="236" t="s">
        <v>535</v>
      </c>
      <c r="D182" s="236" t="s">
        <v>165</v>
      </c>
      <c r="E182" s="237" t="s">
        <v>3149</v>
      </c>
      <c r="F182" s="238" t="s">
        <v>3150</v>
      </c>
      <c r="G182" s="239" t="s">
        <v>563</v>
      </c>
      <c r="H182" s="240">
        <v>2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38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88</v>
      </c>
      <c r="AT182" s="248" t="s">
        <v>165</v>
      </c>
      <c r="AU182" s="248" t="s">
        <v>80</v>
      </c>
      <c r="AY182" s="17" t="s">
        <v>163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80</v>
      </c>
      <c r="BK182" s="249">
        <f>ROUND(I182*H182,2)</f>
        <v>0</v>
      </c>
      <c r="BL182" s="17" t="s">
        <v>88</v>
      </c>
      <c r="BM182" s="248" t="s">
        <v>3181</v>
      </c>
    </row>
    <row r="183" spans="1:65" s="2" customFormat="1" ht="16.5" customHeight="1">
      <c r="A183" s="38"/>
      <c r="B183" s="39"/>
      <c r="C183" s="273" t="s">
        <v>540</v>
      </c>
      <c r="D183" s="273" t="s">
        <v>551</v>
      </c>
      <c r="E183" s="274" t="s">
        <v>3158</v>
      </c>
      <c r="F183" s="275" t="s">
        <v>3159</v>
      </c>
      <c r="G183" s="276" t="s">
        <v>212</v>
      </c>
      <c r="H183" s="277">
        <v>1</v>
      </c>
      <c r="I183" s="278"/>
      <c r="J183" s="279">
        <f>ROUND(I183*H183,2)</f>
        <v>0</v>
      </c>
      <c r="K183" s="280"/>
      <c r="L183" s="281"/>
      <c r="M183" s="282" t="s">
        <v>1</v>
      </c>
      <c r="N183" s="283" t="s">
        <v>38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97</v>
      </c>
      <c r="AT183" s="248" t="s">
        <v>551</v>
      </c>
      <c r="AU183" s="248" t="s">
        <v>80</v>
      </c>
      <c r="AY183" s="17" t="s">
        <v>163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80</v>
      </c>
      <c r="BK183" s="249">
        <f>ROUND(I183*H183,2)</f>
        <v>0</v>
      </c>
      <c r="BL183" s="17" t="s">
        <v>88</v>
      </c>
      <c r="BM183" s="248" t="s">
        <v>3182</v>
      </c>
    </row>
    <row r="184" spans="1:65" s="2" customFormat="1" ht="16.5" customHeight="1">
      <c r="A184" s="38"/>
      <c r="B184" s="39"/>
      <c r="C184" s="236" t="s">
        <v>545</v>
      </c>
      <c r="D184" s="236" t="s">
        <v>165</v>
      </c>
      <c r="E184" s="237" t="s">
        <v>3080</v>
      </c>
      <c r="F184" s="238" t="s">
        <v>3081</v>
      </c>
      <c r="G184" s="239" t="s">
        <v>212</v>
      </c>
      <c r="H184" s="240">
        <v>1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80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3183</v>
      </c>
    </row>
    <row r="185" spans="1:65" s="2" customFormat="1" ht="16.5" customHeight="1">
      <c r="A185" s="38"/>
      <c r="B185" s="39"/>
      <c r="C185" s="273" t="s">
        <v>550</v>
      </c>
      <c r="D185" s="273" t="s">
        <v>551</v>
      </c>
      <c r="E185" s="274" t="s">
        <v>2581</v>
      </c>
      <c r="F185" s="275" t="s">
        <v>2582</v>
      </c>
      <c r="G185" s="276" t="s">
        <v>168</v>
      </c>
      <c r="H185" s="277">
        <v>2</v>
      </c>
      <c r="I185" s="278"/>
      <c r="J185" s="279">
        <f>ROUND(I185*H185,2)</f>
        <v>0</v>
      </c>
      <c r="K185" s="280"/>
      <c r="L185" s="281"/>
      <c r="M185" s="282" t="s">
        <v>1</v>
      </c>
      <c r="N185" s="283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97</v>
      </c>
      <c r="AT185" s="248" t="s">
        <v>551</v>
      </c>
      <c r="AU185" s="248" t="s">
        <v>80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3184</v>
      </c>
    </row>
    <row r="186" spans="1:65" s="2" customFormat="1" ht="16.5" customHeight="1">
      <c r="A186" s="38"/>
      <c r="B186" s="39"/>
      <c r="C186" s="236" t="s">
        <v>556</v>
      </c>
      <c r="D186" s="236" t="s">
        <v>165</v>
      </c>
      <c r="E186" s="237" t="s">
        <v>2584</v>
      </c>
      <c r="F186" s="238" t="s">
        <v>2585</v>
      </c>
      <c r="G186" s="239" t="s">
        <v>168</v>
      </c>
      <c r="H186" s="240">
        <v>2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38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88</v>
      </c>
      <c r="AT186" s="248" t="s">
        <v>165</v>
      </c>
      <c r="AU186" s="248" t="s">
        <v>80</v>
      </c>
      <c r="AY186" s="17" t="s">
        <v>163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80</v>
      </c>
      <c r="BK186" s="249">
        <f>ROUND(I186*H186,2)</f>
        <v>0</v>
      </c>
      <c r="BL186" s="17" t="s">
        <v>88</v>
      </c>
      <c r="BM186" s="248" t="s">
        <v>3185</v>
      </c>
    </row>
    <row r="187" spans="1:63" s="12" customFormat="1" ht="25.9" customHeight="1">
      <c r="A187" s="12"/>
      <c r="B187" s="220"/>
      <c r="C187" s="221"/>
      <c r="D187" s="222" t="s">
        <v>72</v>
      </c>
      <c r="E187" s="223" t="s">
        <v>3186</v>
      </c>
      <c r="F187" s="223" t="s">
        <v>3187</v>
      </c>
      <c r="G187" s="221"/>
      <c r="H187" s="221"/>
      <c r="I187" s="224"/>
      <c r="J187" s="225">
        <f>BK187</f>
        <v>0</v>
      </c>
      <c r="K187" s="221"/>
      <c r="L187" s="226"/>
      <c r="M187" s="227"/>
      <c r="N187" s="228"/>
      <c r="O187" s="228"/>
      <c r="P187" s="229">
        <f>SUM(P188:P192)</f>
        <v>0</v>
      </c>
      <c r="Q187" s="228"/>
      <c r="R187" s="229">
        <f>SUM(R188:R192)</f>
        <v>0</v>
      </c>
      <c r="S187" s="228"/>
      <c r="T187" s="230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1" t="s">
        <v>80</v>
      </c>
      <c r="AT187" s="232" t="s">
        <v>72</v>
      </c>
      <c r="AU187" s="232" t="s">
        <v>73</v>
      </c>
      <c r="AY187" s="231" t="s">
        <v>163</v>
      </c>
      <c r="BK187" s="233">
        <f>SUM(BK188:BK192)</f>
        <v>0</v>
      </c>
    </row>
    <row r="188" spans="1:65" s="2" customFormat="1" ht="21.75" customHeight="1">
      <c r="A188" s="38"/>
      <c r="B188" s="39"/>
      <c r="C188" s="273" t="s">
        <v>560</v>
      </c>
      <c r="D188" s="273" t="s">
        <v>551</v>
      </c>
      <c r="E188" s="274" t="s">
        <v>3188</v>
      </c>
      <c r="F188" s="275" t="s">
        <v>3189</v>
      </c>
      <c r="G188" s="276" t="s">
        <v>563</v>
      </c>
      <c r="H188" s="277">
        <v>1</v>
      </c>
      <c r="I188" s="278"/>
      <c r="J188" s="279">
        <f>ROUND(I188*H188,2)</f>
        <v>0</v>
      </c>
      <c r="K188" s="280"/>
      <c r="L188" s="281"/>
      <c r="M188" s="282" t="s">
        <v>1</v>
      </c>
      <c r="N188" s="283" t="s">
        <v>38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97</v>
      </c>
      <c r="AT188" s="248" t="s">
        <v>551</v>
      </c>
      <c r="AU188" s="248" t="s">
        <v>80</v>
      </c>
      <c r="AY188" s="17" t="s">
        <v>163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80</v>
      </c>
      <c r="BK188" s="249">
        <f>ROUND(I188*H188,2)</f>
        <v>0</v>
      </c>
      <c r="BL188" s="17" t="s">
        <v>88</v>
      </c>
      <c r="BM188" s="248" t="s">
        <v>3190</v>
      </c>
    </row>
    <row r="189" spans="1:65" s="2" customFormat="1" ht="16.5" customHeight="1">
      <c r="A189" s="38"/>
      <c r="B189" s="39"/>
      <c r="C189" s="273" t="s">
        <v>566</v>
      </c>
      <c r="D189" s="273" t="s">
        <v>551</v>
      </c>
      <c r="E189" s="274" t="s">
        <v>3191</v>
      </c>
      <c r="F189" s="275" t="s">
        <v>3192</v>
      </c>
      <c r="G189" s="276" t="s">
        <v>563</v>
      </c>
      <c r="H189" s="277">
        <v>1</v>
      </c>
      <c r="I189" s="278"/>
      <c r="J189" s="279">
        <f>ROUND(I189*H189,2)</f>
        <v>0</v>
      </c>
      <c r="K189" s="280"/>
      <c r="L189" s="281"/>
      <c r="M189" s="282" t="s">
        <v>1</v>
      </c>
      <c r="N189" s="283" t="s">
        <v>38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97</v>
      </c>
      <c r="AT189" s="248" t="s">
        <v>551</v>
      </c>
      <c r="AU189" s="248" t="s">
        <v>80</v>
      </c>
      <c r="AY189" s="17" t="s">
        <v>163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80</v>
      </c>
      <c r="BK189" s="249">
        <f>ROUND(I189*H189,2)</f>
        <v>0</v>
      </c>
      <c r="BL189" s="17" t="s">
        <v>88</v>
      </c>
      <c r="BM189" s="248" t="s">
        <v>3193</v>
      </c>
    </row>
    <row r="190" spans="1:65" s="2" customFormat="1" ht="16.5" customHeight="1">
      <c r="A190" s="38"/>
      <c r="B190" s="39"/>
      <c r="C190" s="236" t="s">
        <v>571</v>
      </c>
      <c r="D190" s="236" t="s">
        <v>165</v>
      </c>
      <c r="E190" s="237" t="s">
        <v>3194</v>
      </c>
      <c r="F190" s="238" t="s">
        <v>3195</v>
      </c>
      <c r="G190" s="239" t="s">
        <v>563</v>
      </c>
      <c r="H190" s="240">
        <v>1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80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3196</v>
      </c>
    </row>
    <row r="191" spans="1:65" s="2" customFormat="1" ht="21.75" customHeight="1">
      <c r="A191" s="38"/>
      <c r="B191" s="39"/>
      <c r="C191" s="273" t="s">
        <v>576</v>
      </c>
      <c r="D191" s="273" t="s">
        <v>551</v>
      </c>
      <c r="E191" s="274" t="s">
        <v>3197</v>
      </c>
      <c r="F191" s="275" t="s">
        <v>3198</v>
      </c>
      <c r="G191" s="276" t="s">
        <v>212</v>
      </c>
      <c r="H191" s="277">
        <v>20</v>
      </c>
      <c r="I191" s="278"/>
      <c r="J191" s="279">
        <f>ROUND(I191*H191,2)</f>
        <v>0</v>
      </c>
      <c r="K191" s="280"/>
      <c r="L191" s="281"/>
      <c r="M191" s="282" t="s">
        <v>1</v>
      </c>
      <c r="N191" s="283" t="s">
        <v>38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97</v>
      </c>
      <c r="AT191" s="248" t="s">
        <v>551</v>
      </c>
      <c r="AU191" s="248" t="s">
        <v>80</v>
      </c>
      <c r="AY191" s="17" t="s">
        <v>163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80</v>
      </c>
      <c r="BK191" s="249">
        <f>ROUND(I191*H191,2)</f>
        <v>0</v>
      </c>
      <c r="BL191" s="17" t="s">
        <v>88</v>
      </c>
      <c r="BM191" s="248" t="s">
        <v>3199</v>
      </c>
    </row>
    <row r="192" spans="1:65" s="2" customFormat="1" ht="16.5" customHeight="1">
      <c r="A192" s="38"/>
      <c r="B192" s="39"/>
      <c r="C192" s="236" t="s">
        <v>581</v>
      </c>
      <c r="D192" s="236" t="s">
        <v>165</v>
      </c>
      <c r="E192" s="237" t="s">
        <v>3200</v>
      </c>
      <c r="F192" s="238" t="s">
        <v>3201</v>
      </c>
      <c r="G192" s="239" t="s">
        <v>212</v>
      </c>
      <c r="H192" s="240">
        <v>20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38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88</v>
      </c>
      <c r="AT192" s="248" t="s">
        <v>165</v>
      </c>
      <c r="AU192" s="248" t="s">
        <v>80</v>
      </c>
      <c r="AY192" s="17" t="s">
        <v>163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80</v>
      </c>
      <c r="BK192" s="249">
        <f>ROUND(I192*H192,2)</f>
        <v>0</v>
      </c>
      <c r="BL192" s="17" t="s">
        <v>88</v>
      </c>
      <c r="BM192" s="248" t="s">
        <v>3202</v>
      </c>
    </row>
    <row r="193" spans="1:63" s="12" customFormat="1" ht="25.9" customHeight="1">
      <c r="A193" s="12"/>
      <c r="B193" s="220"/>
      <c r="C193" s="221"/>
      <c r="D193" s="222" t="s">
        <v>72</v>
      </c>
      <c r="E193" s="223" t="s">
        <v>3203</v>
      </c>
      <c r="F193" s="223" t="s">
        <v>3204</v>
      </c>
      <c r="G193" s="221"/>
      <c r="H193" s="221"/>
      <c r="I193" s="224"/>
      <c r="J193" s="225">
        <f>BK193</f>
        <v>0</v>
      </c>
      <c r="K193" s="221"/>
      <c r="L193" s="226"/>
      <c r="M193" s="227"/>
      <c r="N193" s="228"/>
      <c r="O193" s="228"/>
      <c r="P193" s="229">
        <f>SUM(P194:P203)</f>
        <v>0</v>
      </c>
      <c r="Q193" s="228"/>
      <c r="R193" s="229">
        <f>SUM(R194:R203)</f>
        <v>0</v>
      </c>
      <c r="S193" s="228"/>
      <c r="T193" s="230">
        <f>SUM(T194:T203)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1" t="s">
        <v>80</v>
      </c>
      <c r="AT193" s="232" t="s">
        <v>72</v>
      </c>
      <c r="AU193" s="232" t="s">
        <v>73</v>
      </c>
      <c r="AY193" s="231" t="s">
        <v>163</v>
      </c>
      <c r="BK193" s="233">
        <f>SUM(BK194:BK203)</f>
        <v>0</v>
      </c>
    </row>
    <row r="194" spans="1:65" s="2" customFormat="1" ht="16.5" customHeight="1">
      <c r="A194" s="38"/>
      <c r="B194" s="39"/>
      <c r="C194" s="273" t="s">
        <v>588</v>
      </c>
      <c r="D194" s="273" t="s">
        <v>551</v>
      </c>
      <c r="E194" s="274" t="s">
        <v>3128</v>
      </c>
      <c r="F194" s="275" t="s">
        <v>3129</v>
      </c>
      <c r="G194" s="276" t="s">
        <v>563</v>
      </c>
      <c r="H194" s="277">
        <v>4</v>
      </c>
      <c r="I194" s="278"/>
      <c r="J194" s="279">
        <f>ROUND(I194*H194,2)</f>
        <v>0</v>
      </c>
      <c r="K194" s="280"/>
      <c r="L194" s="281"/>
      <c r="M194" s="282" t="s">
        <v>1</v>
      </c>
      <c r="N194" s="283" t="s">
        <v>38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97</v>
      </c>
      <c r="AT194" s="248" t="s">
        <v>551</v>
      </c>
      <c r="AU194" s="248" t="s">
        <v>80</v>
      </c>
      <c r="AY194" s="17" t="s">
        <v>163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80</v>
      </c>
      <c r="BK194" s="249">
        <f>ROUND(I194*H194,2)</f>
        <v>0</v>
      </c>
      <c r="BL194" s="17" t="s">
        <v>88</v>
      </c>
      <c r="BM194" s="248" t="s">
        <v>3205</v>
      </c>
    </row>
    <row r="195" spans="1:65" s="2" customFormat="1" ht="16.5" customHeight="1">
      <c r="A195" s="38"/>
      <c r="B195" s="39"/>
      <c r="C195" s="236" t="s">
        <v>593</v>
      </c>
      <c r="D195" s="236" t="s">
        <v>165</v>
      </c>
      <c r="E195" s="237" t="s">
        <v>3173</v>
      </c>
      <c r="F195" s="238" t="s">
        <v>3132</v>
      </c>
      <c r="G195" s="239" t="s">
        <v>563</v>
      </c>
      <c r="H195" s="240">
        <v>4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38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88</v>
      </c>
      <c r="AT195" s="248" t="s">
        <v>165</v>
      </c>
      <c r="AU195" s="248" t="s">
        <v>80</v>
      </c>
      <c r="AY195" s="17" t="s">
        <v>163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80</v>
      </c>
      <c r="BK195" s="249">
        <f>ROUND(I195*H195,2)</f>
        <v>0</v>
      </c>
      <c r="BL195" s="17" t="s">
        <v>88</v>
      </c>
      <c r="BM195" s="248" t="s">
        <v>3206</v>
      </c>
    </row>
    <row r="196" spans="1:65" s="2" customFormat="1" ht="21.75" customHeight="1">
      <c r="A196" s="38"/>
      <c r="B196" s="39"/>
      <c r="C196" s="273" t="s">
        <v>597</v>
      </c>
      <c r="D196" s="273" t="s">
        <v>551</v>
      </c>
      <c r="E196" s="274" t="s">
        <v>3175</v>
      </c>
      <c r="F196" s="275" t="s">
        <v>3176</v>
      </c>
      <c r="G196" s="276" t="s">
        <v>563</v>
      </c>
      <c r="H196" s="277">
        <v>4</v>
      </c>
      <c r="I196" s="278"/>
      <c r="J196" s="279">
        <f>ROUND(I196*H196,2)</f>
        <v>0</v>
      </c>
      <c r="K196" s="280"/>
      <c r="L196" s="281"/>
      <c r="M196" s="282" t="s">
        <v>1</v>
      </c>
      <c r="N196" s="283" t="s">
        <v>38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97</v>
      </c>
      <c r="AT196" s="248" t="s">
        <v>551</v>
      </c>
      <c r="AU196" s="248" t="s">
        <v>80</v>
      </c>
      <c r="AY196" s="17" t="s">
        <v>163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80</v>
      </c>
      <c r="BK196" s="249">
        <f>ROUND(I196*H196,2)</f>
        <v>0</v>
      </c>
      <c r="BL196" s="17" t="s">
        <v>88</v>
      </c>
      <c r="BM196" s="248" t="s">
        <v>3207</v>
      </c>
    </row>
    <row r="197" spans="1:65" s="2" customFormat="1" ht="16.5" customHeight="1">
      <c r="A197" s="38"/>
      <c r="B197" s="39"/>
      <c r="C197" s="236" t="s">
        <v>602</v>
      </c>
      <c r="D197" s="236" t="s">
        <v>165</v>
      </c>
      <c r="E197" s="237" t="s">
        <v>3178</v>
      </c>
      <c r="F197" s="238" t="s">
        <v>3144</v>
      </c>
      <c r="G197" s="239" t="s">
        <v>563</v>
      </c>
      <c r="H197" s="240">
        <v>4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38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88</v>
      </c>
      <c r="AT197" s="248" t="s">
        <v>165</v>
      </c>
      <c r="AU197" s="248" t="s">
        <v>80</v>
      </c>
      <c r="AY197" s="17" t="s">
        <v>163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80</v>
      </c>
      <c r="BK197" s="249">
        <f>ROUND(I197*H197,2)</f>
        <v>0</v>
      </c>
      <c r="BL197" s="17" t="s">
        <v>88</v>
      </c>
      <c r="BM197" s="248" t="s">
        <v>3208</v>
      </c>
    </row>
    <row r="198" spans="1:65" s="2" customFormat="1" ht="16.5" customHeight="1">
      <c r="A198" s="38"/>
      <c r="B198" s="39"/>
      <c r="C198" s="273" t="s">
        <v>606</v>
      </c>
      <c r="D198" s="273" t="s">
        <v>551</v>
      </c>
      <c r="E198" s="274" t="s">
        <v>3146</v>
      </c>
      <c r="F198" s="275" t="s">
        <v>3147</v>
      </c>
      <c r="G198" s="276" t="s">
        <v>563</v>
      </c>
      <c r="H198" s="277">
        <v>4</v>
      </c>
      <c r="I198" s="278"/>
      <c r="J198" s="279">
        <f>ROUND(I198*H198,2)</f>
        <v>0</v>
      </c>
      <c r="K198" s="280"/>
      <c r="L198" s="281"/>
      <c r="M198" s="282" t="s">
        <v>1</v>
      </c>
      <c r="N198" s="283" t="s">
        <v>38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97</v>
      </c>
      <c r="AT198" s="248" t="s">
        <v>551</v>
      </c>
      <c r="AU198" s="248" t="s">
        <v>80</v>
      </c>
      <c r="AY198" s="17" t="s">
        <v>163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80</v>
      </c>
      <c r="BK198" s="249">
        <f>ROUND(I198*H198,2)</f>
        <v>0</v>
      </c>
      <c r="BL198" s="17" t="s">
        <v>88</v>
      </c>
      <c r="BM198" s="248" t="s">
        <v>3209</v>
      </c>
    </row>
    <row r="199" spans="1:65" s="2" customFormat="1" ht="16.5" customHeight="1">
      <c r="A199" s="38"/>
      <c r="B199" s="39"/>
      <c r="C199" s="236" t="s">
        <v>611</v>
      </c>
      <c r="D199" s="236" t="s">
        <v>165</v>
      </c>
      <c r="E199" s="237" t="s">
        <v>3149</v>
      </c>
      <c r="F199" s="238" t="s">
        <v>3150</v>
      </c>
      <c r="G199" s="239" t="s">
        <v>563</v>
      </c>
      <c r="H199" s="240">
        <v>4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38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88</v>
      </c>
      <c r="AT199" s="248" t="s">
        <v>165</v>
      </c>
      <c r="AU199" s="248" t="s">
        <v>80</v>
      </c>
      <c r="AY199" s="17" t="s">
        <v>163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80</v>
      </c>
      <c r="BK199" s="249">
        <f>ROUND(I199*H199,2)</f>
        <v>0</v>
      </c>
      <c r="BL199" s="17" t="s">
        <v>88</v>
      </c>
      <c r="BM199" s="248" t="s">
        <v>3210</v>
      </c>
    </row>
    <row r="200" spans="1:65" s="2" customFormat="1" ht="16.5" customHeight="1">
      <c r="A200" s="38"/>
      <c r="B200" s="39"/>
      <c r="C200" s="273" t="s">
        <v>615</v>
      </c>
      <c r="D200" s="273" t="s">
        <v>551</v>
      </c>
      <c r="E200" s="274" t="s">
        <v>3158</v>
      </c>
      <c r="F200" s="275" t="s">
        <v>3159</v>
      </c>
      <c r="G200" s="276" t="s">
        <v>212</v>
      </c>
      <c r="H200" s="277">
        <v>2</v>
      </c>
      <c r="I200" s="278"/>
      <c r="J200" s="279">
        <f>ROUND(I200*H200,2)</f>
        <v>0</v>
      </c>
      <c r="K200" s="280"/>
      <c r="L200" s="281"/>
      <c r="M200" s="282" t="s">
        <v>1</v>
      </c>
      <c r="N200" s="283" t="s">
        <v>38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97</v>
      </c>
      <c r="AT200" s="248" t="s">
        <v>551</v>
      </c>
      <c r="AU200" s="248" t="s">
        <v>80</v>
      </c>
      <c r="AY200" s="17" t="s">
        <v>163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80</v>
      </c>
      <c r="BK200" s="249">
        <f>ROUND(I200*H200,2)</f>
        <v>0</v>
      </c>
      <c r="BL200" s="17" t="s">
        <v>88</v>
      </c>
      <c r="BM200" s="248" t="s">
        <v>3211</v>
      </c>
    </row>
    <row r="201" spans="1:65" s="2" customFormat="1" ht="16.5" customHeight="1">
      <c r="A201" s="38"/>
      <c r="B201" s="39"/>
      <c r="C201" s="236" t="s">
        <v>621</v>
      </c>
      <c r="D201" s="236" t="s">
        <v>165</v>
      </c>
      <c r="E201" s="237" t="s">
        <v>3080</v>
      </c>
      <c r="F201" s="238" t="s">
        <v>3081</v>
      </c>
      <c r="G201" s="239" t="s">
        <v>212</v>
      </c>
      <c r="H201" s="240">
        <v>2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38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88</v>
      </c>
      <c r="AT201" s="248" t="s">
        <v>165</v>
      </c>
      <c r="AU201" s="248" t="s">
        <v>80</v>
      </c>
      <c r="AY201" s="17" t="s">
        <v>163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80</v>
      </c>
      <c r="BK201" s="249">
        <f>ROUND(I201*H201,2)</f>
        <v>0</v>
      </c>
      <c r="BL201" s="17" t="s">
        <v>88</v>
      </c>
      <c r="BM201" s="248" t="s">
        <v>3212</v>
      </c>
    </row>
    <row r="202" spans="1:65" s="2" customFormat="1" ht="16.5" customHeight="1">
      <c r="A202" s="38"/>
      <c r="B202" s="39"/>
      <c r="C202" s="273" t="s">
        <v>626</v>
      </c>
      <c r="D202" s="273" t="s">
        <v>551</v>
      </c>
      <c r="E202" s="274" t="s">
        <v>2581</v>
      </c>
      <c r="F202" s="275" t="s">
        <v>2582</v>
      </c>
      <c r="G202" s="276" t="s">
        <v>168</v>
      </c>
      <c r="H202" s="277">
        <v>2</v>
      </c>
      <c r="I202" s="278"/>
      <c r="J202" s="279">
        <f>ROUND(I202*H202,2)</f>
        <v>0</v>
      </c>
      <c r="K202" s="280"/>
      <c r="L202" s="281"/>
      <c r="M202" s="282" t="s">
        <v>1</v>
      </c>
      <c r="N202" s="283" t="s">
        <v>38</v>
      </c>
      <c r="O202" s="91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97</v>
      </c>
      <c r="AT202" s="248" t="s">
        <v>551</v>
      </c>
      <c r="AU202" s="248" t="s">
        <v>80</v>
      </c>
      <c r="AY202" s="17" t="s">
        <v>163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80</v>
      </c>
      <c r="BK202" s="249">
        <f>ROUND(I202*H202,2)</f>
        <v>0</v>
      </c>
      <c r="BL202" s="17" t="s">
        <v>88</v>
      </c>
      <c r="BM202" s="248" t="s">
        <v>3213</v>
      </c>
    </row>
    <row r="203" spans="1:65" s="2" customFormat="1" ht="16.5" customHeight="1">
      <c r="A203" s="38"/>
      <c r="B203" s="39"/>
      <c r="C203" s="236" t="s">
        <v>631</v>
      </c>
      <c r="D203" s="236" t="s">
        <v>165</v>
      </c>
      <c r="E203" s="237" t="s">
        <v>2584</v>
      </c>
      <c r="F203" s="238" t="s">
        <v>2585</v>
      </c>
      <c r="G203" s="239" t="s">
        <v>168</v>
      </c>
      <c r="H203" s="240">
        <v>2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38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88</v>
      </c>
      <c r="AT203" s="248" t="s">
        <v>165</v>
      </c>
      <c r="AU203" s="248" t="s">
        <v>80</v>
      </c>
      <c r="AY203" s="17" t="s">
        <v>163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80</v>
      </c>
      <c r="BK203" s="249">
        <f>ROUND(I203*H203,2)</f>
        <v>0</v>
      </c>
      <c r="BL203" s="17" t="s">
        <v>88</v>
      </c>
      <c r="BM203" s="248" t="s">
        <v>3214</v>
      </c>
    </row>
    <row r="204" spans="1:63" s="12" customFormat="1" ht="25.9" customHeight="1">
      <c r="A204" s="12"/>
      <c r="B204" s="220"/>
      <c r="C204" s="221"/>
      <c r="D204" s="222" t="s">
        <v>72</v>
      </c>
      <c r="E204" s="223" t="s">
        <v>3215</v>
      </c>
      <c r="F204" s="223" t="s">
        <v>3216</v>
      </c>
      <c r="G204" s="221"/>
      <c r="H204" s="221"/>
      <c r="I204" s="224"/>
      <c r="J204" s="225">
        <f>BK204</f>
        <v>0</v>
      </c>
      <c r="K204" s="221"/>
      <c r="L204" s="226"/>
      <c r="M204" s="227"/>
      <c r="N204" s="228"/>
      <c r="O204" s="228"/>
      <c r="P204" s="229">
        <f>SUM(P205:P209)</f>
        <v>0</v>
      </c>
      <c r="Q204" s="228"/>
      <c r="R204" s="229">
        <f>SUM(R205:R209)</f>
        <v>0</v>
      </c>
      <c r="S204" s="228"/>
      <c r="T204" s="230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1" t="s">
        <v>80</v>
      </c>
      <c r="AT204" s="232" t="s">
        <v>72</v>
      </c>
      <c r="AU204" s="232" t="s">
        <v>73</v>
      </c>
      <c r="AY204" s="231" t="s">
        <v>163</v>
      </c>
      <c r="BK204" s="233">
        <f>SUM(BK205:BK209)</f>
        <v>0</v>
      </c>
    </row>
    <row r="205" spans="1:65" s="2" customFormat="1" ht="16.5" customHeight="1">
      <c r="A205" s="38"/>
      <c r="B205" s="39"/>
      <c r="C205" s="236" t="s">
        <v>636</v>
      </c>
      <c r="D205" s="236" t="s">
        <v>165</v>
      </c>
      <c r="E205" s="237" t="s">
        <v>3217</v>
      </c>
      <c r="F205" s="238" t="s">
        <v>3218</v>
      </c>
      <c r="G205" s="239" t="s">
        <v>922</v>
      </c>
      <c r="H205" s="240">
        <v>270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38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88</v>
      </c>
      <c r="AT205" s="248" t="s">
        <v>165</v>
      </c>
      <c r="AU205" s="248" t="s">
        <v>80</v>
      </c>
      <c r="AY205" s="17" t="s">
        <v>163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80</v>
      </c>
      <c r="BK205" s="249">
        <f>ROUND(I205*H205,2)</f>
        <v>0</v>
      </c>
      <c r="BL205" s="17" t="s">
        <v>88</v>
      </c>
      <c r="BM205" s="248" t="s">
        <v>3219</v>
      </c>
    </row>
    <row r="206" spans="1:65" s="2" customFormat="1" ht="16.5" customHeight="1">
      <c r="A206" s="38"/>
      <c r="B206" s="39"/>
      <c r="C206" s="236" t="s">
        <v>641</v>
      </c>
      <c r="D206" s="236" t="s">
        <v>165</v>
      </c>
      <c r="E206" s="237" t="s">
        <v>3220</v>
      </c>
      <c r="F206" s="238" t="s">
        <v>3221</v>
      </c>
      <c r="G206" s="239" t="s">
        <v>579</v>
      </c>
      <c r="H206" s="240">
        <v>1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38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88</v>
      </c>
      <c r="AT206" s="248" t="s">
        <v>165</v>
      </c>
      <c r="AU206" s="248" t="s">
        <v>80</v>
      </c>
      <c r="AY206" s="17" t="s">
        <v>163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80</v>
      </c>
      <c r="BK206" s="249">
        <f>ROUND(I206*H206,2)</f>
        <v>0</v>
      </c>
      <c r="BL206" s="17" t="s">
        <v>88</v>
      </c>
      <c r="BM206" s="248" t="s">
        <v>3222</v>
      </c>
    </row>
    <row r="207" spans="1:65" s="2" customFormat="1" ht="16.5" customHeight="1">
      <c r="A207" s="38"/>
      <c r="B207" s="39"/>
      <c r="C207" s="236" t="s">
        <v>646</v>
      </c>
      <c r="D207" s="236" t="s">
        <v>165</v>
      </c>
      <c r="E207" s="237" t="s">
        <v>3223</v>
      </c>
      <c r="F207" s="238" t="s">
        <v>3224</v>
      </c>
      <c r="G207" s="239" t="s">
        <v>579</v>
      </c>
      <c r="H207" s="240">
        <v>1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38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88</v>
      </c>
      <c r="AT207" s="248" t="s">
        <v>165</v>
      </c>
      <c r="AU207" s="248" t="s">
        <v>80</v>
      </c>
      <c r="AY207" s="17" t="s">
        <v>163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80</v>
      </c>
      <c r="BK207" s="249">
        <f>ROUND(I207*H207,2)</f>
        <v>0</v>
      </c>
      <c r="BL207" s="17" t="s">
        <v>88</v>
      </c>
      <c r="BM207" s="248" t="s">
        <v>3225</v>
      </c>
    </row>
    <row r="208" spans="1:65" s="2" customFormat="1" ht="16.5" customHeight="1">
      <c r="A208" s="38"/>
      <c r="B208" s="39"/>
      <c r="C208" s="236" t="s">
        <v>650</v>
      </c>
      <c r="D208" s="236" t="s">
        <v>165</v>
      </c>
      <c r="E208" s="237" t="s">
        <v>3226</v>
      </c>
      <c r="F208" s="238" t="s">
        <v>3227</v>
      </c>
      <c r="G208" s="239" t="s">
        <v>579</v>
      </c>
      <c r="H208" s="240">
        <v>1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38</v>
      </c>
      <c r="O208" s="91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88</v>
      </c>
      <c r="AT208" s="248" t="s">
        <v>165</v>
      </c>
      <c r="AU208" s="248" t="s">
        <v>80</v>
      </c>
      <c r="AY208" s="17" t="s">
        <v>163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80</v>
      </c>
      <c r="BK208" s="249">
        <f>ROUND(I208*H208,2)</f>
        <v>0</v>
      </c>
      <c r="BL208" s="17" t="s">
        <v>88</v>
      </c>
      <c r="BM208" s="248" t="s">
        <v>3228</v>
      </c>
    </row>
    <row r="209" spans="1:65" s="2" customFormat="1" ht="16.5" customHeight="1">
      <c r="A209" s="38"/>
      <c r="B209" s="39"/>
      <c r="C209" s="236" t="s">
        <v>657</v>
      </c>
      <c r="D209" s="236" t="s">
        <v>165</v>
      </c>
      <c r="E209" s="237" t="s">
        <v>3229</v>
      </c>
      <c r="F209" s="238" t="s">
        <v>3230</v>
      </c>
      <c r="G209" s="239" t="s">
        <v>579</v>
      </c>
      <c r="H209" s="240">
        <v>1</v>
      </c>
      <c r="I209" s="241"/>
      <c r="J209" s="242">
        <f>ROUND(I209*H209,2)</f>
        <v>0</v>
      </c>
      <c r="K209" s="243"/>
      <c r="L209" s="44"/>
      <c r="M209" s="284" t="s">
        <v>1</v>
      </c>
      <c r="N209" s="285" t="s">
        <v>38</v>
      </c>
      <c r="O209" s="286"/>
      <c r="P209" s="287">
        <f>O209*H209</f>
        <v>0</v>
      </c>
      <c r="Q209" s="287">
        <v>0</v>
      </c>
      <c r="R209" s="287">
        <f>Q209*H209</f>
        <v>0</v>
      </c>
      <c r="S209" s="287">
        <v>0</v>
      </c>
      <c r="T209" s="28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88</v>
      </c>
      <c r="AT209" s="248" t="s">
        <v>165</v>
      </c>
      <c r="AU209" s="248" t="s">
        <v>80</v>
      </c>
      <c r="AY209" s="17" t="s">
        <v>163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80</v>
      </c>
      <c r="BK209" s="249">
        <f>ROUND(I209*H209,2)</f>
        <v>0</v>
      </c>
      <c r="BL209" s="17" t="s">
        <v>88</v>
      </c>
      <c r="BM209" s="248" t="s">
        <v>3231</v>
      </c>
    </row>
    <row r="210" spans="1:31" s="2" customFormat="1" ht="6.95" customHeight="1">
      <c r="A210" s="38"/>
      <c r="B210" s="66"/>
      <c r="C210" s="67"/>
      <c r="D210" s="67"/>
      <c r="E210" s="67"/>
      <c r="F210" s="67"/>
      <c r="G210" s="67"/>
      <c r="H210" s="67"/>
      <c r="I210" s="183"/>
      <c r="J210" s="67"/>
      <c r="K210" s="67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122:K20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3232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ROUND((SUM(BE127:BE193)),2)</f>
        <v>0</v>
      </c>
      <c r="G33" s="38"/>
      <c r="H33" s="38"/>
      <c r="I33" s="162">
        <v>0.21</v>
      </c>
      <c r="J33" s="161">
        <f>ROUND(((SUM(BE127:BE193))*I33),2)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ROUND((SUM(BF127:BF193)),2)</f>
        <v>0</v>
      </c>
      <c r="G34" s="38"/>
      <c r="H34" s="38"/>
      <c r="I34" s="162">
        <v>0.15</v>
      </c>
      <c r="J34" s="161">
        <f>ROUND(((SUM(BF127:BF193))*I34),2)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ROUND((SUM(BG127:BG193)),2)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ROUND((SUM(BH127:BH193)),2)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ROUND((SUM(BI127:BI193)),2)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7 - Vytápění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2639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3233</v>
      </c>
      <c r="E98" s="196"/>
      <c r="F98" s="196"/>
      <c r="G98" s="196"/>
      <c r="H98" s="196"/>
      <c r="I98" s="197"/>
      <c r="J98" s="198">
        <f>J129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93"/>
      <c r="C99" s="194"/>
      <c r="D99" s="195" t="s">
        <v>3234</v>
      </c>
      <c r="E99" s="196"/>
      <c r="F99" s="196"/>
      <c r="G99" s="196"/>
      <c r="H99" s="196"/>
      <c r="I99" s="197"/>
      <c r="J99" s="198">
        <f>J134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93"/>
      <c r="C100" s="194"/>
      <c r="D100" s="195" t="s">
        <v>3235</v>
      </c>
      <c r="E100" s="196"/>
      <c r="F100" s="196"/>
      <c r="G100" s="196"/>
      <c r="H100" s="196"/>
      <c r="I100" s="197"/>
      <c r="J100" s="198">
        <f>J169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93"/>
      <c r="C101" s="194"/>
      <c r="D101" s="195" t="s">
        <v>3236</v>
      </c>
      <c r="E101" s="196"/>
      <c r="F101" s="196"/>
      <c r="G101" s="196"/>
      <c r="H101" s="196"/>
      <c r="I101" s="197"/>
      <c r="J101" s="198">
        <f>J173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93"/>
      <c r="C102" s="194"/>
      <c r="D102" s="195" t="s">
        <v>3237</v>
      </c>
      <c r="E102" s="196"/>
      <c r="F102" s="196"/>
      <c r="G102" s="196"/>
      <c r="H102" s="196"/>
      <c r="I102" s="197"/>
      <c r="J102" s="198">
        <f>J178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93"/>
      <c r="C103" s="194"/>
      <c r="D103" s="195" t="s">
        <v>3238</v>
      </c>
      <c r="E103" s="196"/>
      <c r="F103" s="196"/>
      <c r="G103" s="196"/>
      <c r="H103" s="196"/>
      <c r="I103" s="197"/>
      <c r="J103" s="198">
        <f>J180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93"/>
      <c r="C104" s="194"/>
      <c r="D104" s="195" t="s">
        <v>3239</v>
      </c>
      <c r="E104" s="196"/>
      <c r="F104" s="196"/>
      <c r="G104" s="196"/>
      <c r="H104" s="196"/>
      <c r="I104" s="197"/>
      <c r="J104" s="198">
        <f>J182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93"/>
      <c r="C105" s="194"/>
      <c r="D105" s="195" t="s">
        <v>3240</v>
      </c>
      <c r="E105" s="196"/>
      <c r="F105" s="196"/>
      <c r="G105" s="196"/>
      <c r="H105" s="196"/>
      <c r="I105" s="197"/>
      <c r="J105" s="198">
        <f>J184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193"/>
      <c r="C106" s="194"/>
      <c r="D106" s="195" t="s">
        <v>3241</v>
      </c>
      <c r="E106" s="196"/>
      <c r="F106" s="196"/>
      <c r="G106" s="196"/>
      <c r="H106" s="196"/>
      <c r="I106" s="197"/>
      <c r="J106" s="198">
        <f>J186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193"/>
      <c r="C107" s="194"/>
      <c r="D107" s="195" t="s">
        <v>3242</v>
      </c>
      <c r="E107" s="196"/>
      <c r="F107" s="196"/>
      <c r="G107" s="196"/>
      <c r="H107" s="196"/>
      <c r="I107" s="197"/>
      <c r="J107" s="198">
        <f>J188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148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Kopie - 17-0610 - Revitalizace objektu Máchova 20, Plzeň (zadání)</v>
      </c>
      <c r="F117" s="32"/>
      <c r="G117" s="32"/>
      <c r="H117" s="32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116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7 - Vytápění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147" t="s">
        <v>22</v>
      </c>
      <c r="J121" s="79" t="str">
        <f>IF(J12="","",J12)</f>
        <v>28. 2. 2020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147" t="s">
        <v>29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147" t="s">
        <v>31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149</v>
      </c>
      <c r="D126" s="210" t="s">
        <v>58</v>
      </c>
      <c r="E126" s="210" t="s">
        <v>54</v>
      </c>
      <c r="F126" s="210" t="s">
        <v>55</v>
      </c>
      <c r="G126" s="210" t="s">
        <v>150</v>
      </c>
      <c r="H126" s="210" t="s">
        <v>151</v>
      </c>
      <c r="I126" s="211" t="s">
        <v>152</v>
      </c>
      <c r="J126" s="212" t="s">
        <v>120</v>
      </c>
      <c r="K126" s="213" t="s">
        <v>153</v>
      </c>
      <c r="L126" s="214"/>
      <c r="M126" s="100" t="s">
        <v>1</v>
      </c>
      <c r="N126" s="101" t="s">
        <v>37</v>
      </c>
      <c r="O126" s="101" t="s">
        <v>154</v>
      </c>
      <c r="P126" s="101" t="s">
        <v>155</v>
      </c>
      <c r="Q126" s="101" t="s">
        <v>156</v>
      </c>
      <c r="R126" s="101" t="s">
        <v>157</v>
      </c>
      <c r="S126" s="101" t="s">
        <v>158</v>
      </c>
      <c r="T126" s="102" t="s">
        <v>159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160</v>
      </c>
      <c r="D127" s="40"/>
      <c r="E127" s="40"/>
      <c r="F127" s="40"/>
      <c r="G127" s="40"/>
      <c r="H127" s="40"/>
      <c r="I127" s="144"/>
      <c r="J127" s="215">
        <f>BK127</f>
        <v>0</v>
      </c>
      <c r="K127" s="40"/>
      <c r="L127" s="44"/>
      <c r="M127" s="103"/>
      <c r="N127" s="216"/>
      <c r="O127" s="104"/>
      <c r="P127" s="217">
        <f>P128+P129+P134+P169+P173+P178+P180+P182+P184+P186+P188</f>
        <v>0</v>
      </c>
      <c r="Q127" s="104"/>
      <c r="R127" s="217">
        <f>R128+R129+R134+R169+R173+R178+R180+R182+R184+R186+R188</f>
        <v>0</v>
      </c>
      <c r="S127" s="104"/>
      <c r="T127" s="218">
        <f>T128+T129+T134+T169+T173+T178+T180+T182+T184+T186+T188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122</v>
      </c>
      <c r="BK127" s="219">
        <f>BK128+BK129+BK134+BK169+BK173+BK178+BK180+BK182+BK184+BK186+BK188</f>
        <v>0</v>
      </c>
    </row>
    <row r="128" spans="1:63" s="12" customFormat="1" ht="25.9" customHeight="1">
      <c r="A128" s="12"/>
      <c r="B128" s="220"/>
      <c r="C128" s="221"/>
      <c r="D128" s="222" t="s">
        <v>72</v>
      </c>
      <c r="E128" s="223" t="s">
        <v>161</v>
      </c>
      <c r="F128" s="223" t="s">
        <v>161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v>0</v>
      </c>
      <c r="Q128" s="228"/>
      <c r="R128" s="229">
        <v>0</v>
      </c>
      <c r="S128" s="228"/>
      <c r="T128" s="230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80</v>
      </c>
      <c r="AT128" s="232" t="s">
        <v>72</v>
      </c>
      <c r="AU128" s="232" t="s">
        <v>73</v>
      </c>
      <c r="AY128" s="231" t="s">
        <v>163</v>
      </c>
      <c r="BK128" s="233">
        <v>0</v>
      </c>
    </row>
    <row r="129" spans="1:63" s="12" customFormat="1" ht="25.9" customHeight="1">
      <c r="A129" s="12"/>
      <c r="B129" s="220"/>
      <c r="C129" s="221"/>
      <c r="D129" s="222" t="s">
        <v>72</v>
      </c>
      <c r="E129" s="223" t="s">
        <v>3243</v>
      </c>
      <c r="F129" s="223" t="s">
        <v>3244</v>
      </c>
      <c r="G129" s="221"/>
      <c r="H129" s="221"/>
      <c r="I129" s="224"/>
      <c r="J129" s="225">
        <f>BK129</f>
        <v>0</v>
      </c>
      <c r="K129" s="221"/>
      <c r="L129" s="226"/>
      <c r="M129" s="227"/>
      <c r="N129" s="228"/>
      <c r="O129" s="228"/>
      <c r="P129" s="229">
        <f>SUM(P130:P133)</f>
        <v>0</v>
      </c>
      <c r="Q129" s="228"/>
      <c r="R129" s="229">
        <f>SUM(R130:R133)</f>
        <v>0</v>
      </c>
      <c r="S129" s="228"/>
      <c r="T129" s="230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82</v>
      </c>
      <c r="AT129" s="232" t="s">
        <v>72</v>
      </c>
      <c r="AU129" s="232" t="s">
        <v>73</v>
      </c>
      <c r="AY129" s="231" t="s">
        <v>163</v>
      </c>
      <c r="BK129" s="233">
        <f>SUM(BK130:BK133)</f>
        <v>0</v>
      </c>
    </row>
    <row r="130" spans="1:65" s="2" customFormat="1" ht="33" customHeight="1">
      <c r="A130" s="38"/>
      <c r="B130" s="39"/>
      <c r="C130" s="236" t="s">
        <v>80</v>
      </c>
      <c r="D130" s="236" t="s">
        <v>165</v>
      </c>
      <c r="E130" s="237" t="s">
        <v>3245</v>
      </c>
      <c r="F130" s="238" t="s">
        <v>3246</v>
      </c>
      <c r="G130" s="239" t="s">
        <v>192</v>
      </c>
      <c r="H130" s="240">
        <v>322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254</v>
      </c>
      <c r="AT130" s="248" t="s">
        <v>165</v>
      </c>
      <c r="AU130" s="248" t="s">
        <v>80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254</v>
      </c>
      <c r="BM130" s="248" t="s">
        <v>3247</v>
      </c>
    </row>
    <row r="131" spans="1:65" s="2" customFormat="1" ht="16.5" customHeight="1">
      <c r="A131" s="38"/>
      <c r="B131" s="39"/>
      <c r="C131" s="236" t="s">
        <v>82</v>
      </c>
      <c r="D131" s="236" t="s">
        <v>165</v>
      </c>
      <c r="E131" s="237" t="s">
        <v>3248</v>
      </c>
      <c r="F131" s="238" t="s">
        <v>3249</v>
      </c>
      <c r="G131" s="239" t="s">
        <v>192</v>
      </c>
      <c r="H131" s="240">
        <v>322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38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254</v>
      </c>
      <c r="AT131" s="248" t="s">
        <v>165</v>
      </c>
      <c r="AU131" s="248" t="s">
        <v>80</v>
      </c>
      <c r="AY131" s="17" t="s">
        <v>163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80</v>
      </c>
      <c r="BK131" s="249">
        <f>ROUND(I131*H131,2)</f>
        <v>0</v>
      </c>
      <c r="BL131" s="17" t="s">
        <v>254</v>
      </c>
      <c r="BM131" s="248" t="s">
        <v>3250</v>
      </c>
    </row>
    <row r="132" spans="1:51" s="13" customFormat="1" ht="12">
      <c r="A132" s="13"/>
      <c r="B132" s="250"/>
      <c r="C132" s="251"/>
      <c r="D132" s="252" t="s">
        <v>170</v>
      </c>
      <c r="E132" s="253" t="s">
        <v>1</v>
      </c>
      <c r="F132" s="254" t="s">
        <v>2433</v>
      </c>
      <c r="G132" s="251"/>
      <c r="H132" s="255">
        <v>322</v>
      </c>
      <c r="I132" s="256"/>
      <c r="J132" s="251"/>
      <c r="K132" s="251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170</v>
      </c>
      <c r="AU132" s="261" t="s">
        <v>80</v>
      </c>
      <c r="AV132" s="13" t="s">
        <v>82</v>
      </c>
      <c r="AW132" s="13" t="s">
        <v>30</v>
      </c>
      <c r="AX132" s="13" t="s">
        <v>73</v>
      </c>
      <c r="AY132" s="261" t="s">
        <v>163</v>
      </c>
    </row>
    <row r="133" spans="1:51" s="14" customFormat="1" ht="12">
      <c r="A133" s="14"/>
      <c r="B133" s="262"/>
      <c r="C133" s="263"/>
      <c r="D133" s="252" t="s">
        <v>170</v>
      </c>
      <c r="E133" s="264" t="s">
        <v>1</v>
      </c>
      <c r="F133" s="265" t="s">
        <v>172</v>
      </c>
      <c r="G133" s="263"/>
      <c r="H133" s="266">
        <v>322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2" t="s">
        <v>170</v>
      </c>
      <c r="AU133" s="272" t="s">
        <v>80</v>
      </c>
      <c r="AV133" s="14" t="s">
        <v>88</v>
      </c>
      <c r="AW133" s="14" t="s">
        <v>30</v>
      </c>
      <c r="AX133" s="14" t="s">
        <v>80</v>
      </c>
      <c r="AY133" s="272" t="s">
        <v>163</v>
      </c>
    </row>
    <row r="134" spans="1:63" s="12" customFormat="1" ht="25.9" customHeight="1">
      <c r="A134" s="12"/>
      <c r="B134" s="220"/>
      <c r="C134" s="221"/>
      <c r="D134" s="222" t="s">
        <v>72</v>
      </c>
      <c r="E134" s="223" t="s">
        <v>2566</v>
      </c>
      <c r="F134" s="223" t="s">
        <v>2567</v>
      </c>
      <c r="G134" s="221"/>
      <c r="H134" s="221"/>
      <c r="I134" s="224"/>
      <c r="J134" s="225">
        <f>BK134</f>
        <v>0</v>
      </c>
      <c r="K134" s="221"/>
      <c r="L134" s="226"/>
      <c r="M134" s="227"/>
      <c r="N134" s="228"/>
      <c r="O134" s="228"/>
      <c r="P134" s="229">
        <f>SUM(P135:P168)</f>
        <v>0</v>
      </c>
      <c r="Q134" s="228"/>
      <c r="R134" s="229">
        <f>SUM(R135:R168)</f>
        <v>0</v>
      </c>
      <c r="S134" s="228"/>
      <c r="T134" s="230">
        <f>SUM(T135:T168)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82</v>
      </c>
      <c r="AT134" s="232" t="s">
        <v>72</v>
      </c>
      <c r="AU134" s="232" t="s">
        <v>73</v>
      </c>
      <c r="AY134" s="231" t="s">
        <v>163</v>
      </c>
      <c r="BK134" s="233">
        <f>SUM(BK135:BK168)</f>
        <v>0</v>
      </c>
    </row>
    <row r="135" spans="1:65" s="2" customFormat="1" ht="44.25" customHeight="1">
      <c r="A135" s="38"/>
      <c r="B135" s="39"/>
      <c r="C135" s="236" t="s">
        <v>85</v>
      </c>
      <c r="D135" s="236" t="s">
        <v>165</v>
      </c>
      <c r="E135" s="237" t="s">
        <v>3251</v>
      </c>
      <c r="F135" s="238" t="s">
        <v>3252</v>
      </c>
      <c r="G135" s="239" t="s">
        <v>192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38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254</v>
      </c>
      <c r="AT135" s="248" t="s">
        <v>165</v>
      </c>
      <c r="AU135" s="248" t="s">
        <v>80</v>
      </c>
      <c r="AY135" s="17" t="s">
        <v>163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80</v>
      </c>
      <c r="BK135" s="249">
        <f>ROUND(I135*H135,2)</f>
        <v>0</v>
      </c>
      <c r="BL135" s="17" t="s">
        <v>254</v>
      </c>
      <c r="BM135" s="248" t="s">
        <v>3253</v>
      </c>
    </row>
    <row r="136" spans="1:65" s="2" customFormat="1" ht="44.25" customHeight="1">
      <c r="A136" s="38"/>
      <c r="B136" s="39"/>
      <c r="C136" s="236" t="s">
        <v>88</v>
      </c>
      <c r="D136" s="236" t="s">
        <v>165</v>
      </c>
      <c r="E136" s="237" t="s">
        <v>3254</v>
      </c>
      <c r="F136" s="238" t="s">
        <v>3252</v>
      </c>
      <c r="G136" s="239" t="s">
        <v>192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254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254</v>
      </c>
      <c r="BM136" s="248" t="s">
        <v>3255</v>
      </c>
    </row>
    <row r="137" spans="1:65" s="2" customFormat="1" ht="44.25" customHeight="1">
      <c r="A137" s="38"/>
      <c r="B137" s="39"/>
      <c r="C137" s="236" t="s">
        <v>189</v>
      </c>
      <c r="D137" s="236" t="s">
        <v>165</v>
      </c>
      <c r="E137" s="237" t="s">
        <v>3256</v>
      </c>
      <c r="F137" s="238" t="s">
        <v>3257</v>
      </c>
      <c r="G137" s="239" t="s">
        <v>192</v>
      </c>
      <c r="H137" s="240">
        <v>39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254</v>
      </c>
      <c r="AT137" s="248" t="s">
        <v>165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254</v>
      </c>
      <c r="BM137" s="248" t="s">
        <v>3258</v>
      </c>
    </row>
    <row r="138" spans="1:65" s="2" customFormat="1" ht="44.25" customHeight="1">
      <c r="A138" s="38"/>
      <c r="B138" s="39"/>
      <c r="C138" s="236" t="s">
        <v>91</v>
      </c>
      <c r="D138" s="236" t="s">
        <v>165</v>
      </c>
      <c r="E138" s="237" t="s">
        <v>3259</v>
      </c>
      <c r="F138" s="238" t="s">
        <v>3257</v>
      </c>
      <c r="G138" s="239" t="s">
        <v>192</v>
      </c>
      <c r="H138" s="240">
        <v>38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254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254</v>
      </c>
      <c r="BM138" s="248" t="s">
        <v>3260</v>
      </c>
    </row>
    <row r="139" spans="1:65" s="2" customFormat="1" ht="44.25" customHeight="1">
      <c r="A139" s="38"/>
      <c r="B139" s="39"/>
      <c r="C139" s="236" t="s">
        <v>94</v>
      </c>
      <c r="D139" s="236" t="s">
        <v>165</v>
      </c>
      <c r="E139" s="237" t="s">
        <v>3261</v>
      </c>
      <c r="F139" s="238" t="s">
        <v>3262</v>
      </c>
      <c r="G139" s="239" t="s">
        <v>192</v>
      </c>
      <c r="H139" s="240">
        <v>19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254</v>
      </c>
      <c r="AT139" s="248" t="s">
        <v>165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254</v>
      </c>
      <c r="BM139" s="248" t="s">
        <v>3263</v>
      </c>
    </row>
    <row r="140" spans="1:65" s="2" customFormat="1" ht="44.25" customHeight="1">
      <c r="A140" s="38"/>
      <c r="B140" s="39"/>
      <c r="C140" s="236" t="s">
        <v>97</v>
      </c>
      <c r="D140" s="236" t="s">
        <v>165</v>
      </c>
      <c r="E140" s="237" t="s">
        <v>3264</v>
      </c>
      <c r="F140" s="238" t="s">
        <v>3262</v>
      </c>
      <c r="G140" s="239" t="s">
        <v>192</v>
      </c>
      <c r="H140" s="240">
        <v>22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254</v>
      </c>
      <c r="AT140" s="248" t="s">
        <v>165</v>
      </c>
      <c r="AU140" s="248" t="s">
        <v>80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254</v>
      </c>
      <c r="BM140" s="248" t="s">
        <v>3265</v>
      </c>
    </row>
    <row r="141" spans="1:65" s="2" customFormat="1" ht="44.25" customHeight="1">
      <c r="A141" s="38"/>
      <c r="B141" s="39"/>
      <c r="C141" s="236" t="s">
        <v>100</v>
      </c>
      <c r="D141" s="236" t="s">
        <v>165</v>
      </c>
      <c r="E141" s="237" t="s">
        <v>3266</v>
      </c>
      <c r="F141" s="238" t="s">
        <v>3267</v>
      </c>
      <c r="G141" s="239" t="s">
        <v>192</v>
      </c>
      <c r="H141" s="240">
        <v>2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254</v>
      </c>
      <c r="AT141" s="248" t="s">
        <v>165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254</v>
      </c>
      <c r="BM141" s="248" t="s">
        <v>3268</v>
      </c>
    </row>
    <row r="142" spans="1:65" s="2" customFormat="1" ht="44.25" customHeight="1">
      <c r="A142" s="38"/>
      <c r="B142" s="39"/>
      <c r="C142" s="236" t="s">
        <v>103</v>
      </c>
      <c r="D142" s="236" t="s">
        <v>165</v>
      </c>
      <c r="E142" s="237" t="s">
        <v>3269</v>
      </c>
      <c r="F142" s="238" t="s">
        <v>3267</v>
      </c>
      <c r="G142" s="239" t="s">
        <v>192</v>
      </c>
      <c r="H142" s="240">
        <v>2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254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254</v>
      </c>
      <c r="BM142" s="248" t="s">
        <v>3270</v>
      </c>
    </row>
    <row r="143" spans="1:65" s="2" customFormat="1" ht="44.25" customHeight="1">
      <c r="A143" s="38"/>
      <c r="B143" s="39"/>
      <c r="C143" s="236" t="s">
        <v>106</v>
      </c>
      <c r="D143" s="236" t="s">
        <v>165</v>
      </c>
      <c r="E143" s="237" t="s">
        <v>3271</v>
      </c>
      <c r="F143" s="238" t="s">
        <v>3272</v>
      </c>
      <c r="G143" s="239" t="s">
        <v>192</v>
      </c>
      <c r="H143" s="240">
        <v>35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254</v>
      </c>
      <c r="AT143" s="248" t="s">
        <v>165</v>
      </c>
      <c r="AU143" s="248" t="s">
        <v>80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254</v>
      </c>
      <c r="BM143" s="248" t="s">
        <v>3273</v>
      </c>
    </row>
    <row r="144" spans="1:65" s="2" customFormat="1" ht="44.25" customHeight="1">
      <c r="A144" s="38"/>
      <c r="B144" s="39"/>
      <c r="C144" s="236" t="s">
        <v>109</v>
      </c>
      <c r="D144" s="236" t="s">
        <v>165</v>
      </c>
      <c r="E144" s="237" t="s">
        <v>3274</v>
      </c>
      <c r="F144" s="238" t="s">
        <v>3272</v>
      </c>
      <c r="G144" s="239" t="s">
        <v>192</v>
      </c>
      <c r="H144" s="240">
        <v>29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254</v>
      </c>
      <c r="AT144" s="248" t="s">
        <v>165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254</v>
      </c>
      <c r="BM144" s="248" t="s">
        <v>3275</v>
      </c>
    </row>
    <row r="145" spans="1:65" s="2" customFormat="1" ht="44.25" customHeight="1">
      <c r="A145" s="38"/>
      <c r="B145" s="39"/>
      <c r="C145" s="236" t="s">
        <v>112</v>
      </c>
      <c r="D145" s="236" t="s">
        <v>165</v>
      </c>
      <c r="E145" s="237" t="s">
        <v>3276</v>
      </c>
      <c r="F145" s="238" t="s">
        <v>3277</v>
      </c>
      <c r="G145" s="239" t="s">
        <v>192</v>
      </c>
      <c r="H145" s="240">
        <v>5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254</v>
      </c>
      <c r="AT145" s="248" t="s">
        <v>165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254</v>
      </c>
      <c r="BM145" s="248" t="s">
        <v>3278</v>
      </c>
    </row>
    <row r="146" spans="1:65" s="2" customFormat="1" ht="44.25" customHeight="1">
      <c r="A146" s="38"/>
      <c r="B146" s="39"/>
      <c r="C146" s="236" t="s">
        <v>246</v>
      </c>
      <c r="D146" s="236" t="s">
        <v>165</v>
      </c>
      <c r="E146" s="237" t="s">
        <v>3279</v>
      </c>
      <c r="F146" s="238" t="s">
        <v>3277</v>
      </c>
      <c r="G146" s="239" t="s">
        <v>192</v>
      </c>
      <c r="H146" s="240">
        <v>8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254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254</v>
      </c>
      <c r="BM146" s="248" t="s">
        <v>3280</v>
      </c>
    </row>
    <row r="147" spans="1:65" s="2" customFormat="1" ht="44.25" customHeight="1">
      <c r="A147" s="38"/>
      <c r="B147" s="39"/>
      <c r="C147" s="236" t="s">
        <v>8</v>
      </c>
      <c r="D147" s="236" t="s">
        <v>165</v>
      </c>
      <c r="E147" s="237" t="s">
        <v>3281</v>
      </c>
      <c r="F147" s="238" t="s">
        <v>3282</v>
      </c>
      <c r="G147" s="239" t="s">
        <v>192</v>
      </c>
      <c r="H147" s="240">
        <v>29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254</v>
      </c>
      <c r="AT147" s="248" t="s">
        <v>165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254</v>
      </c>
      <c r="BM147" s="248" t="s">
        <v>3283</v>
      </c>
    </row>
    <row r="148" spans="1:65" s="2" customFormat="1" ht="44.25" customHeight="1">
      <c r="A148" s="38"/>
      <c r="B148" s="39"/>
      <c r="C148" s="236" t="s">
        <v>254</v>
      </c>
      <c r="D148" s="236" t="s">
        <v>165</v>
      </c>
      <c r="E148" s="237" t="s">
        <v>3284</v>
      </c>
      <c r="F148" s="238" t="s">
        <v>3282</v>
      </c>
      <c r="G148" s="239" t="s">
        <v>192</v>
      </c>
      <c r="H148" s="240">
        <v>24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254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254</v>
      </c>
      <c r="BM148" s="248" t="s">
        <v>3285</v>
      </c>
    </row>
    <row r="149" spans="1:65" s="2" customFormat="1" ht="44.25" customHeight="1">
      <c r="A149" s="38"/>
      <c r="B149" s="39"/>
      <c r="C149" s="236" t="s">
        <v>259</v>
      </c>
      <c r="D149" s="236" t="s">
        <v>165</v>
      </c>
      <c r="E149" s="237" t="s">
        <v>3286</v>
      </c>
      <c r="F149" s="238" t="s">
        <v>3287</v>
      </c>
      <c r="G149" s="239" t="s">
        <v>192</v>
      </c>
      <c r="H149" s="240">
        <v>11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254</v>
      </c>
      <c r="AT149" s="248" t="s">
        <v>165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254</v>
      </c>
      <c r="BM149" s="248" t="s">
        <v>3288</v>
      </c>
    </row>
    <row r="150" spans="1:65" s="2" customFormat="1" ht="44.25" customHeight="1">
      <c r="A150" s="38"/>
      <c r="B150" s="39"/>
      <c r="C150" s="236" t="s">
        <v>263</v>
      </c>
      <c r="D150" s="236" t="s">
        <v>165</v>
      </c>
      <c r="E150" s="237" t="s">
        <v>3289</v>
      </c>
      <c r="F150" s="238" t="s">
        <v>3287</v>
      </c>
      <c r="G150" s="239" t="s">
        <v>192</v>
      </c>
      <c r="H150" s="240">
        <v>24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38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254</v>
      </c>
      <c r="AT150" s="248" t="s">
        <v>165</v>
      </c>
      <c r="AU150" s="248" t="s">
        <v>80</v>
      </c>
      <c r="AY150" s="17" t="s">
        <v>163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80</v>
      </c>
      <c r="BK150" s="249">
        <f>ROUND(I150*H150,2)</f>
        <v>0</v>
      </c>
      <c r="BL150" s="17" t="s">
        <v>254</v>
      </c>
      <c r="BM150" s="248" t="s">
        <v>3290</v>
      </c>
    </row>
    <row r="151" spans="1:65" s="2" customFormat="1" ht="44.25" customHeight="1">
      <c r="A151" s="38"/>
      <c r="B151" s="39"/>
      <c r="C151" s="236" t="s">
        <v>267</v>
      </c>
      <c r="D151" s="236" t="s">
        <v>165</v>
      </c>
      <c r="E151" s="237" t="s">
        <v>3291</v>
      </c>
      <c r="F151" s="238" t="s">
        <v>3292</v>
      </c>
      <c r="G151" s="239" t="s">
        <v>192</v>
      </c>
      <c r="H151" s="240">
        <v>12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254</v>
      </c>
      <c r="AT151" s="248" t="s">
        <v>165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254</v>
      </c>
      <c r="BM151" s="248" t="s">
        <v>3293</v>
      </c>
    </row>
    <row r="152" spans="1:65" s="2" customFormat="1" ht="44.25" customHeight="1">
      <c r="A152" s="38"/>
      <c r="B152" s="39"/>
      <c r="C152" s="236" t="s">
        <v>272</v>
      </c>
      <c r="D152" s="236" t="s">
        <v>165</v>
      </c>
      <c r="E152" s="237" t="s">
        <v>3294</v>
      </c>
      <c r="F152" s="238" t="s">
        <v>3292</v>
      </c>
      <c r="G152" s="239" t="s">
        <v>192</v>
      </c>
      <c r="H152" s="240">
        <v>11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254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254</v>
      </c>
      <c r="BM152" s="248" t="s">
        <v>3295</v>
      </c>
    </row>
    <row r="153" spans="1:65" s="2" customFormat="1" ht="44.25" customHeight="1">
      <c r="A153" s="38"/>
      <c r="B153" s="39"/>
      <c r="C153" s="236" t="s">
        <v>7</v>
      </c>
      <c r="D153" s="236" t="s">
        <v>165</v>
      </c>
      <c r="E153" s="237" t="s">
        <v>3296</v>
      </c>
      <c r="F153" s="238" t="s">
        <v>3297</v>
      </c>
      <c r="G153" s="239" t="s">
        <v>192</v>
      </c>
      <c r="H153" s="240">
        <v>1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254</v>
      </c>
      <c r="AT153" s="248" t="s">
        <v>165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254</v>
      </c>
      <c r="BM153" s="248" t="s">
        <v>3298</v>
      </c>
    </row>
    <row r="154" spans="1:65" s="2" customFormat="1" ht="44.25" customHeight="1">
      <c r="A154" s="38"/>
      <c r="B154" s="39"/>
      <c r="C154" s="236" t="s">
        <v>279</v>
      </c>
      <c r="D154" s="236" t="s">
        <v>165</v>
      </c>
      <c r="E154" s="237" t="s">
        <v>3299</v>
      </c>
      <c r="F154" s="238" t="s">
        <v>3300</v>
      </c>
      <c r="G154" s="239" t="s">
        <v>192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254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254</v>
      </c>
      <c r="BM154" s="248" t="s">
        <v>3301</v>
      </c>
    </row>
    <row r="155" spans="1:65" s="2" customFormat="1" ht="44.25" customHeight="1">
      <c r="A155" s="38"/>
      <c r="B155" s="39"/>
      <c r="C155" s="236" t="s">
        <v>283</v>
      </c>
      <c r="D155" s="236" t="s">
        <v>165</v>
      </c>
      <c r="E155" s="237" t="s">
        <v>3302</v>
      </c>
      <c r="F155" s="238" t="s">
        <v>3303</v>
      </c>
      <c r="G155" s="239" t="s">
        <v>192</v>
      </c>
      <c r="H155" s="240">
        <v>2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38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254</v>
      </c>
      <c r="AT155" s="248" t="s">
        <v>165</v>
      </c>
      <c r="AU155" s="248" t="s">
        <v>80</v>
      </c>
      <c r="AY155" s="17" t="s">
        <v>163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80</v>
      </c>
      <c r="BK155" s="249">
        <f>ROUND(I155*H155,2)</f>
        <v>0</v>
      </c>
      <c r="BL155" s="17" t="s">
        <v>254</v>
      </c>
      <c r="BM155" s="248" t="s">
        <v>3304</v>
      </c>
    </row>
    <row r="156" spans="1:65" s="2" customFormat="1" ht="44.25" customHeight="1">
      <c r="A156" s="38"/>
      <c r="B156" s="39"/>
      <c r="C156" s="236" t="s">
        <v>287</v>
      </c>
      <c r="D156" s="236" t="s">
        <v>165</v>
      </c>
      <c r="E156" s="237" t="s">
        <v>3305</v>
      </c>
      <c r="F156" s="238" t="s">
        <v>3303</v>
      </c>
      <c r="G156" s="239" t="s">
        <v>192</v>
      </c>
      <c r="H156" s="240">
        <v>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38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254</v>
      </c>
      <c r="AT156" s="248" t="s">
        <v>165</v>
      </c>
      <c r="AU156" s="248" t="s">
        <v>80</v>
      </c>
      <c r="AY156" s="17" t="s">
        <v>163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80</v>
      </c>
      <c r="BK156" s="249">
        <f>ROUND(I156*H156,2)</f>
        <v>0</v>
      </c>
      <c r="BL156" s="17" t="s">
        <v>254</v>
      </c>
      <c r="BM156" s="248" t="s">
        <v>3306</v>
      </c>
    </row>
    <row r="157" spans="1:65" s="2" customFormat="1" ht="44.25" customHeight="1">
      <c r="A157" s="38"/>
      <c r="B157" s="39"/>
      <c r="C157" s="236" t="s">
        <v>291</v>
      </c>
      <c r="D157" s="236" t="s">
        <v>165</v>
      </c>
      <c r="E157" s="237" t="s">
        <v>3307</v>
      </c>
      <c r="F157" s="238" t="s">
        <v>3308</v>
      </c>
      <c r="G157" s="239" t="s">
        <v>192</v>
      </c>
      <c r="H157" s="240">
        <v>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254</v>
      </c>
      <c r="AT157" s="248" t="s">
        <v>165</v>
      </c>
      <c r="AU157" s="248" t="s">
        <v>80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254</v>
      </c>
      <c r="BM157" s="248" t="s">
        <v>3309</v>
      </c>
    </row>
    <row r="158" spans="1:65" s="2" customFormat="1" ht="44.25" customHeight="1">
      <c r="A158" s="38"/>
      <c r="B158" s="39"/>
      <c r="C158" s="236" t="s">
        <v>315</v>
      </c>
      <c r="D158" s="236" t="s">
        <v>165</v>
      </c>
      <c r="E158" s="237" t="s">
        <v>3310</v>
      </c>
      <c r="F158" s="238" t="s">
        <v>3308</v>
      </c>
      <c r="G158" s="239" t="s">
        <v>192</v>
      </c>
      <c r="H158" s="240">
        <v>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254</v>
      </c>
      <c r="AT158" s="248" t="s">
        <v>165</v>
      </c>
      <c r="AU158" s="248" t="s">
        <v>80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254</v>
      </c>
      <c r="BM158" s="248" t="s">
        <v>3311</v>
      </c>
    </row>
    <row r="159" spans="1:65" s="2" customFormat="1" ht="21.75" customHeight="1">
      <c r="A159" s="38"/>
      <c r="B159" s="39"/>
      <c r="C159" s="236" t="s">
        <v>319</v>
      </c>
      <c r="D159" s="236" t="s">
        <v>165</v>
      </c>
      <c r="E159" s="237" t="s">
        <v>3312</v>
      </c>
      <c r="F159" s="238" t="s">
        <v>3313</v>
      </c>
      <c r="G159" s="239" t="s">
        <v>192</v>
      </c>
      <c r="H159" s="240">
        <v>124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254</v>
      </c>
      <c r="AT159" s="248" t="s">
        <v>165</v>
      </c>
      <c r="AU159" s="248" t="s">
        <v>80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254</v>
      </c>
      <c r="BM159" s="248" t="s">
        <v>3314</v>
      </c>
    </row>
    <row r="160" spans="1:51" s="13" customFormat="1" ht="12">
      <c r="A160" s="13"/>
      <c r="B160" s="250"/>
      <c r="C160" s="251"/>
      <c r="D160" s="252" t="s">
        <v>170</v>
      </c>
      <c r="E160" s="253" t="s">
        <v>1</v>
      </c>
      <c r="F160" s="254" t="s">
        <v>3315</v>
      </c>
      <c r="G160" s="251"/>
      <c r="H160" s="255">
        <v>124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170</v>
      </c>
      <c r="AU160" s="261" t="s">
        <v>80</v>
      </c>
      <c r="AV160" s="13" t="s">
        <v>82</v>
      </c>
      <c r="AW160" s="13" t="s">
        <v>30</v>
      </c>
      <c r="AX160" s="13" t="s">
        <v>73</v>
      </c>
      <c r="AY160" s="261" t="s">
        <v>163</v>
      </c>
    </row>
    <row r="161" spans="1:51" s="14" customFormat="1" ht="12">
      <c r="A161" s="14"/>
      <c r="B161" s="262"/>
      <c r="C161" s="263"/>
      <c r="D161" s="252" t="s">
        <v>170</v>
      </c>
      <c r="E161" s="264" t="s">
        <v>1</v>
      </c>
      <c r="F161" s="265" t="s">
        <v>172</v>
      </c>
      <c r="G161" s="263"/>
      <c r="H161" s="266">
        <v>124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2" t="s">
        <v>170</v>
      </c>
      <c r="AU161" s="272" t="s">
        <v>80</v>
      </c>
      <c r="AV161" s="14" t="s">
        <v>88</v>
      </c>
      <c r="AW161" s="14" t="s">
        <v>30</v>
      </c>
      <c r="AX161" s="14" t="s">
        <v>80</v>
      </c>
      <c r="AY161" s="272" t="s">
        <v>163</v>
      </c>
    </row>
    <row r="162" spans="1:65" s="2" customFormat="1" ht="21.75" customHeight="1">
      <c r="A162" s="38"/>
      <c r="B162" s="39"/>
      <c r="C162" s="236" t="s">
        <v>323</v>
      </c>
      <c r="D162" s="236" t="s">
        <v>165</v>
      </c>
      <c r="E162" s="237" t="s">
        <v>3316</v>
      </c>
      <c r="F162" s="238" t="s">
        <v>3317</v>
      </c>
      <c r="G162" s="239" t="s">
        <v>192</v>
      </c>
      <c r="H162" s="240">
        <v>194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38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254</v>
      </c>
      <c r="AT162" s="248" t="s">
        <v>165</v>
      </c>
      <c r="AU162" s="248" t="s">
        <v>80</v>
      </c>
      <c r="AY162" s="17" t="s">
        <v>163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80</v>
      </c>
      <c r="BK162" s="249">
        <f>ROUND(I162*H162,2)</f>
        <v>0</v>
      </c>
      <c r="BL162" s="17" t="s">
        <v>254</v>
      </c>
      <c r="BM162" s="248" t="s">
        <v>3318</v>
      </c>
    </row>
    <row r="163" spans="1:51" s="13" customFormat="1" ht="12">
      <c r="A163" s="13"/>
      <c r="B163" s="250"/>
      <c r="C163" s="251"/>
      <c r="D163" s="252" t="s">
        <v>170</v>
      </c>
      <c r="E163" s="253" t="s">
        <v>1</v>
      </c>
      <c r="F163" s="254" t="s">
        <v>3319</v>
      </c>
      <c r="G163" s="251"/>
      <c r="H163" s="255">
        <v>189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170</v>
      </c>
      <c r="AU163" s="261" t="s">
        <v>80</v>
      </c>
      <c r="AV163" s="13" t="s">
        <v>82</v>
      </c>
      <c r="AW163" s="13" t="s">
        <v>30</v>
      </c>
      <c r="AX163" s="13" t="s">
        <v>73</v>
      </c>
      <c r="AY163" s="261" t="s">
        <v>163</v>
      </c>
    </row>
    <row r="164" spans="1:51" s="13" customFormat="1" ht="12">
      <c r="A164" s="13"/>
      <c r="B164" s="250"/>
      <c r="C164" s="251"/>
      <c r="D164" s="252" t="s">
        <v>170</v>
      </c>
      <c r="E164" s="253" t="s">
        <v>1</v>
      </c>
      <c r="F164" s="254" t="s">
        <v>3320</v>
      </c>
      <c r="G164" s="251"/>
      <c r="H164" s="255">
        <v>5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170</v>
      </c>
      <c r="AU164" s="261" t="s">
        <v>80</v>
      </c>
      <c r="AV164" s="13" t="s">
        <v>82</v>
      </c>
      <c r="AW164" s="13" t="s">
        <v>30</v>
      </c>
      <c r="AX164" s="13" t="s">
        <v>73</v>
      </c>
      <c r="AY164" s="261" t="s">
        <v>163</v>
      </c>
    </row>
    <row r="165" spans="1:51" s="14" customFormat="1" ht="12">
      <c r="A165" s="14"/>
      <c r="B165" s="262"/>
      <c r="C165" s="263"/>
      <c r="D165" s="252" t="s">
        <v>170</v>
      </c>
      <c r="E165" s="264" t="s">
        <v>1</v>
      </c>
      <c r="F165" s="265" t="s">
        <v>172</v>
      </c>
      <c r="G165" s="263"/>
      <c r="H165" s="266">
        <v>194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170</v>
      </c>
      <c r="AU165" s="272" t="s">
        <v>80</v>
      </c>
      <c r="AV165" s="14" t="s">
        <v>88</v>
      </c>
      <c r="AW165" s="14" t="s">
        <v>30</v>
      </c>
      <c r="AX165" s="14" t="s">
        <v>80</v>
      </c>
      <c r="AY165" s="272" t="s">
        <v>163</v>
      </c>
    </row>
    <row r="166" spans="1:65" s="2" customFormat="1" ht="21.75" customHeight="1">
      <c r="A166" s="38"/>
      <c r="B166" s="39"/>
      <c r="C166" s="236" t="s">
        <v>327</v>
      </c>
      <c r="D166" s="236" t="s">
        <v>165</v>
      </c>
      <c r="E166" s="237" t="s">
        <v>3321</v>
      </c>
      <c r="F166" s="238" t="s">
        <v>3322</v>
      </c>
      <c r="G166" s="239" t="s">
        <v>192</v>
      </c>
      <c r="H166" s="240">
        <v>4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254</v>
      </c>
      <c r="AT166" s="248" t="s">
        <v>165</v>
      </c>
      <c r="AU166" s="248" t="s">
        <v>80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254</v>
      </c>
      <c r="BM166" s="248" t="s">
        <v>3323</v>
      </c>
    </row>
    <row r="167" spans="1:51" s="13" customFormat="1" ht="12">
      <c r="A167" s="13"/>
      <c r="B167" s="250"/>
      <c r="C167" s="251"/>
      <c r="D167" s="252" t="s">
        <v>170</v>
      </c>
      <c r="E167" s="253" t="s">
        <v>1</v>
      </c>
      <c r="F167" s="254" t="s">
        <v>3324</v>
      </c>
      <c r="G167" s="251"/>
      <c r="H167" s="255">
        <v>4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170</v>
      </c>
      <c r="AU167" s="261" t="s">
        <v>80</v>
      </c>
      <c r="AV167" s="13" t="s">
        <v>82</v>
      </c>
      <c r="AW167" s="13" t="s">
        <v>30</v>
      </c>
      <c r="AX167" s="13" t="s">
        <v>73</v>
      </c>
      <c r="AY167" s="261" t="s">
        <v>163</v>
      </c>
    </row>
    <row r="168" spans="1:51" s="14" customFormat="1" ht="12">
      <c r="A168" s="14"/>
      <c r="B168" s="262"/>
      <c r="C168" s="263"/>
      <c r="D168" s="252" t="s">
        <v>170</v>
      </c>
      <c r="E168" s="264" t="s">
        <v>1</v>
      </c>
      <c r="F168" s="265" t="s">
        <v>172</v>
      </c>
      <c r="G168" s="263"/>
      <c r="H168" s="266">
        <v>4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2" t="s">
        <v>170</v>
      </c>
      <c r="AU168" s="272" t="s">
        <v>80</v>
      </c>
      <c r="AV168" s="14" t="s">
        <v>88</v>
      </c>
      <c r="AW168" s="14" t="s">
        <v>30</v>
      </c>
      <c r="AX168" s="14" t="s">
        <v>80</v>
      </c>
      <c r="AY168" s="272" t="s">
        <v>163</v>
      </c>
    </row>
    <row r="169" spans="1:63" s="12" customFormat="1" ht="25.9" customHeight="1">
      <c r="A169" s="12"/>
      <c r="B169" s="220"/>
      <c r="C169" s="221"/>
      <c r="D169" s="222" t="s">
        <v>72</v>
      </c>
      <c r="E169" s="223" t="s">
        <v>3325</v>
      </c>
      <c r="F169" s="223" t="s">
        <v>3326</v>
      </c>
      <c r="G169" s="221"/>
      <c r="H169" s="221"/>
      <c r="I169" s="224"/>
      <c r="J169" s="225">
        <f>BK169</f>
        <v>0</v>
      </c>
      <c r="K169" s="221"/>
      <c r="L169" s="226"/>
      <c r="M169" s="227"/>
      <c r="N169" s="228"/>
      <c r="O169" s="228"/>
      <c r="P169" s="229">
        <f>SUM(P170:P172)</f>
        <v>0</v>
      </c>
      <c r="Q169" s="228"/>
      <c r="R169" s="229">
        <f>SUM(R170:R172)</f>
        <v>0</v>
      </c>
      <c r="S169" s="228"/>
      <c r="T169" s="23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1" t="s">
        <v>80</v>
      </c>
      <c r="AT169" s="232" t="s">
        <v>72</v>
      </c>
      <c r="AU169" s="232" t="s">
        <v>73</v>
      </c>
      <c r="AY169" s="231" t="s">
        <v>163</v>
      </c>
      <c r="BK169" s="233">
        <f>SUM(BK170:BK172)</f>
        <v>0</v>
      </c>
    </row>
    <row r="170" spans="1:65" s="2" customFormat="1" ht="21.75" customHeight="1">
      <c r="A170" s="38"/>
      <c r="B170" s="39"/>
      <c r="C170" s="236" t="s">
        <v>332</v>
      </c>
      <c r="D170" s="236" t="s">
        <v>165</v>
      </c>
      <c r="E170" s="237" t="s">
        <v>3327</v>
      </c>
      <c r="F170" s="238" t="s">
        <v>3328</v>
      </c>
      <c r="G170" s="239" t="s">
        <v>579</v>
      </c>
      <c r="H170" s="240">
        <v>1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88</v>
      </c>
      <c r="AT170" s="248" t="s">
        <v>165</v>
      </c>
      <c r="AU170" s="248" t="s">
        <v>80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3329</v>
      </c>
    </row>
    <row r="171" spans="1:65" s="2" customFormat="1" ht="16.5" customHeight="1">
      <c r="A171" s="38"/>
      <c r="B171" s="39"/>
      <c r="C171" s="236" t="s">
        <v>339</v>
      </c>
      <c r="D171" s="236" t="s">
        <v>165</v>
      </c>
      <c r="E171" s="237" t="s">
        <v>3330</v>
      </c>
      <c r="F171" s="238" t="s">
        <v>3331</v>
      </c>
      <c r="G171" s="239" t="s">
        <v>579</v>
      </c>
      <c r="H171" s="240">
        <v>1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80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3332</v>
      </c>
    </row>
    <row r="172" spans="1:65" s="2" customFormat="1" ht="16.5" customHeight="1">
      <c r="A172" s="38"/>
      <c r="B172" s="39"/>
      <c r="C172" s="236" t="s">
        <v>378</v>
      </c>
      <c r="D172" s="236" t="s">
        <v>165</v>
      </c>
      <c r="E172" s="237" t="s">
        <v>3333</v>
      </c>
      <c r="F172" s="238" t="s">
        <v>3334</v>
      </c>
      <c r="G172" s="239" t="s">
        <v>579</v>
      </c>
      <c r="H172" s="240">
        <v>390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38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88</v>
      </c>
      <c r="AT172" s="248" t="s">
        <v>165</v>
      </c>
      <c r="AU172" s="248" t="s">
        <v>80</v>
      </c>
      <c r="AY172" s="17" t="s">
        <v>163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80</v>
      </c>
      <c r="BK172" s="249">
        <f>ROUND(I172*H172,2)</f>
        <v>0</v>
      </c>
      <c r="BL172" s="17" t="s">
        <v>88</v>
      </c>
      <c r="BM172" s="248" t="s">
        <v>3335</v>
      </c>
    </row>
    <row r="173" spans="1:63" s="12" customFormat="1" ht="25.9" customHeight="1">
      <c r="A173" s="12"/>
      <c r="B173" s="220"/>
      <c r="C173" s="221"/>
      <c r="D173" s="222" t="s">
        <v>72</v>
      </c>
      <c r="E173" s="223" t="s">
        <v>3336</v>
      </c>
      <c r="F173" s="223" t="s">
        <v>3337</v>
      </c>
      <c r="G173" s="221"/>
      <c r="H173" s="221"/>
      <c r="I173" s="224"/>
      <c r="J173" s="225">
        <f>BK173</f>
        <v>0</v>
      </c>
      <c r="K173" s="221"/>
      <c r="L173" s="226"/>
      <c r="M173" s="227"/>
      <c r="N173" s="228"/>
      <c r="O173" s="228"/>
      <c r="P173" s="229">
        <f>SUM(P174:P177)</f>
        <v>0</v>
      </c>
      <c r="Q173" s="228"/>
      <c r="R173" s="229">
        <f>SUM(R174:R177)</f>
        <v>0</v>
      </c>
      <c r="S173" s="228"/>
      <c r="T173" s="230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1" t="s">
        <v>80</v>
      </c>
      <c r="AT173" s="232" t="s">
        <v>72</v>
      </c>
      <c r="AU173" s="232" t="s">
        <v>73</v>
      </c>
      <c r="AY173" s="231" t="s">
        <v>163</v>
      </c>
      <c r="BK173" s="233">
        <f>SUM(BK174:BK177)</f>
        <v>0</v>
      </c>
    </row>
    <row r="174" spans="1:65" s="2" customFormat="1" ht="16.5" customHeight="1">
      <c r="A174" s="38"/>
      <c r="B174" s="39"/>
      <c r="C174" s="236" t="s">
        <v>383</v>
      </c>
      <c r="D174" s="236" t="s">
        <v>165</v>
      </c>
      <c r="E174" s="237" t="s">
        <v>3338</v>
      </c>
      <c r="F174" s="238" t="s">
        <v>3339</v>
      </c>
      <c r="G174" s="239" t="s">
        <v>579</v>
      </c>
      <c r="H174" s="240">
        <v>1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38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88</v>
      </c>
      <c r="AT174" s="248" t="s">
        <v>165</v>
      </c>
      <c r="AU174" s="248" t="s">
        <v>80</v>
      </c>
      <c r="AY174" s="17" t="s">
        <v>163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80</v>
      </c>
      <c r="BK174" s="249">
        <f>ROUND(I174*H174,2)</f>
        <v>0</v>
      </c>
      <c r="BL174" s="17" t="s">
        <v>88</v>
      </c>
      <c r="BM174" s="248" t="s">
        <v>3340</v>
      </c>
    </row>
    <row r="175" spans="1:65" s="2" customFormat="1" ht="21.75" customHeight="1">
      <c r="A175" s="38"/>
      <c r="B175" s="39"/>
      <c r="C175" s="236" t="s">
        <v>390</v>
      </c>
      <c r="D175" s="236" t="s">
        <v>165</v>
      </c>
      <c r="E175" s="237" t="s">
        <v>3341</v>
      </c>
      <c r="F175" s="238" t="s">
        <v>3342</v>
      </c>
      <c r="G175" s="239" t="s">
        <v>563</v>
      </c>
      <c r="H175" s="240">
        <v>1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80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3343</v>
      </c>
    </row>
    <row r="176" spans="1:65" s="2" customFormat="1" ht="33" customHeight="1">
      <c r="A176" s="38"/>
      <c r="B176" s="39"/>
      <c r="C176" s="236" t="s">
        <v>395</v>
      </c>
      <c r="D176" s="236" t="s">
        <v>165</v>
      </c>
      <c r="E176" s="237" t="s">
        <v>3344</v>
      </c>
      <c r="F176" s="238" t="s">
        <v>3345</v>
      </c>
      <c r="G176" s="239" t="s">
        <v>563</v>
      </c>
      <c r="H176" s="240">
        <v>1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38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88</v>
      </c>
      <c r="AT176" s="248" t="s">
        <v>165</v>
      </c>
      <c r="AU176" s="248" t="s">
        <v>80</v>
      </c>
      <c r="AY176" s="17" t="s">
        <v>163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80</v>
      </c>
      <c r="BK176" s="249">
        <f>ROUND(I176*H176,2)</f>
        <v>0</v>
      </c>
      <c r="BL176" s="17" t="s">
        <v>88</v>
      </c>
      <c r="BM176" s="248" t="s">
        <v>3346</v>
      </c>
    </row>
    <row r="177" spans="1:65" s="2" customFormat="1" ht="16.5" customHeight="1">
      <c r="A177" s="38"/>
      <c r="B177" s="39"/>
      <c r="C177" s="236" t="s">
        <v>403</v>
      </c>
      <c r="D177" s="236" t="s">
        <v>165</v>
      </c>
      <c r="E177" s="237" t="s">
        <v>3347</v>
      </c>
      <c r="F177" s="238" t="s">
        <v>3348</v>
      </c>
      <c r="G177" s="239" t="s">
        <v>2731</v>
      </c>
      <c r="H177" s="240">
        <v>1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88</v>
      </c>
      <c r="AT177" s="248" t="s">
        <v>165</v>
      </c>
      <c r="AU177" s="248" t="s">
        <v>80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3349</v>
      </c>
    </row>
    <row r="178" spans="1:63" s="12" customFormat="1" ht="25.9" customHeight="1">
      <c r="A178" s="12"/>
      <c r="B178" s="220"/>
      <c r="C178" s="221"/>
      <c r="D178" s="222" t="s">
        <v>72</v>
      </c>
      <c r="E178" s="223" t="s">
        <v>3350</v>
      </c>
      <c r="F178" s="223" t="s">
        <v>3351</v>
      </c>
      <c r="G178" s="221"/>
      <c r="H178" s="221"/>
      <c r="I178" s="224"/>
      <c r="J178" s="225">
        <f>BK178</f>
        <v>0</v>
      </c>
      <c r="K178" s="221"/>
      <c r="L178" s="226"/>
      <c r="M178" s="227"/>
      <c r="N178" s="228"/>
      <c r="O178" s="228"/>
      <c r="P178" s="229">
        <f>P179</f>
        <v>0</v>
      </c>
      <c r="Q178" s="228"/>
      <c r="R178" s="229">
        <f>R179</f>
        <v>0</v>
      </c>
      <c r="S178" s="228"/>
      <c r="T178" s="23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1" t="s">
        <v>80</v>
      </c>
      <c r="AT178" s="232" t="s">
        <v>72</v>
      </c>
      <c r="AU178" s="232" t="s">
        <v>73</v>
      </c>
      <c r="AY178" s="231" t="s">
        <v>163</v>
      </c>
      <c r="BK178" s="233">
        <f>BK179</f>
        <v>0</v>
      </c>
    </row>
    <row r="179" spans="1:65" s="2" customFormat="1" ht="21.75" customHeight="1">
      <c r="A179" s="38"/>
      <c r="B179" s="39"/>
      <c r="C179" s="236" t="s">
        <v>409</v>
      </c>
      <c r="D179" s="236" t="s">
        <v>165</v>
      </c>
      <c r="E179" s="237" t="s">
        <v>3352</v>
      </c>
      <c r="F179" s="238" t="s">
        <v>3353</v>
      </c>
      <c r="G179" s="239" t="s">
        <v>579</v>
      </c>
      <c r="H179" s="240">
        <v>1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38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88</v>
      </c>
      <c r="AT179" s="248" t="s">
        <v>165</v>
      </c>
      <c r="AU179" s="248" t="s">
        <v>80</v>
      </c>
      <c r="AY179" s="17" t="s">
        <v>163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80</v>
      </c>
      <c r="BK179" s="249">
        <f>ROUND(I179*H179,2)</f>
        <v>0</v>
      </c>
      <c r="BL179" s="17" t="s">
        <v>88</v>
      </c>
      <c r="BM179" s="248" t="s">
        <v>3354</v>
      </c>
    </row>
    <row r="180" spans="1:63" s="12" customFormat="1" ht="25.9" customHeight="1">
      <c r="A180" s="12"/>
      <c r="B180" s="220"/>
      <c r="C180" s="221"/>
      <c r="D180" s="222" t="s">
        <v>72</v>
      </c>
      <c r="E180" s="223" t="s">
        <v>3355</v>
      </c>
      <c r="F180" s="223" t="s">
        <v>3356</v>
      </c>
      <c r="G180" s="221"/>
      <c r="H180" s="221"/>
      <c r="I180" s="224"/>
      <c r="J180" s="225">
        <f>BK180</f>
        <v>0</v>
      </c>
      <c r="K180" s="221"/>
      <c r="L180" s="226"/>
      <c r="M180" s="227"/>
      <c r="N180" s="228"/>
      <c r="O180" s="228"/>
      <c r="P180" s="229">
        <f>P181</f>
        <v>0</v>
      </c>
      <c r="Q180" s="228"/>
      <c r="R180" s="229">
        <f>R181</f>
        <v>0</v>
      </c>
      <c r="S180" s="228"/>
      <c r="T180" s="23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1" t="s">
        <v>80</v>
      </c>
      <c r="AT180" s="232" t="s">
        <v>72</v>
      </c>
      <c r="AU180" s="232" t="s">
        <v>73</v>
      </c>
      <c r="AY180" s="231" t="s">
        <v>163</v>
      </c>
      <c r="BK180" s="233">
        <f>BK181</f>
        <v>0</v>
      </c>
    </row>
    <row r="181" spans="1:65" s="2" customFormat="1" ht="16.5" customHeight="1">
      <c r="A181" s="38"/>
      <c r="B181" s="39"/>
      <c r="C181" s="236" t="s">
        <v>418</v>
      </c>
      <c r="D181" s="236" t="s">
        <v>165</v>
      </c>
      <c r="E181" s="237" t="s">
        <v>3357</v>
      </c>
      <c r="F181" s="238" t="s">
        <v>3358</v>
      </c>
      <c r="G181" s="239" t="s">
        <v>579</v>
      </c>
      <c r="H181" s="240">
        <v>1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38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88</v>
      </c>
      <c r="AT181" s="248" t="s">
        <v>165</v>
      </c>
      <c r="AU181" s="248" t="s">
        <v>80</v>
      </c>
      <c r="AY181" s="17" t="s">
        <v>163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80</v>
      </c>
      <c r="BK181" s="249">
        <f>ROUND(I181*H181,2)</f>
        <v>0</v>
      </c>
      <c r="BL181" s="17" t="s">
        <v>88</v>
      </c>
      <c r="BM181" s="248" t="s">
        <v>3359</v>
      </c>
    </row>
    <row r="182" spans="1:63" s="12" customFormat="1" ht="25.9" customHeight="1">
      <c r="A182" s="12"/>
      <c r="B182" s="220"/>
      <c r="C182" s="221"/>
      <c r="D182" s="222" t="s">
        <v>72</v>
      </c>
      <c r="E182" s="223" t="s">
        <v>3360</v>
      </c>
      <c r="F182" s="223" t="s">
        <v>3361</v>
      </c>
      <c r="G182" s="221"/>
      <c r="H182" s="221"/>
      <c r="I182" s="224"/>
      <c r="J182" s="225">
        <f>BK182</f>
        <v>0</v>
      </c>
      <c r="K182" s="221"/>
      <c r="L182" s="226"/>
      <c r="M182" s="227"/>
      <c r="N182" s="228"/>
      <c r="O182" s="228"/>
      <c r="P182" s="229">
        <f>P183</f>
        <v>0</v>
      </c>
      <c r="Q182" s="228"/>
      <c r="R182" s="229">
        <f>R183</f>
        <v>0</v>
      </c>
      <c r="S182" s="228"/>
      <c r="T182" s="230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1" t="s">
        <v>80</v>
      </c>
      <c r="AT182" s="232" t="s">
        <v>72</v>
      </c>
      <c r="AU182" s="232" t="s">
        <v>73</v>
      </c>
      <c r="AY182" s="231" t="s">
        <v>163</v>
      </c>
      <c r="BK182" s="233">
        <f>BK183</f>
        <v>0</v>
      </c>
    </row>
    <row r="183" spans="1:65" s="2" customFormat="1" ht="16.5" customHeight="1">
      <c r="A183" s="38"/>
      <c r="B183" s="39"/>
      <c r="C183" s="236" t="s">
        <v>423</v>
      </c>
      <c r="D183" s="236" t="s">
        <v>165</v>
      </c>
      <c r="E183" s="237" t="s">
        <v>3362</v>
      </c>
      <c r="F183" s="238" t="s">
        <v>3363</v>
      </c>
      <c r="G183" s="239" t="s">
        <v>579</v>
      </c>
      <c r="H183" s="240">
        <v>1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38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88</v>
      </c>
      <c r="AT183" s="248" t="s">
        <v>165</v>
      </c>
      <c r="AU183" s="248" t="s">
        <v>80</v>
      </c>
      <c r="AY183" s="17" t="s">
        <v>163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80</v>
      </c>
      <c r="BK183" s="249">
        <f>ROUND(I183*H183,2)</f>
        <v>0</v>
      </c>
      <c r="BL183" s="17" t="s">
        <v>88</v>
      </c>
      <c r="BM183" s="248" t="s">
        <v>3364</v>
      </c>
    </row>
    <row r="184" spans="1:63" s="12" customFormat="1" ht="25.9" customHeight="1">
      <c r="A184" s="12"/>
      <c r="B184" s="220"/>
      <c r="C184" s="221"/>
      <c r="D184" s="222" t="s">
        <v>72</v>
      </c>
      <c r="E184" s="223" t="s">
        <v>3365</v>
      </c>
      <c r="F184" s="223" t="s">
        <v>3366</v>
      </c>
      <c r="G184" s="221"/>
      <c r="H184" s="221"/>
      <c r="I184" s="224"/>
      <c r="J184" s="225">
        <f>BK184</f>
        <v>0</v>
      </c>
      <c r="K184" s="221"/>
      <c r="L184" s="226"/>
      <c r="M184" s="227"/>
      <c r="N184" s="228"/>
      <c r="O184" s="228"/>
      <c r="P184" s="229">
        <f>P185</f>
        <v>0</v>
      </c>
      <c r="Q184" s="228"/>
      <c r="R184" s="229">
        <f>R185</f>
        <v>0</v>
      </c>
      <c r="S184" s="228"/>
      <c r="T184" s="230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1" t="s">
        <v>80</v>
      </c>
      <c r="AT184" s="232" t="s">
        <v>72</v>
      </c>
      <c r="AU184" s="232" t="s">
        <v>73</v>
      </c>
      <c r="AY184" s="231" t="s">
        <v>163</v>
      </c>
      <c r="BK184" s="233">
        <f>BK185</f>
        <v>0</v>
      </c>
    </row>
    <row r="185" spans="1:65" s="2" customFormat="1" ht="16.5" customHeight="1">
      <c r="A185" s="38"/>
      <c r="B185" s="39"/>
      <c r="C185" s="236" t="s">
        <v>432</v>
      </c>
      <c r="D185" s="236" t="s">
        <v>165</v>
      </c>
      <c r="E185" s="237" t="s">
        <v>3367</v>
      </c>
      <c r="F185" s="238" t="s">
        <v>3368</v>
      </c>
      <c r="G185" s="239" t="s">
        <v>579</v>
      </c>
      <c r="H185" s="240">
        <v>1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88</v>
      </c>
      <c r="AT185" s="248" t="s">
        <v>165</v>
      </c>
      <c r="AU185" s="248" t="s">
        <v>80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3369</v>
      </c>
    </row>
    <row r="186" spans="1:63" s="12" customFormat="1" ht="25.9" customHeight="1">
      <c r="A186" s="12"/>
      <c r="B186" s="220"/>
      <c r="C186" s="221"/>
      <c r="D186" s="222" t="s">
        <v>72</v>
      </c>
      <c r="E186" s="223" t="s">
        <v>3370</v>
      </c>
      <c r="F186" s="223" t="s">
        <v>3371</v>
      </c>
      <c r="G186" s="221"/>
      <c r="H186" s="221"/>
      <c r="I186" s="224"/>
      <c r="J186" s="225">
        <f>BK186</f>
        <v>0</v>
      </c>
      <c r="K186" s="221"/>
      <c r="L186" s="226"/>
      <c r="M186" s="227"/>
      <c r="N186" s="228"/>
      <c r="O186" s="228"/>
      <c r="P186" s="229">
        <f>P187</f>
        <v>0</v>
      </c>
      <c r="Q186" s="228"/>
      <c r="R186" s="229">
        <f>R187</f>
        <v>0</v>
      </c>
      <c r="S186" s="228"/>
      <c r="T186" s="23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1" t="s">
        <v>80</v>
      </c>
      <c r="AT186" s="232" t="s">
        <v>72</v>
      </c>
      <c r="AU186" s="232" t="s">
        <v>73</v>
      </c>
      <c r="AY186" s="231" t="s">
        <v>163</v>
      </c>
      <c r="BK186" s="233">
        <f>BK187</f>
        <v>0</v>
      </c>
    </row>
    <row r="187" spans="1:65" s="2" customFormat="1" ht="21.75" customHeight="1">
      <c r="A187" s="38"/>
      <c r="B187" s="39"/>
      <c r="C187" s="236" t="s">
        <v>438</v>
      </c>
      <c r="D187" s="236" t="s">
        <v>165</v>
      </c>
      <c r="E187" s="237" t="s">
        <v>3372</v>
      </c>
      <c r="F187" s="238" t="s">
        <v>3373</v>
      </c>
      <c r="G187" s="239" t="s">
        <v>579</v>
      </c>
      <c r="H187" s="240">
        <v>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80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3374</v>
      </c>
    </row>
    <row r="188" spans="1:63" s="12" customFormat="1" ht="25.9" customHeight="1">
      <c r="A188" s="12"/>
      <c r="B188" s="220"/>
      <c r="C188" s="221"/>
      <c r="D188" s="222" t="s">
        <v>72</v>
      </c>
      <c r="E188" s="223" t="s">
        <v>3375</v>
      </c>
      <c r="F188" s="223" t="s">
        <v>3376</v>
      </c>
      <c r="G188" s="221"/>
      <c r="H188" s="221"/>
      <c r="I188" s="224"/>
      <c r="J188" s="225">
        <f>BK188</f>
        <v>0</v>
      </c>
      <c r="K188" s="221"/>
      <c r="L188" s="226"/>
      <c r="M188" s="227"/>
      <c r="N188" s="228"/>
      <c r="O188" s="228"/>
      <c r="P188" s="229">
        <f>SUM(P189:P193)</f>
        <v>0</v>
      </c>
      <c r="Q188" s="228"/>
      <c r="R188" s="229">
        <f>SUM(R189:R193)</f>
        <v>0</v>
      </c>
      <c r="S188" s="228"/>
      <c r="T188" s="230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1" t="s">
        <v>80</v>
      </c>
      <c r="AT188" s="232" t="s">
        <v>72</v>
      </c>
      <c r="AU188" s="232" t="s">
        <v>73</v>
      </c>
      <c r="AY188" s="231" t="s">
        <v>163</v>
      </c>
      <c r="BK188" s="233">
        <f>SUM(BK189:BK193)</f>
        <v>0</v>
      </c>
    </row>
    <row r="189" spans="1:65" s="2" customFormat="1" ht="16.5" customHeight="1">
      <c r="A189" s="38"/>
      <c r="B189" s="39"/>
      <c r="C189" s="236" t="s">
        <v>443</v>
      </c>
      <c r="D189" s="236" t="s">
        <v>165</v>
      </c>
      <c r="E189" s="237" t="s">
        <v>3377</v>
      </c>
      <c r="F189" s="238" t="s">
        <v>3378</v>
      </c>
      <c r="G189" s="239" t="s">
        <v>3379</v>
      </c>
      <c r="H189" s="240">
        <v>72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38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88</v>
      </c>
      <c r="AT189" s="248" t="s">
        <v>165</v>
      </c>
      <c r="AU189" s="248" t="s">
        <v>80</v>
      </c>
      <c r="AY189" s="17" t="s">
        <v>163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80</v>
      </c>
      <c r="BK189" s="249">
        <f>ROUND(I189*H189,2)</f>
        <v>0</v>
      </c>
      <c r="BL189" s="17" t="s">
        <v>88</v>
      </c>
      <c r="BM189" s="248" t="s">
        <v>3380</v>
      </c>
    </row>
    <row r="190" spans="1:65" s="2" customFormat="1" ht="16.5" customHeight="1">
      <c r="A190" s="38"/>
      <c r="B190" s="39"/>
      <c r="C190" s="236" t="s">
        <v>452</v>
      </c>
      <c r="D190" s="236" t="s">
        <v>165</v>
      </c>
      <c r="E190" s="237" t="s">
        <v>3381</v>
      </c>
      <c r="F190" s="238" t="s">
        <v>3382</v>
      </c>
      <c r="G190" s="239" t="s">
        <v>563</v>
      </c>
      <c r="H190" s="240">
        <v>4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80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3383</v>
      </c>
    </row>
    <row r="191" spans="1:65" s="2" customFormat="1" ht="21.75" customHeight="1">
      <c r="A191" s="38"/>
      <c r="B191" s="39"/>
      <c r="C191" s="236" t="s">
        <v>458</v>
      </c>
      <c r="D191" s="236" t="s">
        <v>165</v>
      </c>
      <c r="E191" s="237" t="s">
        <v>1327</v>
      </c>
      <c r="F191" s="238" t="s">
        <v>1328</v>
      </c>
      <c r="G191" s="239" t="s">
        <v>168</v>
      </c>
      <c r="H191" s="240">
        <v>687.2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38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88</v>
      </c>
      <c r="AT191" s="248" t="s">
        <v>165</v>
      </c>
      <c r="AU191" s="248" t="s">
        <v>80</v>
      </c>
      <c r="AY191" s="17" t="s">
        <v>163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80</v>
      </c>
      <c r="BK191" s="249">
        <f>ROUND(I191*H191,2)</f>
        <v>0</v>
      </c>
      <c r="BL191" s="17" t="s">
        <v>88</v>
      </c>
      <c r="BM191" s="248" t="s">
        <v>3384</v>
      </c>
    </row>
    <row r="192" spans="1:51" s="13" customFormat="1" ht="12">
      <c r="A192" s="13"/>
      <c r="B192" s="250"/>
      <c r="C192" s="251"/>
      <c r="D192" s="252" t="s">
        <v>170</v>
      </c>
      <c r="E192" s="253" t="s">
        <v>1</v>
      </c>
      <c r="F192" s="254" t="s">
        <v>1319</v>
      </c>
      <c r="G192" s="251"/>
      <c r="H192" s="255">
        <v>687.2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170</v>
      </c>
      <c r="AU192" s="261" t="s">
        <v>80</v>
      </c>
      <c r="AV192" s="13" t="s">
        <v>82</v>
      </c>
      <c r="AW192" s="13" t="s">
        <v>30</v>
      </c>
      <c r="AX192" s="13" t="s">
        <v>73</v>
      </c>
      <c r="AY192" s="261" t="s">
        <v>163</v>
      </c>
    </row>
    <row r="193" spans="1:51" s="14" customFormat="1" ht="12">
      <c r="A193" s="14"/>
      <c r="B193" s="262"/>
      <c r="C193" s="263"/>
      <c r="D193" s="252" t="s">
        <v>170</v>
      </c>
      <c r="E193" s="264" t="s">
        <v>1</v>
      </c>
      <c r="F193" s="265" t="s">
        <v>172</v>
      </c>
      <c r="G193" s="263"/>
      <c r="H193" s="266">
        <v>687.2</v>
      </c>
      <c r="I193" s="267"/>
      <c r="J193" s="263"/>
      <c r="K193" s="263"/>
      <c r="L193" s="268"/>
      <c r="M193" s="303"/>
      <c r="N193" s="304"/>
      <c r="O193" s="304"/>
      <c r="P193" s="304"/>
      <c r="Q193" s="304"/>
      <c r="R193" s="304"/>
      <c r="S193" s="304"/>
      <c r="T193" s="30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2" t="s">
        <v>170</v>
      </c>
      <c r="AU193" s="272" t="s">
        <v>80</v>
      </c>
      <c r="AV193" s="14" t="s">
        <v>88</v>
      </c>
      <c r="AW193" s="14" t="s">
        <v>30</v>
      </c>
      <c r="AX193" s="14" t="s">
        <v>80</v>
      </c>
      <c r="AY193" s="272" t="s">
        <v>163</v>
      </c>
    </row>
    <row r="194" spans="1:31" s="2" customFormat="1" ht="6.95" customHeight="1">
      <c r="A194" s="38"/>
      <c r="B194" s="66"/>
      <c r="C194" s="67"/>
      <c r="D194" s="67"/>
      <c r="E194" s="67"/>
      <c r="F194" s="67"/>
      <c r="G194" s="67"/>
      <c r="H194" s="67"/>
      <c r="I194" s="183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CC35" sheet="1" objects="1" scenarios="1" formatColumns="0" formatRows="0" autoFilter="0"/>
  <autoFilter ref="C126:K19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3385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ROUND((SUM(BE134:BE338)),2)</f>
        <v>0</v>
      </c>
      <c r="G33" s="38"/>
      <c r="H33" s="38"/>
      <c r="I33" s="162">
        <v>0.21</v>
      </c>
      <c r="J33" s="161">
        <f>ROUND(((SUM(BE134:BE338))*I33),2)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ROUND((SUM(BF134:BF338)),2)</f>
        <v>0</v>
      </c>
      <c r="G34" s="38"/>
      <c r="H34" s="38"/>
      <c r="I34" s="162">
        <v>0.15</v>
      </c>
      <c r="J34" s="161">
        <f>ROUND(((SUM(BF134:BF338))*I34),2)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ROUND((SUM(BG134:BG338)),2)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ROUND((SUM(BH134:BH338)),2)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ROUND((SUM(BI134:BI338)),2)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8 - Silnoproudá elektrote...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3386</v>
      </c>
      <c r="E97" s="196"/>
      <c r="F97" s="196"/>
      <c r="G97" s="196"/>
      <c r="H97" s="196"/>
      <c r="I97" s="197"/>
      <c r="J97" s="198">
        <f>J135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3387</v>
      </c>
      <c r="E98" s="196"/>
      <c r="F98" s="196"/>
      <c r="G98" s="196"/>
      <c r="H98" s="196"/>
      <c r="I98" s="197"/>
      <c r="J98" s="198">
        <f>J150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93"/>
      <c r="C99" s="194"/>
      <c r="D99" s="195" t="s">
        <v>3388</v>
      </c>
      <c r="E99" s="196"/>
      <c r="F99" s="196"/>
      <c r="G99" s="196"/>
      <c r="H99" s="196"/>
      <c r="I99" s="197"/>
      <c r="J99" s="198">
        <f>J156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0"/>
      <c r="C100" s="201"/>
      <c r="D100" s="202" t="s">
        <v>3389</v>
      </c>
      <c r="E100" s="203"/>
      <c r="F100" s="203"/>
      <c r="G100" s="203"/>
      <c r="H100" s="203"/>
      <c r="I100" s="204"/>
      <c r="J100" s="205">
        <f>J160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0"/>
      <c r="C101" s="201"/>
      <c r="D101" s="202" t="s">
        <v>3390</v>
      </c>
      <c r="E101" s="203"/>
      <c r="F101" s="203"/>
      <c r="G101" s="203"/>
      <c r="H101" s="203"/>
      <c r="I101" s="204"/>
      <c r="J101" s="205">
        <f>J179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0"/>
      <c r="C102" s="201"/>
      <c r="D102" s="202" t="s">
        <v>3391</v>
      </c>
      <c r="E102" s="203"/>
      <c r="F102" s="203"/>
      <c r="G102" s="203"/>
      <c r="H102" s="203"/>
      <c r="I102" s="204"/>
      <c r="J102" s="205">
        <f>J196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0"/>
      <c r="C103" s="201"/>
      <c r="D103" s="202" t="s">
        <v>3392</v>
      </c>
      <c r="E103" s="203"/>
      <c r="F103" s="203"/>
      <c r="G103" s="203"/>
      <c r="H103" s="203"/>
      <c r="I103" s="204"/>
      <c r="J103" s="205">
        <f>J208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0"/>
      <c r="C104" s="201"/>
      <c r="D104" s="202" t="s">
        <v>3393</v>
      </c>
      <c r="E104" s="203"/>
      <c r="F104" s="203"/>
      <c r="G104" s="203"/>
      <c r="H104" s="203"/>
      <c r="I104" s="204"/>
      <c r="J104" s="205">
        <f>J221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0"/>
      <c r="C105" s="201"/>
      <c r="D105" s="202" t="s">
        <v>3394</v>
      </c>
      <c r="E105" s="203"/>
      <c r="F105" s="203"/>
      <c r="G105" s="203"/>
      <c r="H105" s="203"/>
      <c r="I105" s="204"/>
      <c r="J105" s="205">
        <f>J232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0"/>
      <c r="C106" s="201"/>
      <c r="D106" s="202" t="s">
        <v>3395</v>
      </c>
      <c r="E106" s="203"/>
      <c r="F106" s="203"/>
      <c r="G106" s="203"/>
      <c r="H106" s="203"/>
      <c r="I106" s="204"/>
      <c r="J106" s="205">
        <f>J244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0"/>
      <c r="C107" s="201"/>
      <c r="D107" s="202" t="s">
        <v>3396</v>
      </c>
      <c r="E107" s="203"/>
      <c r="F107" s="203"/>
      <c r="G107" s="203"/>
      <c r="H107" s="203"/>
      <c r="I107" s="204"/>
      <c r="J107" s="205">
        <f>J259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0"/>
      <c r="C108" s="201"/>
      <c r="D108" s="202" t="s">
        <v>3397</v>
      </c>
      <c r="E108" s="203"/>
      <c r="F108" s="203"/>
      <c r="G108" s="203"/>
      <c r="H108" s="203"/>
      <c r="I108" s="204"/>
      <c r="J108" s="205">
        <f>J274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200"/>
      <c r="C109" s="201"/>
      <c r="D109" s="202" t="s">
        <v>3398</v>
      </c>
      <c r="E109" s="203"/>
      <c r="F109" s="203"/>
      <c r="G109" s="203"/>
      <c r="H109" s="203"/>
      <c r="I109" s="204"/>
      <c r="J109" s="205">
        <f>J281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200"/>
      <c r="C110" s="201"/>
      <c r="D110" s="202" t="s">
        <v>3399</v>
      </c>
      <c r="E110" s="203"/>
      <c r="F110" s="203"/>
      <c r="G110" s="203"/>
      <c r="H110" s="203"/>
      <c r="I110" s="204"/>
      <c r="J110" s="205">
        <f>J288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 hidden="1">
      <c r="A111" s="9"/>
      <c r="B111" s="193"/>
      <c r="C111" s="194"/>
      <c r="D111" s="195" t="s">
        <v>3400</v>
      </c>
      <c r="E111" s="196"/>
      <c r="F111" s="196"/>
      <c r="G111" s="196"/>
      <c r="H111" s="196"/>
      <c r="I111" s="197"/>
      <c r="J111" s="198">
        <f>J294</f>
        <v>0</v>
      </c>
      <c r="K111" s="194"/>
      <c r="L111" s="19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193"/>
      <c r="C112" s="194"/>
      <c r="D112" s="195" t="s">
        <v>3401</v>
      </c>
      <c r="E112" s="196"/>
      <c r="F112" s="196"/>
      <c r="G112" s="196"/>
      <c r="H112" s="196"/>
      <c r="I112" s="197"/>
      <c r="J112" s="198">
        <f>J311</f>
        <v>0</v>
      </c>
      <c r="K112" s="194"/>
      <c r="L112" s="19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193"/>
      <c r="C113" s="194"/>
      <c r="D113" s="195" t="s">
        <v>3402</v>
      </c>
      <c r="E113" s="196"/>
      <c r="F113" s="196"/>
      <c r="G113" s="196"/>
      <c r="H113" s="196"/>
      <c r="I113" s="197"/>
      <c r="J113" s="198">
        <f>J329</f>
        <v>0</v>
      </c>
      <c r="K113" s="194"/>
      <c r="L113" s="19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193"/>
      <c r="C114" s="194"/>
      <c r="D114" s="195" t="s">
        <v>3403</v>
      </c>
      <c r="E114" s="196"/>
      <c r="F114" s="196"/>
      <c r="G114" s="196"/>
      <c r="H114" s="196"/>
      <c r="I114" s="197"/>
      <c r="J114" s="198">
        <f>J336</f>
        <v>0</v>
      </c>
      <c r="K114" s="194"/>
      <c r="L114" s="19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 hidden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 hidden="1">
      <c r="A116" s="38"/>
      <c r="B116" s="66"/>
      <c r="C116" s="67"/>
      <c r="D116" s="67"/>
      <c r="E116" s="67"/>
      <c r="F116" s="67"/>
      <c r="G116" s="67"/>
      <c r="H116" s="67"/>
      <c r="I116" s="183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t="12" hidden="1"/>
    <row r="118" ht="12" hidden="1"/>
    <row r="119" ht="12" hidden="1"/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186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148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7" t="str">
        <f>E7</f>
        <v>Kopie - 17-0610 - Revitalizace objektu Máchova 20, Plzeň (zadání)</v>
      </c>
      <c r="F124" s="32"/>
      <c r="G124" s="32"/>
      <c r="H124" s="32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116</v>
      </c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8 - Silnoproudá elektrote...</v>
      </c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 xml:space="preserve"> </v>
      </c>
      <c r="G128" s="40"/>
      <c r="H128" s="40"/>
      <c r="I128" s="147" t="s">
        <v>22</v>
      </c>
      <c r="J128" s="79" t="str">
        <f>IF(J12="","",J12)</f>
        <v>28. 2. 2020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24</v>
      </c>
      <c r="D130" s="40"/>
      <c r="E130" s="40"/>
      <c r="F130" s="27" t="str">
        <f>E15</f>
        <v xml:space="preserve"> </v>
      </c>
      <c r="G130" s="40"/>
      <c r="H130" s="40"/>
      <c r="I130" s="147" t="s">
        <v>29</v>
      </c>
      <c r="J130" s="36" t="str">
        <f>E21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27</v>
      </c>
      <c r="D131" s="40"/>
      <c r="E131" s="40"/>
      <c r="F131" s="27" t="str">
        <f>IF(E18="","",E18)</f>
        <v>Vyplň údaj</v>
      </c>
      <c r="G131" s="40"/>
      <c r="H131" s="40"/>
      <c r="I131" s="147" t="s">
        <v>31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207"/>
      <c r="B133" s="208"/>
      <c r="C133" s="209" t="s">
        <v>149</v>
      </c>
      <c r="D133" s="210" t="s">
        <v>58</v>
      </c>
      <c r="E133" s="210" t="s">
        <v>54</v>
      </c>
      <c r="F133" s="210" t="s">
        <v>55</v>
      </c>
      <c r="G133" s="210" t="s">
        <v>150</v>
      </c>
      <c r="H133" s="210" t="s">
        <v>151</v>
      </c>
      <c r="I133" s="211" t="s">
        <v>152</v>
      </c>
      <c r="J133" s="212" t="s">
        <v>120</v>
      </c>
      <c r="K133" s="213" t="s">
        <v>153</v>
      </c>
      <c r="L133" s="214"/>
      <c r="M133" s="100" t="s">
        <v>1</v>
      </c>
      <c r="N133" s="101" t="s">
        <v>37</v>
      </c>
      <c r="O133" s="101" t="s">
        <v>154</v>
      </c>
      <c r="P133" s="101" t="s">
        <v>155</v>
      </c>
      <c r="Q133" s="101" t="s">
        <v>156</v>
      </c>
      <c r="R133" s="101" t="s">
        <v>157</v>
      </c>
      <c r="S133" s="101" t="s">
        <v>158</v>
      </c>
      <c r="T133" s="102" t="s">
        <v>159</v>
      </c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</row>
    <row r="134" spans="1:63" s="2" customFormat="1" ht="22.8" customHeight="1">
      <c r="A134" s="38"/>
      <c r="B134" s="39"/>
      <c r="C134" s="107" t="s">
        <v>160</v>
      </c>
      <c r="D134" s="40"/>
      <c r="E134" s="40"/>
      <c r="F134" s="40"/>
      <c r="G134" s="40"/>
      <c r="H134" s="40"/>
      <c r="I134" s="144"/>
      <c r="J134" s="215">
        <f>BK134</f>
        <v>0</v>
      </c>
      <c r="K134" s="40"/>
      <c r="L134" s="44"/>
      <c r="M134" s="103"/>
      <c r="N134" s="216"/>
      <c r="O134" s="104"/>
      <c r="P134" s="217">
        <f>P135+P150+P156+P294+P311+P329+P336</f>
        <v>0</v>
      </c>
      <c r="Q134" s="104"/>
      <c r="R134" s="217">
        <f>R135+R150+R156+R294+R311+R329+R336</f>
        <v>0</v>
      </c>
      <c r="S134" s="104"/>
      <c r="T134" s="218">
        <f>T135+T150+T156+T294+T311+T329+T336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72</v>
      </c>
      <c r="AU134" s="17" t="s">
        <v>122</v>
      </c>
      <c r="BK134" s="219">
        <f>BK135+BK150+BK156+BK294+BK311+BK329+BK336</f>
        <v>0</v>
      </c>
    </row>
    <row r="135" spans="1:63" s="12" customFormat="1" ht="25.9" customHeight="1">
      <c r="A135" s="12"/>
      <c r="B135" s="220"/>
      <c r="C135" s="221"/>
      <c r="D135" s="222" t="s">
        <v>72</v>
      </c>
      <c r="E135" s="223" t="s">
        <v>3404</v>
      </c>
      <c r="F135" s="223" t="s">
        <v>3405</v>
      </c>
      <c r="G135" s="221"/>
      <c r="H135" s="221"/>
      <c r="I135" s="224"/>
      <c r="J135" s="225">
        <f>BK135</f>
        <v>0</v>
      </c>
      <c r="K135" s="221"/>
      <c r="L135" s="226"/>
      <c r="M135" s="227"/>
      <c r="N135" s="228"/>
      <c r="O135" s="228"/>
      <c r="P135" s="229">
        <f>SUM(P136:P149)</f>
        <v>0</v>
      </c>
      <c r="Q135" s="228"/>
      <c r="R135" s="229">
        <f>SUM(R136:R149)</f>
        <v>0</v>
      </c>
      <c r="S135" s="228"/>
      <c r="T135" s="230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80</v>
      </c>
      <c r="AT135" s="232" t="s">
        <v>72</v>
      </c>
      <c r="AU135" s="232" t="s">
        <v>73</v>
      </c>
      <c r="AY135" s="231" t="s">
        <v>163</v>
      </c>
      <c r="BK135" s="233">
        <f>SUM(BK136:BK149)</f>
        <v>0</v>
      </c>
    </row>
    <row r="136" spans="1:65" s="2" customFormat="1" ht="16.5" customHeight="1">
      <c r="A136" s="38"/>
      <c r="B136" s="39"/>
      <c r="C136" s="236" t="s">
        <v>80</v>
      </c>
      <c r="D136" s="236" t="s">
        <v>165</v>
      </c>
      <c r="E136" s="237" t="s">
        <v>3406</v>
      </c>
      <c r="F136" s="238" t="s">
        <v>3407</v>
      </c>
      <c r="G136" s="239" t="s">
        <v>563</v>
      </c>
      <c r="H136" s="240">
        <v>262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3408</v>
      </c>
    </row>
    <row r="137" spans="1:65" s="2" customFormat="1" ht="16.5" customHeight="1">
      <c r="A137" s="38"/>
      <c r="B137" s="39"/>
      <c r="C137" s="236" t="s">
        <v>82</v>
      </c>
      <c r="D137" s="236" t="s">
        <v>165</v>
      </c>
      <c r="E137" s="237" t="s">
        <v>3409</v>
      </c>
      <c r="F137" s="238" t="s">
        <v>3410</v>
      </c>
      <c r="G137" s="239" t="s">
        <v>563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3411</v>
      </c>
    </row>
    <row r="138" spans="1:65" s="2" customFormat="1" ht="16.5" customHeight="1">
      <c r="A138" s="38"/>
      <c r="B138" s="39"/>
      <c r="C138" s="236" t="s">
        <v>85</v>
      </c>
      <c r="D138" s="236" t="s">
        <v>165</v>
      </c>
      <c r="E138" s="237" t="s">
        <v>3412</v>
      </c>
      <c r="F138" s="238" t="s">
        <v>3413</v>
      </c>
      <c r="G138" s="239" t="s">
        <v>563</v>
      </c>
      <c r="H138" s="240">
        <v>217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88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88</v>
      </c>
      <c r="BM138" s="248" t="s">
        <v>3414</v>
      </c>
    </row>
    <row r="139" spans="1:65" s="2" customFormat="1" ht="16.5" customHeight="1">
      <c r="A139" s="38"/>
      <c r="B139" s="39"/>
      <c r="C139" s="236" t="s">
        <v>88</v>
      </c>
      <c r="D139" s="236" t="s">
        <v>165</v>
      </c>
      <c r="E139" s="237" t="s">
        <v>3415</v>
      </c>
      <c r="F139" s="238" t="s">
        <v>3416</v>
      </c>
      <c r="G139" s="239" t="s">
        <v>563</v>
      </c>
      <c r="H139" s="240">
        <v>370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88</v>
      </c>
      <c r="AT139" s="248" t="s">
        <v>165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88</v>
      </c>
      <c r="BM139" s="248" t="s">
        <v>3417</v>
      </c>
    </row>
    <row r="140" spans="1:65" s="2" customFormat="1" ht="16.5" customHeight="1">
      <c r="A140" s="38"/>
      <c r="B140" s="39"/>
      <c r="C140" s="236" t="s">
        <v>189</v>
      </c>
      <c r="D140" s="236" t="s">
        <v>165</v>
      </c>
      <c r="E140" s="237" t="s">
        <v>3418</v>
      </c>
      <c r="F140" s="238" t="s">
        <v>3419</v>
      </c>
      <c r="G140" s="239" t="s">
        <v>563</v>
      </c>
      <c r="H140" s="240">
        <v>6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88</v>
      </c>
      <c r="AT140" s="248" t="s">
        <v>165</v>
      </c>
      <c r="AU140" s="248" t="s">
        <v>80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88</v>
      </c>
      <c r="BM140" s="248" t="s">
        <v>3420</v>
      </c>
    </row>
    <row r="141" spans="1:65" s="2" customFormat="1" ht="16.5" customHeight="1">
      <c r="A141" s="38"/>
      <c r="B141" s="39"/>
      <c r="C141" s="236" t="s">
        <v>91</v>
      </c>
      <c r="D141" s="236" t="s">
        <v>165</v>
      </c>
      <c r="E141" s="237" t="s">
        <v>3421</v>
      </c>
      <c r="F141" s="238" t="s">
        <v>3422</v>
      </c>
      <c r="G141" s="239" t="s">
        <v>563</v>
      </c>
      <c r="H141" s="240">
        <v>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88</v>
      </c>
      <c r="AT141" s="248" t="s">
        <v>165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3423</v>
      </c>
    </row>
    <row r="142" spans="1:65" s="2" customFormat="1" ht="16.5" customHeight="1">
      <c r="A142" s="38"/>
      <c r="B142" s="39"/>
      <c r="C142" s="236" t="s">
        <v>94</v>
      </c>
      <c r="D142" s="236" t="s">
        <v>165</v>
      </c>
      <c r="E142" s="237" t="s">
        <v>3424</v>
      </c>
      <c r="F142" s="238" t="s">
        <v>3425</v>
      </c>
      <c r="G142" s="239" t="s">
        <v>563</v>
      </c>
      <c r="H142" s="240">
        <v>856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88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88</v>
      </c>
      <c r="BM142" s="248" t="s">
        <v>3426</v>
      </c>
    </row>
    <row r="143" spans="1:65" s="2" customFormat="1" ht="21.75" customHeight="1">
      <c r="A143" s="38"/>
      <c r="B143" s="39"/>
      <c r="C143" s="236" t="s">
        <v>97</v>
      </c>
      <c r="D143" s="236" t="s">
        <v>165</v>
      </c>
      <c r="E143" s="237" t="s">
        <v>3427</v>
      </c>
      <c r="F143" s="238" t="s">
        <v>3428</v>
      </c>
      <c r="G143" s="239" t="s">
        <v>563</v>
      </c>
      <c r="H143" s="240">
        <v>162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88</v>
      </c>
      <c r="AT143" s="248" t="s">
        <v>165</v>
      </c>
      <c r="AU143" s="248" t="s">
        <v>80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88</v>
      </c>
      <c r="BM143" s="248" t="s">
        <v>3429</v>
      </c>
    </row>
    <row r="144" spans="1:65" s="2" customFormat="1" ht="16.5" customHeight="1">
      <c r="A144" s="38"/>
      <c r="B144" s="39"/>
      <c r="C144" s="236" t="s">
        <v>100</v>
      </c>
      <c r="D144" s="236" t="s">
        <v>165</v>
      </c>
      <c r="E144" s="237" t="s">
        <v>3430</v>
      </c>
      <c r="F144" s="238" t="s">
        <v>3431</v>
      </c>
      <c r="G144" s="239" t="s">
        <v>563</v>
      </c>
      <c r="H144" s="240">
        <v>410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3432</v>
      </c>
    </row>
    <row r="145" spans="1:65" s="2" customFormat="1" ht="16.5" customHeight="1">
      <c r="A145" s="38"/>
      <c r="B145" s="39"/>
      <c r="C145" s="236" t="s">
        <v>103</v>
      </c>
      <c r="D145" s="236" t="s">
        <v>165</v>
      </c>
      <c r="E145" s="237" t="s">
        <v>3433</v>
      </c>
      <c r="F145" s="238" t="s">
        <v>3434</v>
      </c>
      <c r="G145" s="239" t="s">
        <v>563</v>
      </c>
      <c r="H145" s="240">
        <v>69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88</v>
      </c>
      <c r="AT145" s="248" t="s">
        <v>165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88</v>
      </c>
      <c r="BM145" s="248" t="s">
        <v>3435</v>
      </c>
    </row>
    <row r="146" spans="1:65" s="2" customFormat="1" ht="16.5" customHeight="1">
      <c r="A146" s="38"/>
      <c r="B146" s="39"/>
      <c r="C146" s="236" t="s">
        <v>106</v>
      </c>
      <c r="D146" s="236" t="s">
        <v>165</v>
      </c>
      <c r="E146" s="237" t="s">
        <v>3436</v>
      </c>
      <c r="F146" s="238" t="s">
        <v>3437</v>
      </c>
      <c r="G146" s="239" t="s">
        <v>563</v>
      </c>
      <c r="H146" s="240">
        <v>197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3438</v>
      </c>
    </row>
    <row r="147" spans="1:65" s="2" customFormat="1" ht="21.75" customHeight="1">
      <c r="A147" s="38"/>
      <c r="B147" s="39"/>
      <c r="C147" s="236" t="s">
        <v>109</v>
      </c>
      <c r="D147" s="236" t="s">
        <v>165</v>
      </c>
      <c r="E147" s="237" t="s">
        <v>3439</v>
      </c>
      <c r="F147" s="238" t="s">
        <v>3440</v>
      </c>
      <c r="G147" s="239" t="s">
        <v>563</v>
      </c>
      <c r="H147" s="240">
        <v>220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3441</v>
      </c>
    </row>
    <row r="148" spans="1:65" s="2" customFormat="1" ht="16.5" customHeight="1">
      <c r="A148" s="38"/>
      <c r="B148" s="39"/>
      <c r="C148" s="236" t="s">
        <v>112</v>
      </c>
      <c r="D148" s="236" t="s">
        <v>165</v>
      </c>
      <c r="E148" s="237" t="s">
        <v>3442</v>
      </c>
      <c r="F148" s="238" t="s">
        <v>3443</v>
      </c>
      <c r="G148" s="239" t="s">
        <v>563</v>
      </c>
      <c r="H148" s="240">
        <v>28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3444</v>
      </c>
    </row>
    <row r="149" spans="1:65" s="2" customFormat="1" ht="16.5" customHeight="1">
      <c r="A149" s="38"/>
      <c r="B149" s="39"/>
      <c r="C149" s="236" t="s">
        <v>246</v>
      </c>
      <c r="D149" s="236" t="s">
        <v>165</v>
      </c>
      <c r="E149" s="237" t="s">
        <v>3445</v>
      </c>
      <c r="F149" s="238" t="s">
        <v>3446</v>
      </c>
      <c r="G149" s="239" t="s">
        <v>563</v>
      </c>
      <c r="H149" s="240">
        <v>94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88</v>
      </c>
      <c r="AT149" s="248" t="s">
        <v>165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3447</v>
      </c>
    </row>
    <row r="150" spans="1:63" s="12" customFormat="1" ht="25.9" customHeight="1">
      <c r="A150" s="12"/>
      <c r="B150" s="220"/>
      <c r="C150" s="221"/>
      <c r="D150" s="222" t="s">
        <v>72</v>
      </c>
      <c r="E150" s="223" t="s">
        <v>3448</v>
      </c>
      <c r="F150" s="223" t="s">
        <v>3449</v>
      </c>
      <c r="G150" s="221"/>
      <c r="H150" s="221"/>
      <c r="I150" s="224"/>
      <c r="J150" s="225">
        <f>BK150</f>
        <v>0</v>
      </c>
      <c r="K150" s="221"/>
      <c r="L150" s="226"/>
      <c r="M150" s="227"/>
      <c r="N150" s="228"/>
      <c r="O150" s="228"/>
      <c r="P150" s="229">
        <f>SUM(P151:P155)</f>
        <v>0</v>
      </c>
      <c r="Q150" s="228"/>
      <c r="R150" s="229">
        <f>SUM(R151:R155)</f>
        <v>0</v>
      </c>
      <c r="S150" s="228"/>
      <c r="T150" s="230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1" t="s">
        <v>80</v>
      </c>
      <c r="AT150" s="232" t="s">
        <v>72</v>
      </c>
      <c r="AU150" s="232" t="s">
        <v>73</v>
      </c>
      <c r="AY150" s="231" t="s">
        <v>163</v>
      </c>
      <c r="BK150" s="233">
        <f>SUM(BK151:BK155)</f>
        <v>0</v>
      </c>
    </row>
    <row r="151" spans="1:65" s="2" customFormat="1" ht="21.75" customHeight="1">
      <c r="A151" s="38"/>
      <c r="B151" s="39"/>
      <c r="C151" s="236" t="s">
        <v>8</v>
      </c>
      <c r="D151" s="236" t="s">
        <v>165</v>
      </c>
      <c r="E151" s="237" t="s">
        <v>3450</v>
      </c>
      <c r="F151" s="238" t="s">
        <v>3451</v>
      </c>
      <c r="G151" s="239" t="s">
        <v>563</v>
      </c>
      <c r="H151" s="240">
        <v>1391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3452</v>
      </c>
    </row>
    <row r="152" spans="1:65" s="2" customFormat="1" ht="16.5" customHeight="1">
      <c r="A152" s="38"/>
      <c r="B152" s="39"/>
      <c r="C152" s="236" t="s">
        <v>254</v>
      </c>
      <c r="D152" s="236" t="s">
        <v>165</v>
      </c>
      <c r="E152" s="237" t="s">
        <v>3453</v>
      </c>
      <c r="F152" s="238" t="s">
        <v>3454</v>
      </c>
      <c r="G152" s="239" t="s">
        <v>563</v>
      </c>
      <c r="H152" s="240">
        <v>194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3455</v>
      </c>
    </row>
    <row r="153" spans="1:65" s="2" customFormat="1" ht="21.75" customHeight="1">
      <c r="A153" s="38"/>
      <c r="B153" s="39"/>
      <c r="C153" s="236" t="s">
        <v>259</v>
      </c>
      <c r="D153" s="236" t="s">
        <v>165</v>
      </c>
      <c r="E153" s="237" t="s">
        <v>3456</v>
      </c>
      <c r="F153" s="238" t="s">
        <v>3457</v>
      </c>
      <c r="G153" s="239" t="s">
        <v>563</v>
      </c>
      <c r="H153" s="240">
        <v>39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88</v>
      </c>
      <c r="AT153" s="248" t="s">
        <v>165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88</v>
      </c>
      <c r="BM153" s="248" t="s">
        <v>3458</v>
      </c>
    </row>
    <row r="154" spans="1:65" s="2" customFormat="1" ht="16.5" customHeight="1">
      <c r="A154" s="38"/>
      <c r="B154" s="39"/>
      <c r="C154" s="236" t="s">
        <v>263</v>
      </c>
      <c r="D154" s="236" t="s">
        <v>165</v>
      </c>
      <c r="E154" s="237" t="s">
        <v>3459</v>
      </c>
      <c r="F154" s="238" t="s">
        <v>3460</v>
      </c>
      <c r="G154" s="239" t="s">
        <v>563</v>
      </c>
      <c r="H154" s="240">
        <v>39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3461</v>
      </c>
    </row>
    <row r="155" spans="1:65" s="2" customFormat="1" ht="16.5" customHeight="1">
      <c r="A155" s="38"/>
      <c r="B155" s="39"/>
      <c r="C155" s="236" t="s">
        <v>267</v>
      </c>
      <c r="D155" s="236" t="s">
        <v>165</v>
      </c>
      <c r="E155" s="237" t="s">
        <v>3424</v>
      </c>
      <c r="F155" s="238" t="s">
        <v>3425</v>
      </c>
      <c r="G155" s="239" t="s">
        <v>563</v>
      </c>
      <c r="H155" s="240">
        <v>1624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38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88</v>
      </c>
      <c r="AT155" s="248" t="s">
        <v>165</v>
      </c>
      <c r="AU155" s="248" t="s">
        <v>80</v>
      </c>
      <c r="AY155" s="17" t="s">
        <v>163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80</v>
      </c>
      <c r="BK155" s="249">
        <f>ROUND(I155*H155,2)</f>
        <v>0</v>
      </c>
      <c r="BL155" s="17" t="s">
        <v>88</v>
      </c>
      <c r="BM155" s="248" t="s">
        <v>3462</v>
      </c>
    </row>
    <row r="156" spans="1:63" s="12" customFormat="1" ht="25.9" customHeight="1">
      <c r="A156" s="12"/>
      <c r="B156" s="220"/>
      <c r="C156" s="221"/>
      <c r="D156" s="222" t="s">
        <v>72</v>
      </c>
      <c r="E156" s="223" t="s">
        <v>2640</v>
      </c>
      <c r="F156" s="223" t="s">
        <v>3463</v>
      </c>
      <c r="G156" s="221"/>
      <c r="H156" s="221"/>
      <c r="I156" s="224"/>
      <c r="J156" s="225">
        <f>BK156</f>
        <v>0</v>
      </c>
      <c r="K156" s="221"/>
      <c r="L156" s="226"/>
      <c r="M156" s="227"/>
      <c r="N156" s="228"/>
      <c r="O156" s="228"/>
      <c r="P156" s="229">
        <f>P157+SUM(P158:P160)+P179+P196+P208+P221+P232+P244+P259+P274+P281+P288</f>
        <v>0</v>
      </c>
      <c r="Q156" s="228"/>
      <c r="R156" s="229">
        <f>R157+SUM(R158:R160)+R179+R196+R208+R221+R232+R244+R259+R274+R281+R288</f>
        <v>0</v>
      </c>
      <c r="S156" s="228"/>
      <c r="T156" s="230">
        <f>T157+SUM(T158:T160)+T179+T196+T208+T221+T232+T244+T259+T274+T281+T288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1" t="s">
        <v>80</v>
      </c>
      <c r="AT156" s="232" t="s">
        <v>72</v>
      </c>
      <c r="AU156" s="232" t="s">
        <v>73</v>
      </c>
      <c r="AY156" s="231" t="s">
        <v>163</v>
      </c>
      <c r="BK156" s="233">
        <f>BK157+SUM(BK158:BK160)+BK179+BK196+BK208+BK221+BK232+BK244+BK259+BK274+BK281+BK288</f>
        <v>0</v>
      </c>
    </row>
    <row r="157" spans="1:65" s="2" customFormat="1" ht="21.75" customHeight="1">
      <c r="A157" s="38"/>
      <c r="B157" s="39"/>
      <c r="C157" s="236" t="s">
        <v>272</v>
      </c>
      <c r="D157" s="236" t="s">
        <v>165</v>
      </c>
      <c r="E157" s="237" t="s">
        <v>3464</v>
      </c>
      <c r="F157" s="238" t="s">
        <v>3465</v>
      </c>
      <c r="G157" s="239" t="s">
        <v>563</v>
      </c>
      <c r="H157" s="240">
        <v>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88</v>
      </c>
      <c r="AT157" s="248" t="s">
        <v>165</v>
      </c>
      <c r="AU157" s="248" t="s">
        <v>80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88</v>
      </c>
      <c r="BM157" s="248" t="s">
        <v>3466</v>
      </c>
    </row>
    <row r="158" spans="1:65" s="2" customFormat="1" ht="16.5" customHeight="1">
      <c r="A158" s="38"/>
      <c r="B158" s="39"/>
      <c r="C158" s="236" t="s">
        <v>7</v>
      </c>
      <c r="D158" s="236" t="s">
        <v>165</v>
      </c>
      <c r="E158" s="237" t="s">
        <v>3467</v>
      </c>
      <c r="F158" s="238" t="s">
        <v>3468</v>
      </c>
      <c r="G158" s="239" t="s">
        <v>563</v>
      </c>
      <c r="H158" s="240">
        <v>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88</v>
      </c>
      <c r="AT158" s="248" t="s">
        <v>165</v>
      </c>
      <c r="AU158" s="248" t="s">
        <v>80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88</v>
      </c>
      <c r="BM158" s="248" t="s">
        <v>3469</v>
      </c>
    </row>
    <row r="159" spans="1:65" s="2" customFormat="1" ht="16.5" customHeight="1">
      <c r="A159" s="38"/>
      <c r="B159" s="39"/>
      <c r="C159" s="236" t="s">
        <v>279</v>
      </c>
      <c r="D159" s="236" t="s">
        <v>165</v>
      </c>
      <c r="E159" s="237" t="s">
        <v>3470</v>
      </c>
      <c r="F159" s="238" t="s">
        <v>3471</v>
      </c>
      <c r="G159" s="239" t="s">
        <v>563</v>
      </c>
      <c r="H159" s="240">
        <v>6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88</v>
      </c>
      <c r="AT159" s="248" t="s">
        <v>165</v>
      </c>
      <c r="AU159" s="248" t="s">
        <v>80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88</v>
      </c>
      <c r="BM159" s="248" t="s">
        <v>3472</v>
      </c>
    </row>
    <row r="160" spans="1:63" s="12" customFormat="1" ht="22.8" customHeight="1">
      <c r="A160" s="12"/>
      <c r="B160" s="220"/>
      <c r="C160" s="221"/>
      <c r="D160" s="222" t="s">
        <v>72</v>
      </c>
      <c r="E160" s="234" t="s">
        <v>2645</v>
      </c>
      <c r="F160" s="234" t="s">
        <v>3473</v>
      </c>
      <c r="G160" s="221"/>
      <c r="H160" s="221"/>
      <c r="I160" s="224"/>
      <c r="J160" s="235">
        <f>BK160</f>
        <v>0</v>
      </c>
      <c r="K160" s="221"/>
      <c r="L160" s="226"/>
      <c r="M160" s="227"/>
      <c r="N160" s="228"/>
      <c r="O160" s="228"/>
      <c r="P160" s="229">
        <f>SUM(P161:P178)</f>
        <v>0</v>
      </c>
      <c r="Q160" s="228"/>
      <c r="R160" s="229">
        <f>SUM(R161:R178)</f>
        <v>0</v>
      </c>
      <c r="S160" s="228"/>
      <c r="T160" s="230">
        <f>SUM(T161:T178)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1" t="s">
        <v>80</v>
      </c>
      <c r="AT160" s="232" t="s">
        <v>72</v>
      </c>
      <c r="AU160" s="232" t="s">
        <v>80</v>
      </c>
      <c r="AY160" s="231" t="s">
        <v>163</v>
      </c>
      <c r="BK160" s="233">
        <f>SUM(BK161:BK178)</f>
        <v>0</v>
      </c>
    </row>
    <row r="161" spans="1:65" s="2" customFormat="1" ht="16.5" customHeight="1">
      <c r="A161" s="38"/>
      <c r="B161" s="39"/>
      <c r="C161" s="236" t="s">
        <v>283</v>
      </c>
      <c r="D161" s="236" t="s">
        <v>165</v>
      </c>
      <c r="E161" s="237" t="s">
        <v>3474</v>
      </c>
      <c r="F161" s="238" t="s">
        <v>3475</v>
      </c>
      <c r="G161" s="239" t="s">
        <v>563</v>
      </c>
      <c r="H161" s="240">
        <v>1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38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88</v>
      </c>
      <c r="AT161" s="248" t="s">
        <v>165</v>
      </c>
      <c r="AU161" s="248" t="s">
        <v>82</v>
      </c>
      <c r="AY161" s="17" t="s">
        <v>163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80</v>
      </c>
      <c r="BK161" s="249">
        <f>ROUND(I161*H161,2)</f>
        <v>0</v>
      </c>
      <c r="BL161" s="17" t="s">
        <v>88</v>
      </c>
      <c r="BM161" s="248" t="s">
        <v>3476</v>
      </c>
    </row>
    <row r="162" spans="1:65" s="2" customFormat="1" ht="16.5" customHeight="1">
      <c r="A162" s="38"/>
      <c r="B162" s="39"/>
      <c r="C162" s="236" t="s">
        <v>287</v>
      </c>
      <c r="D162" s="236" t="s">
        <v>165</v>
      </c>
      <c r="E162" s="237" t="s">
        <v>3477</v>
      </c>
      <c r="F162" s="238" t="s">
        <v>3478</v>
      </c>
      <c r="G162" s="239" t="s">
        <v>563</v>
      </c>
      <c r="H162" s="240">
        <v>1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38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88</v>
      </c>
      <c r="AT162" s="248" t="s">
        <v>165</v>
      </c>
      <c r="AU162" s="248" t="s">
        <v>82</v>
      </c>
      <c r="AY162" s="17" t="s">
        <v>163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80</v>
      </c>
      <c r="BK162" s="249">
        <f>ROUND(I162*H162,2)</f>
        <v>0</v>
      </c>
      <c r="BL162" s="17" t="s">
        <v>88</v>
      </c>
      <c r="BM162" s="248" t="s">
        <v>3479</v>
      </c>
    </row>
    <row r="163" spans="1:65" s="2" customFormat="1" ht="16.5" customHeight="1">
      <c r="A163" s="38"/>
      <c r="B163" s="39"/>
      <c r="C163" s="236" t="s">
        <v>291</v>
      </c>
      <c r="D163" s="236" t="s">
        <v>165</v>
      </c>
      <c r="E163" s="237" t="s">
        <v>3480</v>
      </c>
      <c r="F163" s="238" t="s">
        <v>3481</v>
      </c>
      <c r="G163" s="239" t="s">
        <v>563</v>
      </c>
      <c r="H163" s="240">
        <v>1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38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88</v>
      </c>
      <c r="AT163" s="248" t="s">
        <v>165</v>
      </c>
      <c r="AU163" s="248" t="s">
        <v>82</v>
      </c>
      <c r="AY163" s="17" t="s">
        <v>163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80</v>
      </c>
      <c r="BK163" s="249">
        <f>ROUND(I163*H163,2)</f>
        <v>0</v>
      </c>
      <c r="BL163" s="17" t="s">
        <v>88</v>
      </c>
      <c r="BM163" s="248" t="s">
        <v>3482</v>
      </c>
    </row>
    <row r="164" spans="1:65" s="2" customFormat="1" ht="16.5" customHeight="1">
      <c r="A164" s="38"/>
      <c r="B164" s="39"/>
      <c r="C164" s="236" t="s">
        <v>315</v>
      </c>
      <c r="D164" s="236" t="s">
        <v>165</v>
      </c>
      <c r="E164" s="237" t="s">
        <v>3483</v>
      </c>
      <c r="F164" s="238" t="s">
        <v>3484</v>
      </c>
      <c r="G164" s="239" t="s">
        <v>563</v>
      </c>
      <c r="H164" s="240">
        <v>1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38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88</v>
      </c>
      <c r="AT164" s="248" t="s">
        <v>165</v>
      </c>
      <c r="AU164" s="248" t="s">
        <v>82</v>
      </c>
      <c r="AY164" s="17" t="s">
        <v>163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80</v>
      </c>
      <c r="BK164" s="249">
        <f>ROUND(I164*H164,2)</f>
        <v>0</v>
      </c>
      <c r="BL164" s="17" t="s">
        <v>88</v>
      </c>
      <c r="BM164" s="248" t="s">
        <v>3485</v>
      </c>
    </row>
    <row r="165" spans="1:65" s="2" customFormat="1" ht="16.5" customHeight="1">
      <c r="A165" s="38"/>
      <c r="B165" s="39"/>
      <c r="C165" s="236" t="s">
        <v>319</v>
      </c>
      <c r="D165" s="236" t="s">
        <v>165</v>
      </c>
      <c r="E165" s="237" t="s">
        <v>3486</v>
      </c>
      <c r="F165" s="238" t="s">
        <v>3487</v>
      </c>
      <c r="G165" s="239" t="s">
        <v>563</v>
      </c>
      <c r="H165" s="240">
        <v>1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38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88</v>
      </c>
      <c r="AT165" s="248" t="s">
        <v>165</v>
      </c>
      <c r="AU165" s="248" t="s">
        <v>82</v>
      </c>
      <c r="AY165" s="17" t="s">
        <v>163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80</v>
      </c>
      <c r="BK165" s="249">
        <f>ROUND(I165*H165,2)</f>
        <v>0</v>
      </c>
      <c r="BL165" s="17" t="s">
        <v>88</v>
      </c>
      <c r="BM165" s="248" t="s">
        <v>3488</v>
      </c>
    </row>
    <row r="166" spans="1:65" s="2" customFormat="1" ht="16.5" customHeight="1">
      <c r="A166" s="38"/>
      <c r="B166" s="39"/>
      <c r="C166" s="236" t="s">
        <v>323</v>
      </c>
      <c r="D166" s="236" t="s">
        <v>165</v>
      </c>
      <c r="E166" s="237" t="s">
        <v>3489</v>
      </c>
      <c r="F166" s="238" t="s">
        <v>3490</v>
      </c>
      <c r="G166" s="239" t="s">
        <v>563</v>
      </c>
      <c r="H166" s="240">
        <v>3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88</v>
      </c>
      <c r="AT166" s="248" t="s">
        <v>165</v>
      </c>
      <c r="AU166" s="248" t="s">
        <v>82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88</v>
      </c>
      <c r="BM166" s="248" t="s">
        <v>3491</v>
      </c>
    </row>
    <row r="167" spans="1:65" s="2" customFormat="1" ht="16.5" customHeight="1">
      <c r="A167" s="38"/>
      <c r="B167" s="39"/>
      <c r="C167" s="236" t="s">
        <v>327</v>
      </c>
      <c r="D167" s="236" t="s">
        <v>165</v>
      </c>
      <c r="E167" s="237" t="s">
        <v>3492</v>
      </c>
      <c r="F167" s="238" t="s">
        <v>3493</v>
      </c>
      <c r="G167" s="239" t="s">
        <v>563</v>
      </c>
      <c r="H167" s="240">
        <v>9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38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88</v>
      </c>
      <c r="AT167" s="248" t="s">
        <v>165</v>
      </c>
      <c r="AU167" s="248" t="s">
        <v>82</v>
      </c>
      <c r="AY167" s="17" t="s">
        <v>163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80</v>
      </c>
      <c r="BK167" s="249">
        <f>ROUND(I167*H167,2)</f>
        <v>0</v>
      </c>
      <c r="BL167" s="17" t="s">
        <v>88</v>
      </c>
      <c r="BM167" s="248" t="s">
        <v>3494</v>
      </c>
    </row>
    <row r="168" spans="1:65" s="2" customFormat="1" ht="16.5" customHeight="1">
      <c r="A168" s="38"/>
      <c r="B168" s="39"/>
      <c r="C168" s="236" t="s">
        <v>332</v>
      </c>
      <c r="D168" s="236" t="s">
        <v>165</v>
      </c>
      <c r="E168" s="237" t="s">
        <v>3495</v>
      </c>
      <c r="F168" s="238" t="s">
        <v>3496</v>
      </c>
      <c r="G168" s="239" t="s">
        <v>563</v>
      </c>
      <c r="H168" s="240">
        <v>9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38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88</v>
      </c>
      <c r="AT168" s="248" t="s">
        <v>165</v>
      </c>
      <c r="AU168" s="248" t="s">
        <v>82</v>
      </c>
      <c r="AY168" s="17" t="s">
        <v>163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80</v>
      </c>
      <c r="BK168" s="249">
        <f>ROUND(I168*H168,2)</f>
        <v>0</v>
      </c>
      <c r="BL168" s="17" t="s">
        <v>88</v>
      </c>
      <c r="BM168" s="248" t="s">
        <v>3497</v>
      </c>
    </row>
    <row r="169" spans="1:65" s="2" customFormat="1" ht="16.5" customHeight="1">
      <c r="A169" s="38"/>
      <c r="B169" s="39"/>
      <c r="C169" s="236" t="s">
        <v>339</v>
      </c>
      <c r="D169" s="236" t="s">
        <v>165</v>
      </c>
      <c r="E169" s="237" t="s">
        <v>3498</v>
      </c>
      <c r="F169" s="238" t="s">
        <v>3499</v>
      </c>
      <c r="G169" s="239" t="s">
        <v>563</v>
      </c>
      <c r="H169" s="240">
        <v>1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38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88</v>
      </c>
      <c r="AT169" s="248" t="s">
        <v>165</v>
      </c>
      <c r="AU169" s="248" t="s">
        <v>82</v>
      </c>
      <c r="AY169" s="17" t="s">
        <v>163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80</v>
      </c>
      <c r="BK169" s="249">
        <f>ROUND(I169*H169,2)</f>
        <v>0</v>
      </c>
      <c r="BL169" s="17" t="s">
        <v>88</v>
      </c>
      <c r="BM169" s="248" t="s">
        <v>3500</v>
      </c>
    </row>
    <row r="170" spans="1:65" s="2" customFormat="1" ht="16.5" customHeight="1">
      <c r="A170" s="38"/>
      <c r="B170" s="39"/>
      <c r="C170" s="236" t="s">
        <v>378</v>
      </c>
      <c r="D170" s="236" t="s">
        <v>165</v>
      </c>
      <c r="E170" s="237" t="s">
        <v>3501</v>
      </c>
      <c r="F170" s="238" t="s">
        <v>3502</v>
      </c>
      <c r="G170" s="239" t="s">
        <v>563</v>
      </c>
      <c r="H170" s="240">
        <v>9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88</v>
      </c>
      <c r="AT170" s="248" t="s">
        <v>165</v>
      </c>
      <c r="AU170" s="248" t="s">
        <v>82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3503</v>
      </c>
    </row>
    <row r="171" spans="1:65" s="2" customFormat="1" ht="16.5" customHeight="1">
      <c r="A171" s="38"/>
      <c r="B171" s="39"/>
      <c r="C171" s="236" t="s">
        <v>383</v>
      </c>
      <c r="D171" s="236" t="s">
        <v>165</v>
      </c>
      <c r="E171" s="237" t="s">
        <v>2587</v>
      </c>
      <c r="F171" s="238" t="s">
        <v>3504</v>
      </c>
      <c r="G171" s="239" t="s">
        <v>563</v>
      </c>
      <c r="H171" s="240">
        <v>10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82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3505</v>
      </c>
    </row>
    <row r="172" spans="1:65" s="2" customFormat="1" ht="16.5" customHeight="1">
      <c r="A172" s="38"/>
      <c r="B172" s="39"/>
      <c r="C172" s="236" t="s">
        <v>390</v>
      </c>
      <c r="D172" s="236" t="s">
        <v>165</v>
      </c>
      <c r="E172" s="237" t="s">
        <v>2590</v>
      </c>
      <c r="F172" s="238" t="s">
        <v>3506</v>
      </c>
      <c r="G172" s="239" t="s">
        <v>563</v>
      </c>
      <c r="H172" s="240">
        <v>3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38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88</v>
      </c>
      <c r="AT172" s="248" t="s">
        <v>165</v>
      </c>
      <c r="AU172" s="248" t="s">
        <v>82</v>
      </c>
      <c r="AY172" s="17" t="s">
        <v>163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80</v>
      </c>
      <c r="BK172" s="249">
        <f>ROUND(I172*H172,2)</f>
        <v>0</v>
      </c>
      <c r="BL172" s="17" t="s">
        <v>88</v>
      </c>
      <c r="BM172" s="248" t="s">
        <v>3507</v>
      </c>
    </row>
    <row r="173" spans="1:65" s="2" customFormat="1" ht="16.5" customHeight="1">
      <c r="A173" s="38"/>
      <c r="B173" s="39"/>
      <c r="C173" s="236" t="s">
        <v>395</v>
      </c>
      <c r="D173" s="236" t="s">
        <v>165</v>
      </c>
      <c r="E173" s="237" t="s">
        <v>3508</v>
      </c>
      <c r="F173" s="238" t="s">
        <v>3509</v>
      </c>
      <c r="G173" s="239" t="s">
        <v>563</v>
      </c>
      <c r="H173" s="240">
        <v>1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38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88</v>
      </c>
      <c r="AT173" s="248" t="s">
        <v>165</v>
      </c>
      <c r="AU173" s="248" t="s">
        <v>82</v>
      </c>
      <c r="AY173" s="17" t="s">
        <v>163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80</v>
      </c>
      <c r="BK173" s="249">
        <f>ROUND(I173*H173,2)</f>
        <v>0</v>
      </c>
      <c r="BL173" s="17" t="s">
        <v>88</v>
      </c>
      <c r="BM173" s="248" t="s">
        <v>3510</v>
      </c>
    </row>
    <row r="174" spans="1:65" s="2" customFormat="1" ht="16.5" customHeight="1">
      <c r="A174" s="38"/>
      <c r="B174" s="39"/>
      <c r="C174" s="236" t="s">
        <v>403</v>
      </c>
      <c r="D174" s="236" t="s">
        <v>165</v>
      </c>
      <c r="E174" s="237" t="s">
        <v>3511</v>
      </c>
      <c r="F174" s="238" t="s">
        <v>3512</v>
      </c>
      <c r="G174" s="239" t="s">
        <v>563</v>
      </c>
      <c r="H174" s="240">
        <v>17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38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88</v>
      </c>
      <c r="AT174" s="248" t="s">
        <v>165</v>
      </c>
      <c r="AU174" s="248" t="s">
        <v>82</v>
      </c>
      <c r="AY174" s="17" t="s">
        <v>163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80</v>
      </c>
      <c r="BK174" s="249">
        <f>ROUND(I174*H174,2)</f>
        <v>0</v>
      </c>
      <c r="BL174" s="17" t="s">
        <v>88</v>
      </c>
      <c r="BM174" s="248" t="s">
        <v>3513</v>
      </c>
    </row>
    <row r="175" spans="1:65" s="2" customFormat="1" ht="16.5" customHeight="1">
      <c r="A175" s="38"/>
      <c r="B175" s="39"/>
      <c r="C175" s="236" t="s">
        <v>409</v>
      </c>
      <c r="D175" s="236" t="s">
        <v>165</v>
      </c>
      <c r="E175" s="237" t="s">
        <v>3514</v>
      </c>
      <c r="F175" s="238" t="s">
        <v>3515</v>
      </c>
      <c r="G175" s="239" t="s">
        <v>3379</v>
      </c>
      <c r="H175" s="240">
        <v>10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82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3516</v>
      </c>
    </row>
    <row r="176" spans="1:65" s="2" customFormat="1" ht="16.5" customHeight="1">
      <c r="A176" s="38"/>
      <c r="B176" s="39"/>
      <c r="C176" s="236" t="s">
        <v>418</v>
      </c>
      <c r="D176" s="236" t="s">
        <v>165</v>
      </c>
      <c r="E176" s="237" t="s">
        <v>3517</v>
      </c>
      <c r="F176" s="238" t="s">
        <v>3518</v>
      </c>
      <c r="G176" s="239" t="s">
        <v>563</v>
      </c>
      <c r="H176" s="240">
        <v>8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38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88</v>
      </c>
      <c r="AT176" s="248" t="s">
        <v>165</v>
      </c>
      <c r="AU176" s="248" t="s">
        <v>82</v>
      </c>
      <c r="AY176" s="17" t="s">
        <v>163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80</v>
      </c>
      <c r="BK176" s="249">
        <f>ROUND(I176*H176,2)</f>
        <v>0</v>
      </c>
      <c r="BL176" s="17" t="s">
        <v>88</v>
      </c>
      <c r="BM176" s="248" t="s">
        <v>3519</v>
      </c>
    </row>
    <row r="177" spans="1:65" s="2" customFormat="1" ht="16.5" customHeight="1">
      <c r="A177" s="38"/>
      <c r="B177" s="39"/>
      <c r="C177" s="236" t="s">
        <v>423</v>
      </c>
      <c r="D177" s="236" t="s">
        <v>165</v>
      </c>
      <c r="E177" s="237" t="s">
        <v>3520</v>
      </c>
      <c r="F177" s="238" t="s">
        <v>3521</v>
      </c>
      <c r="G177" s="239" t="s">
        <v>563</v>
      </c>
      <c r="H177" s="240">
        <v>2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88</v>
      </c>
      <c r="AT177" s="248" t="s">
        <v>165</v>
      </c>
      <c r="AU177" s="248" t="s">
        <v>82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3522</v>
      </c>
    </row>
    <row r="178" spans="1:65" s="2" customFormat="1" ht="16.5" customHeight="1">
      <c r="A178" s="38"/>
      <c r="B178" s="39"/>
      <c r="C178" s="236" t="s">
        <v>432</v>
      </c>
      <c r="D178" s="236" t="s">
        <v>165</v>
      </c>
      <c r="E178" s="237" t="s">
        <v>3523</v>
      </c>
      <c r="F178" s="238" t="s">
        <v>3524</v>
      </c>
      <c r="G178" s="239" t="s">
        <v>563</v>
      </c>
      <c r="H178" s="240">
        <v>1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38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88</v>
      </c>
      <c r="AT178" s="248" t="s">
        <v>165</v>
      </c>
      <c r="AU178" s="248" t="s">
        <v>82</v>
      </c>
      <c r="AY178" s="17" t="s">
        <v>163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80</v>
      </c>
      <c r="BK178" s="249">
        <f>ROUND(I178*H178,2)</f>
        <v>0</v>
      </c>
      <c r="BL178" s="17" t="s">
        <v>88</v>
      </c>
      <c r="BM178" s="248" t="s">
        <v>3525</v>
      </c>
    </row>
    <row r="179" spans="1:63" s="12" customFormat="1" ht="22.8" customHeight="1">
      <c r="A179" s="12"/>
      <c r="B179" s="220"/>
      <c r="C179" s="221"/>
      <c r="D179" s="222" t="s">
        <v>72</v>
      </c>
      <c r="E179" s="234" t="s">
        <v>2727</v>
      </c>
      <c r="F179" s="234" t="s">
        <v>3526</v>
      </c>
      <c r="G179" s="221"/>
      <c r="H179" s="221"/>
      <c r="I179" s="224"/>
      <c r="J179" s="235">
        <f>BK179</f>
        <v>0</v>
      </c>
      <c r="K179" s="221"/>
      <c r="L179" s="226"/>
      <c r="M179" s="227"/>
      <c r="N179" s="228"/>
      <c r="O179" s="228"/>
      <c r="P179" s="229">
        <f>SUM(P180:P195)</f>
        <v>0</v>
      </c>
      <c r="Q179" s="228"/>
      <c r="R179" s="229">
        <f>SUM(R180:R195)</f>
        <v>0</v>
      </c>
      <c r="S179" s="228"/>
      <c r="T179" s="230">
        <f>SUM(T180:T195)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1" t="s">
        <v>80</v>
      </c>
      <c r="AT179" s="232" t="s">
        <v>72</v>
      </c>
      <c r="AU179" s="232" t="s">
        <v>80</v>
      </c>
      <c r="AY179" s="231" t="s">
        <v>163</v>
      </c>
      <c r="BK179" s="233">
        <f>SUM(BK180:BK195)</f>
        <v>0</v>
      </c>
    </row>
    <row r="180" spans="1:65" s="2" customFormat="1" ht="16.5" customHeight="1">
      <c r="A180" s="38"/>
      <c r="B180" s="39"/>
      <c r="C180" s="236" t="s">
        <v>438</v>
      </c>
      <c r="D180" s="236" t="s">
        <v>165</v>
      </c>
      <c r="E180" s="237" t="s">
        <v>3474</v>
      </c>
      <c r="F180" s="238" t="s">
        <v>3475</v>
      </c>
      <c r="G180" s="239" t="s">
        <v>563</v>
      </c>
      <c r="H180" s="240">
        <v>1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38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88</v>
      </c>
      <c r="AT180" s="248" t="s">
        <v>165</v>
      </c>
      <c r="AU180" s="248" t="s">
        <v>82</v>
      </c>
      <c r="AY180" s="17" t="s">
        <v>163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80</v>
      </c>
      <c r="BK180" s="249">
        <f>ROUND(I180*H180,2)</f>
        <v>0</v>
      </c>
      <c r="BL180" s="17" t="s">
        <v>88</v>
      </c>
      <c r="BM180" s="248" t="s">
        <v>3527</v>
      </c>
    </row>
    <row r="181" spans="1:65" s="2" customFormat="1" ht="16.5" customHeight="1">
      <c r="A181" s="38"/>
      <c r="B181" s="39"/>
      <c r="C181" s="236" t="s">
        <v>443</v>
      </c>
      <c r="D181" s="236" t="s">
        <v>165</v>
      </c>
      <c r="E181" s="237" t="s">
        <v>3477</v>
      </c>
      <c r="F181" s="238" t="s">
        <v>3478</v>
      </c>
      <c r="G181" s="239" t="s">
        <v>563</v>
      </c>
      <c r="H181" s="240">
        <v>1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38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88</v>
      </c>
      <c r="AT181" s="248" t="s">
        <v>165</v>
      </c>
      <c r="AU181" s="248" t="s">
        <v>82</v>
      </c>
      <c r="AY181" s="17" t="s">
        <v>163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80</v>
      </c>
      <c r="BK181" s="249">
        <f>ROUND(I181*H181,2)</f>
        <v>0</v>
      </c>
      <c r="BL181" s="17" t="s">
        <v>88</v>
      </c>
      <c r="BM181" s="248" t="s">
        <v>3528</v>
      </c>
    </row>
    <row r="182" spans="1:65" s="2" customFormat="1" ht="16.5" customHeight="1">
      <c r="A182" s="38"/>
      <c r="B182" s="39"/>
      <c r="C182" s="236" t="s">
        <v>452</v>
      </c>
      <c r="D182" s="236" t="s">
        <v>165</v>
      </c>
      <c r="E182" s="237" t="s">
        <v>3480</v>
      </c>
      <c r="F182" s="238" t="s">
        <v>3481</v>
      </c>
      <c r="G182" s="239" t="s">
        <v>563</v>
      </c>
      <c r="H182" s="240">
        <v>5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38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88</v>
      </c>
      <c r="AT182" s="248" t="s">
        <v>165</v>
      </c>
      <c r="AU182" s="248" t="s">
        <v>82</v>
      </c>
      <c r="AY182" s="17" t="s">
        <v>163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80</v>
      </c>
      <c r="BK182" s="249">
        <f>ROUND(I182*H182,2)</f>
        <v>0</v>
      </c>
      <c r="BL182" s="17" t="s">
        <v>88</v>
      </c>
      <c r="BM182" s="248" t="s">
        <v>3529</v>
      </c>
    </row>
    <row r="183" spans="1:65" s="2" customFormat="1" ht="16.5" customHeight="1">
      <c r="A183" s="38"/>
      <c r="B183" s="39"/>
      <c r="C183" s="236" t="s">
        <v>458</v>
      </c>
      <c r="D183" s="236" t="s">
        <v>165</v>
      </c>
      <c r="E183" s="237" t="s">
        <v>3483</v>
      </c>
      <c r="F183" s="238" t="s">
        <v>3484</v>
      </c>
      <c r="G183" s="239" t="s">
        <v>563</v>
      </c>
      <c r="H183" s="240">
        <v>1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38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88</v>
      </c>
      <c r="AT183" s="248" t="s">
        <v>165</v>
      </c>
      <c r="AU183" s="248" t="s">
        <v>82</v>
      </c>
      <c r="AY183" s="17" t="s">
        <v>163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80</v>
      </c>
      <c r="BK183" s="249">
        <f>ROUND(I183*H183,2)</f>
        <v>0</v>
      </c>
      <c r="BL183" s="17" t="s">
        <v>88</v>
      </c>
      <c r="BM183" s="248" t="s">
        <v>3530</v>
      </c>
    </row>
    <row r="184" spans="1:65" s="2" customFormat="1" ht="16.5" customHeight="1">
      <c r="A184" s="38"/>
      <c r="B184" s="39"/>
      <c r="C184" s="236" t="s">
        <v>464</v>
      </c>
      <c r="D184" s="236" t="s">
        <v>165</v>
      </c>
      <c r="E184" s="237" t="s">
        <v>3486</v>
      </c>
      <c r="F184" s="238" t="s">
        <v>3487</v>
      </c>
      <c r="G184" s="239" t="s">
        <v>563</v>
      </c>
      <c r="H184" s="240">
        <v>1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82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3531</v>
      </c>
    </row>
    <row r="185" spans="1:65" s="2" customFormat="1" ht="16.5" customHeight="1">
      <c r="A185" s="38"/>
      <c r="B185" s="39"/>
      <c r="C185" s="236" t="s">
        <v>476</v>
      </c>
      <c r="D185" s="236" t="s">
        <v>165</v>
      </c>
      <c r="E185" s="237" t="s">
        <v>3489</v>
      </c>
      <c r="F185" s="238" t="s">
        <v>3490</v>
      </c>
      <c r="G185" s="239" t="s">
        <v>563</v>
      </c>
      <c r="H185" s="240">
        <v>3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88</v>
      </c>
      <c r="AT185" s="248" t="s">
        <v>165</v>
      </c>
      <c r="AU185" s="248" t="s">
        <v>82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3532</v>
      </c>
    </row>
    <row r="186" spans="1:65" s="2" customFormat="1" ht="16.5" customHeight="1">
      <c r="A186" s="38"/>
      <c r="B186" s="39"/>
      <c r="C186" s="236" t="s">
        <v>484</v>
      </c>
      <c r="D186" s="236" t="s">
        <v>165</v>
      </c>
      <c r="E186" s="237" t="s">
        <v>3498</v>
      </c>
      <c r="F186" s="238" t="s">
        <v>3499</v>
      </c>
      <c r="G186" s="239" t="s">
        <v>563</v>
      </c>
      <c r="H186" s="240">
        <v>1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38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88</v>
      </c>
      <c r="AT186" s="248" t="s">
        <v>165</v>
      </c>
      <c r="AU186" s="248" t="s">
        <v>82</v>
      </c>
      <c r="AY186" s="17" t="s">
        <v>163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80</v>
      </c>
      <c r="BK186" s="249">
        <f>ROUND(I186*H186,2)</f>
        <v>0</v>
      </c>
      <c r="BL186" s="17" t="s">
        <v>88</v>
      </c>
      <c r="BM186" s="248" t="s">
        <v>3533</v>
      </c>
    </row>
    <row r="187" spans="1:65" s="2" customFormat="1" ht="16.5" customHeight="1">
      <c r="A187" s="38"/>
      <c r="B187" s="39"/>
      <c r="C187" s="236" t="s">
        <v>490</v>
      </c>
      <c r="D187" s="236" t="s">
        <v>165</v>
      </c>
      <c r="E187" s="237" t="s">
        <v>3501</v>
      </c>
      <c r="F187" s="238" t="s">
        <v>3502</v>
      </c>
      <c r="G187" s="239" t="s">
        <v>563</v>
      </c>
      <c r="H187" s="240">
        <v>10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82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3534</v>
      </c>
    </row>
    <row r="188" spans="1:65" s="2" customFormat="1" ht="16.5" customHeight="1">
      <c r="A188" s="38"/>
      <c r="B188" s="39"/>
      <c r="C188" s="236" t="s">
        <v>499</v>
      </c>
      <c r="D188" s="236" t="s">
        <v>165</v>
      </c>
      <c r="E188" s="237" t="s">
        <v>2587</v>
      </c>
      <c r="F188" s="238" t="s">
        <v>3504</v>
      </c>
      <c r="G188" s="239" t="s">
        <v>563</v>
      </c>
      <c r="H188" s="240">
        <v>15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38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88</v>
      </c>
      <c r="AT188" s="248" t="s">
        <v>165</v>
      </c>
      <c r="AU188" s="248" t="s">
        <v>82</v>
      </c>
      <c r="AY188" s="17" t="s">
        <v>163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80</v>
      </c>
      <c r="BK188" s="249">
        <f>ROUND(I188*H188,2)</f>
        <v>0</v>
      </c>
      <c r="BL188" s="17" t="s">
        <v>88</v>
      </c>
      <c r="BM188" s="248" t="s">
        <v>3535</v>
      </c>
    </row>
    <row r="189" spans="1:65" s="2" customFormat="1" ht="16.5" customHeight="1">
      <c r="A189" s="38"/>
      <c r="B189" s="39"/>
      <c r="C189" s="236" t="s">
        <v>504</v>
      </c>
      <c r="D189" s="236" t="s">
        <v>165</v>
      </c>
      <c r="E189" s="237" t="s">
        <v>2590</v>
      </c>
      <c r="F189" s="238" t="s">
        <v>3506</v>
      </c>
      <c r="G189" s="239" t="s">
        <v>563</v>
      </c>
      <c r="H189" s="240">
        <v>9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38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88</v>
      </c>
      <c r="AT189" s="248" t="s">
        <v>165</v>
      </c>
      <c r="AU189" s="248" t="s">
        <v>82</v>
      </c>
      <c r="AY189" s="17" t="s">
        <v>163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80</v>
      </c>
      <c r="BK189" s="249">
        <f>ROUND(I189*H189,2)</f>
        <v>0</v>
      </c>
      <c r="BL189" s="17" t="s">
        <v>88</v>
      </c>
      <c r="BM189" s="248" t="s">
        <v>3536</v>
      </c>
    </row>
    <row r="190" spans="1:65" s="2" customFormat="1" ht="16.5" customHeight="1">
      <c r="A190" s="38"/>
      <c r="B190" s="39"/>
      <c r="C190" s="236" t="s">
        <v>509</v>
      </c>
      <c r="D190" s="236" t="s">
        <v>165</v>
      </c>
      <c r="E190" s="237" t="s">
        <v>3508</v>
      </c>
      <c r="F190" s="238" t="s">
        <v>3509</v>
      </c>
      <c r="G190" s="239" t="s">
        <v>563</v>
      </c>
      <c r="H190" s="240">
        <v>1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82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3537</v>
      </c>
    </row>
    <row r="191" spans="1:65" s="2" customFormat="1" ht="16.5" customHeight="1">
      <c r="A191" s="38"/>
      <c r="B191" s="39"/>
      <c r="C191" s="236" t="s">
        <v>514</v>
      </c>
      <c r="D191" s="236" t="s">
        <v>165</v>
      </c>
      <c r="E191" s="237" t="s">
        <v>3511</v>
      </c>
      <c r="F191" s="238" t="s">
        <v>3512</v>
      </c>
      <c r="G191" s="239" t="s">
        <v>563</v>
      </c>
      <c r="H191" s="240">
        <v>18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38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88</v>
      </c>
      <c r="AT191" s="248" t="s">
        <v>165</v>
      </c>
      <c r="AU191" s="248" t="s">
        <v>82</v>
      </c>
      <c r="AY191" s="17" t="s">
        <v>163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80</v>
      </c>
      <c r="BK191" s="249">
        <f>ROUND(I191*H191,2)</f>
        <v>0</v>
      </c>
      <c r="BL191" s="17" t="s">
        <v>88</v>
      </c>
      <c r="BM191" s="248" t="s">
        <v>3538</v>
      </c>
    </row>
    <row r="192" spans="1:65" s="2" customFormat="1" ht="16.5" customHeight="1">
      <c r="A192" s="38"/>
      <c r="B192" s="39"/>
      <c r="C192" s="236" t="s">
        <v>521</v>
      </c>
      <c r="D192" s="236" t="s">
        <v>165</v>
      </c>
      <c r="E192" s="237" t="s">
        <v>3514</v>
      </c>
      <c r="F192" s="238" t="s">
        <v>3515</v>
      </c>
      <c r="G192" s="239" t="s">
        <v>3379</v>
      </c>
      <c r="H192" s="240">
        <v>12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38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88</v>
      </c>
      <c r="AT192" s="248" t="s">
        <v>165</v>
      </c>
      <c r="AU192" s="248" t="s">
        <v>82</v>
      </c>
      <c r="AY192" s="17" t="s">
        <v>163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80</v>
      </c>
      <c r="BK192" s="249">
        <f>ROUND(I192*H192,2)</f>
        <v>0</v>
      </c>
      <c r="BL192" s="17" t="s">
        <v>88</v>
      </c>
      <c r="BM192" s="248" t="s">
        <v>3539</v>
      </c>
    </row>
    <row r="193" spans="1:65" s="2" customFormat="1" ht="16.5" customHeight="1">
      <c r="A193" s="38"/>
      <c r="B193" s="39"/>
      <c r="C193" s="236" t="s">
        <v>528</v>
      </c>
      <c r="D193" s="236" t="s">
        <v>165</v>
      </c>
      <c r="E193" s="237" t="s">
        <v>3517</v>
      </c>
      <c r="F193" s="238" t="s">
        <v>3518</v>
      </c>
      <c r="G193" s="239" t="s">
        <v>563</v>
      </c>
      <c r="H193" s="240">
        <v>8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38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88</v>
      </c>
      <c r="AT193" s="248" t="s">
        <v>165</v>
      </c>
      <c r="AU193" s="248" t="s">
        <v>82</v>
      </c>
      <c r="AY193" s="17" t="s">
        <v>163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80</v>
      </c>
      <c r="BK193" s="249">
        <f>ROUND(I193*H193,2)</f>
        <v>0</v>
      </c>
      <c r="BL193" s="17" t="s">
        <v>88</v>
      </c>
      <c r="BM193" s="248" t="s">
        <v>3540</v>
      </c>
    </row>
    <row r="194" spans="1:65" s="2" customFormat="1" ht="16.5" customHeight="1">
      <c r="A194" s="38"/>
      <c r="B194" s="39"/>
      <c r="C194" s="236" t="s">
        <v>535</v>
      </c>
      <c r="D194" s="236" t="s">
        <v>165</v>
      </c>
      <c r="E194" s="237" t="s">
        <v>3520</v>
      </c>
      <c r="F194" s="238" t="s">
        <v>3521</v>
      </c>
      <c r="G194" s="239" t="s">
        <v>563</v>
      </c>
      <c r="H194" s="240">
        <v>2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38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88</v>
      </c>
      <c r="AT194" s="248" t="s">
        <v>165</v>
      </c>
      <c r="AU194" s="248" t="s">
        <v>82</v>
      </c>
      <c r="AY194" s="17" t="s">
        <v>163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80</v>
      </c>
      <c r="BK194" s="249">
        <f>ROUND(I194*H194,2)</f>
        <v>0</v>
      </c>
      <c r="BL194" s="17" t="s">
        <v>88</v>
      </c>
      <c r="BM194" s="248" t="s">
        <v>3541</v>
      </c>
    </row>
    <row r="195" spans="1:65" s="2" customFormat="1" ht="16.5" customHeight="1">
      <c r="A195" s="38"/>
      <c r="B195" s="39"/>
      <c r="C195" s="236" t="s">
        <v>540</v>
      </c>
      <c r="D195" s="236" t="s">
        <v>165</v>
      </c>
      <c r="E195" s="237" t="s">
        <v>3523</v>
      </c>
      <c r="F195" s="238" t="s">
        <v>3524</v>
      </c>
      <c r="G195" s="239" t="s">
        <v>563</v>
      </c>
      <c r="H195" s="240">
        <v>1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38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88</v>
      </c>
      <c r="AT195" s="248" t="s">
        <v>165</v>
      </c>
      <c r="AU195" s="248" t="s">
        <v>82</v>
      </c>
      <c r="AY195" s="17" t="s">
        <v>163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80</v>
      </c>
      <c r="BK195" s="249">
        <f>ROUND(I195*H195,2)</f>
        <v>0</v>
      </c>
      <c r="BL195" s="17" t="s">
        <v>88</v>
      </c>
      <c r="BM195" s="248" t="s">
        <v>3542</v>
      </c>
    </row>
    <row r="196" spans="1:63" s="12" customFormat="1" ht="22.8" customHeight="1">
      <c r="A196" s="12"/>
      <c r="B196" s="220"/>
      <c r="C196" s="221"/>
      <c r="D196" s="222" t="s">
        <v>72</v>
      </c>
      <c r="E196" s="234" t="s">
        <v>2733</v>
      </c>
      <c r="F196" s="234" t="s">
        <v>3543</v>
      </c>
      <c r="G196" s="221"/>
      <c r="H196" s="221"/>
      <c r="I196" s="224"/>
      <c r="J196" s="235">
        <f>BK196</f>
        <v>0</v>
      </c>
      <c r="K196" s="221"/>
      <c r="L196" s="226"/>
      <c r="M196" s="227"/>
      <c r="N196" s="228"/>
      <c r="O196" s="228"/>
      <c r="P196" s="229">
        <f>SUM(P197:P207)</f>
        <v>0</v>
      </c>
      <c r="Q196" s="228"/>
      <c r="R196" s="229">
        <f>SUM(R197:R207)</f>
        <v>0</v>
      </c>
      <c r="S196" s="228"/>
      <c r="T196" s="230">
        <f>SUM(T197:T207)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1" t="s">
        <v>80</v>
      </c>
      <c r="AT196" s="232" t="s">
        <v>72</v>
      </c>
      <c r="AU196" s="232" t="s">
        <v>80</v>
      </c>
      <c r="AY196" s="231" t="s">
        <v>163</v>
      </c>
      <c r="BK196" s="233">
        <f>SUM(BK197:BK207)</f>
        <v>0</v>
      </c>
    </row>
    <row r="197" spans="1:65" s="2" customFormat="1" ht="16.5" customHeight="1">
      <c r="A197" s="38"/>
      <c r="B197" s="39"/>
      <c r="C197" s="236" t="s">
        <v>545</v>
      </c>
      <c r="D197" s="236" t="s">
        <v>165</v>
      </c>
      <c r="E197" s="237" t="s">
        <v>3544</v>
      </c>
      <c r="F197" s="238" t="s">
        <v>3545</v>
      </c>
      <c r="G197" s="239" t="s">
        <v>563</v>
      </c>
      <c r="H197" s="240">
        <v>2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38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88</v>
      </c>
      <c r="AT197" s="248" t="s">
        <v>165</v>
      </c>
      <c r="AU197" s="248" t="s">
        <v>82</v>
      </c>
      <c r="AY197" s="17" t="s">
        <v>163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80</v>
      </c>
      <c r="BK197" s="249">
        <f>ROUND(I197*H197,2)</f>
        <v>0</v>
      </c>
      <c r="BL197" s="17" t="s">
        <v>88</v>
      </c>
      <c r="BM197" s="248" t="s">
        <v>3546</v>
      </c>
    </row>
    <row r="198" spans="1:65" s="2" customFormat="1" ht="16.5" customHeight="1">
      <c r="A198" s="38"/>
      <c r="B198" s="39"/>
      <c r="C198" s="236" t="s">
        <v>550</v>
      </c>
      <c r="D198" s="236" t="s">
        <v>165</v>
      </c>
      <c r="E198" s="237" t="s">
        <v>3492</v>
      </c>
      <c r="F198" s="238" t="s">
        <v>3493</v>
      </c>
      <c r="G198" s="239" t="s">
        <v>563</v>
      </c>
      <c r="H198" s="240">
        <v>26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38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88</v>
      </c>
      <c r="AT198" s="248" t="s">
        <v>165</v>
      </c>
      <c r="AU198" s="248" t="s">
        <v>82</v>
      </c>
      <c r="AY198" s="17" t="s">
        <v>163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80</v>
      </c>
      <c r="BK198" s="249">
        <f>ROUND(I198*H198,2)</f>
        <v>0</v>
      </c>
      <c r="BL198" s="17" t="s">
        <v>88</v>
      </c>
      <c r="BM198" s="248" t="s">
        <v>3547</v>
      </c>
    </row>
    <row r="199" spans="1:65" s="2" customFormat="1" ht="16.5" customHeight="1">
      <c r="A199" s="38"/>
      <c r="B199" s="39"/>
      <c r="C199" s="236" t="s">
        <v>556</v>
      </c>
      <c r="D199" s="236" t="s">
        <v>165</v>
      </c>
      <c r="E199" s="237" t="s">
        <v>3495</v>
      </c>
      <c r="F199" s="238" t="s">
        <v>3496</v>
      </c>
      <c r="G199" s="239" t="s">
        <v>563</v>
      </c>
      <c r="H199" s="240">
        <v>26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38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88</v>
      </c>
      <c r="AT199" s="248" t="s">
        <v>165</v>
      </c>
      <c r="AU199" s="248" t="s">
        <v>82</v>
      </c>
      <c r="AY199" s="17" t="s">
        <v>163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80</v>
      </c>
      <c r="BK199" s="249">
        <f>ROUND(I199*H199,2)</f>
        <v>0</v>
      </c>
      <c r="BL199" s="17" t="s">
        <v>88</v>
      </c>
      <c r="BM199" s="248" t="s">
        <v>3548</v>
      </c>
    </row>
    <row r="200" spans="1:65" s="2" customFormat="1" ht="16.5" customHeight="1">
      <c r="A200" s="38"/>
      <c r="B200" s="39"/>
      <c r="C200" s="236" t="s">
        <v>560</v>
      </c>
      <c r="D200" s="236" t="s">
        <v>165</v>
      </c>
      <c r="E200" s="237" t="s">
        <v>3549</v>
      </c>
      <c r="F200" s="238" t="s">
        <v>3550</v>
      </c>
      <c r="G200" s="239" t="s">
        <v>563</v>
      </c>
      <c r="H200" s="240">
        <v>2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38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88</v>
      </c>
      <c r="AT200" s="248" t="s">
        <v>165</v>
      </c>
      <c r="AU200" s="248" t="s">
        <v>82</v>
      </c>
      <c r="AY200" s="17" t="s">
        <v>163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80</v>
      </c>
      <c r="BK200" s="249">
        <f>ROUND(I200*H200,2)</f>
        <v>0</v>
      </c>
      <c r="BL200" s="17" t="s">
        <v>88</v>
      </c>
      <c r="BM200" s="248" t="s">
        <v>3551</v>
      </c>
    </row>
    <row r="201" spans="1:65" s="2" customFormat="1" ht="16.5" customHeight="1">
      <c r="A201" s="38"/>
      <c r="B201" s="39"/>
      <c r="C201" s="236" t="s">
        <v>566</v>
      </c>
      <c r="D201" s="236" t="s">
        <v>165</v>
      </c>
      <c r="E201" s="237" t="s">
        <v>2587</v>
      </c>
      <c r="F201" s="238" t="s">
        <v>3504</v>
      </c>
      <c r="G201" s="239" t="s">
        <v>563</v>
      </c>
      <c r="H201" s="240">
        <v>2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38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88</v>
      </c>
      <c r="AT201" s="248" t="s">
        <v>165</v>
      </c>
      <c r="AU201" s="248" t="s">
        <v>82</v>
      </c>
      <c r="AY201" s="17" t="s">
        <v>163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80</v>
      </c>
      <c r="BK201" s="249">
        <f>ROUND(I201*H201,2)</f>
        <v>0</v>
      </c>
      <c r="BL201" s="17" t="s">
        <v>88</v>
      </c>
      <c r="BM201" s="248" t="s">
        <v>3552</v>
      </c>
    </row>
    <row r="202" spans="1:65" s="2" customFormat="1" ht="16.5" customHeight="1">
      <c r="A202" s="38"/>
      <c r="B202" s="39"/>
      <c r="C202" s="236" t="s">
        <v>571</v>
      </c>
      <c r="D202" s="236" t="s">
        <v>165</v>
      </c>
      <c r="E202" s="237" t="s">
        <v>2590</v>
      </c>
      <c r="F202" s="238" t="s">
        <v>3506</v>
      </c>
      <c r="G202" s="239" t="s">
        <v>563</v>
      </c>
      <c r="H202" s="240">
        <v>4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38</v>
      </c>
      <c r="O202" s="91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88</v>
      </c>
      <c r="AT202" s="248" t="s">
        <v>165</v>
      </c>
      <c r="AU202" s="248" t="s">
        <v>82</v>
      </c>
      <c r="AY202" s="17" t="s">
        <v>163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80</v>
      </c>
      <c r="BK202" s="249">
        <f>ROUND(I202*H202,2)</f>
        <v>0</v>
      </c>
      <c r="BL202" s="17" t="s">
        <v>88</v>
      </c>
      <c r="BM202" s="248" t="s">
        <v>3553</v>
      </c>
    </row>
    <row r="203" spans="1:65" s="2" customFormat="1" ht="16.5" customHeight="1">
      <c r="A203" s="38"/>
      <c r="B203" s="39"/>
      <c r="C203" s="236" t="s">
        <v>576</v>
      </c>
      <c r="D203" s="236" t="s">
        <v>165</v>
      </c>
      <c r="E203" s="237" t="s">
        <v>3554</v>
      </c>
      <c r="F203" s="238" t="s">
        <v>3555</v>
      </c>
      <c r="G203" s="239" t="s">
        <v>563</v>
      </c>
      <c r="H203" s="240">
        <v>2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38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88</v>
      </c>
      <c r="AT203" s="248" t="s">
        <v>165</v>
      </c>
      <c r="AU203" s="248" t="s">
        <v>82</v>
      </c>
      <c r="AY203" s="17" t="s">
        <v>163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80</v>
      </c>
      <c r="BK203" s="249">
        <f>ROUND(I203*H203,2)</f>
        <v>0</v>
      </c>
      <c r="BL203" s="17" t="s">
        <v>88</v>
      </c>
      <c r="BM203" s="248" t="s">
        <v>3556</v>
      </c>
    </row>
    <row r="204" spans="1:65" s="2" customFormat="1" ht="16.5" customHeight="1">
      <c r="A204" s="38"/>
      <c r="B204" s="39"/>
      <c r="C204" s="236" t="s">
        <v>581</v>
      </c>
      <c r="D204" s="236" t="s">
        <v>165</v>
      </c>
      <c r="E204" s="237" t="s">
        <v>3514</v>
      </c>
      <c r="F204" s="238" t="s">
        <v>3515</v>
      </c>
      <c r="G204" s="239" t="s">
        <v>3379</v>
      </c>
      <c r="H204" s="240">
        <v>6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38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88</v>
      </c>
      <c r="AT204" s="248" t="s">
        <v>165</v>
      </c>
      <c r="AU204" s="248" t="s">
        <v>82</v>
      </c>
      <c r="AY204" s="17" t="s">
        <v>163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80</v>
      </c>
      <c r="BK204" s="249">
        <f>ROUND(I204*H204,2)</f>
        <v>0</v>
      </c>
      <c r="BL204" s="17" t="s">
        <v>88</v>
      </c>
      <c r="BM204" s="248" t="s">
        <v>3557</v>
      </c>
    </row>
    <row r="205" spans="1:65" s="2" customFormat="1" ht="16.5" customHeight="1">
      <c r="A205" s="38"/>
      <c r="B205" s="39"/>
      <c r="C205" s="236" t="s">
        <v>588</v>
      </c>
      <c r="D205" s="236" t="s">
        <v>165</v>
      </c>
      <c r="E205" s="237" t="s">
        <v>3517</v>
      </c>
      <c r="F205" s="238" t="s">
        <v>3518</v>
      </c>
      <c r="G205" s="239" t="s">
        <v>563</v>
      </c>
      <c r="H205" s="240">
        <v>4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38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88</v>
      </c>
      <c r="AT205" s="248" t="s">
        <v>165</v>
      </c>
      <c r="AU205" s="248" t="s">
        <v>82</v>
      </c>
      <c r="AY205" s="17" t="s">
        <v>163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80</v>
      </c>
      <c r="BK205" s="249">
        <f>ROUND(I205*H205,2)</f>
        <v>0</v>
      </c>
      <c r="BL205" s="17" t="s">
        <v>88</v>
      </c>
      <c r="BM205" s="248" t="s">
        <v>3558</v>
      </c>
    </row>
    <row r="206" spans="1:65" s="2" customFormat="1" ht="16.5" customHeight="1">
      <c r="A206" s="38"/>
      <c r="B206" s="39"/>
      <c r="C206" s="236" t="s">
        <v>593</v>
      </c>
      <c r="D206" s="236" t="s">
        <v>165</v>
      </c>
      <c r="E206" s="237" t="s">
        <v>3520</v>
      </c>
      <c r="F206" s="238" t="s">
        <v>3521</v>
      </c>
      <c r="G206" s="239" t="s">
        <v>563</v>
      </c>
      <c r="H206" s="240">
        <v>2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38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88</v>
      </c>
      <c r="AT206" s="248" t="s">
        <v>165</v>
      </c>
      <c r="AU206" s="248" t="s">
        <v>82</v>
      </c>
      <c r="AY206" s="17" t="s">
        <v>163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80</v>
      </c>
      <c r="BK206" s="249">
        <f>ROUND(I206*H206,2)</f>
        <v>0</v>
      </c>
      <c r="BL206" s="17" t="s">
        <v>88</v>
      </c>
      <c r="BM206" s="248" t="s">
        <v>3559</v>
      </c>
    </row>
    <row r="207" spans="1:65" s="2" customFormat="1" ht="16.5" customHeight="1">
      <c r="A207" s="38"/>
      <c r="B207" s="39"/>
      <c r="C207" s="236" t="s">
        <v>597</v>
      </c>
      <c r="D207" s="236" t="s">
        <v>165</v>
      </c>
      <c r="E207" s="237" t="s">
        <v>3560</v>
      </c>
      <c r="F207" s="238" t="s">
        <v>3524</v>
      </c>
      <c r="G207" s="239" t="s">
        <v>563</v>
      </c>
      <c r="H207" s="240">
        <v>2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38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88</v>
      </c>
      <c r="AT207" s="248" t="s">
        <v>165</v>
      </c>
      <c r="AU207" s="248" t="s">
        <v>82</v>
      </c>
      <c r="AY207" s="17" t="s">
        <v>163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80</v>
      </c>
      <c r="BK207" s="249">
        <f>ROUND(I207*H207,2)</f>
        <v>0</v>
      </c>
      <c r="BL207" s="17" t="s">
        <v>88</v>
      </c>
      <c r="BM207" s="248" t="s">
        <v>3561</v>
      </c>
    </row>
    <row r="208" spans="1:63" s="12" customFormat="1" ht="22.8" customHeight="1">
      <c r="A208" s="12"/>
      <c r="B208" s="220"/>
      <c r="C208" s="221"/>
      <c r="D208" s="222" t="s">
        <v>72</v>
      </c>
      <c r="E208" s="234" t="s">
        <v>2737</v>
      </c>
      <c r="F208" s="234" t="s">
        <v>3562</v>
      </c>
      <c r="G208" s="221"/>
      <c r="H208" s="221"/>
      <c r="I208" s="224"/>
      <c r="J208" s="235">
        <f>BK208</f>
        <v>0</v>
      </c>
      <c r="K208" s="221"/>
      <c r="L208" s="226"/>
      <c r="M208" s="227"/>
      <c r="N208" s="228"/>
      <c r="O208" s="228"/>
      <c r="P208" s="229">
        <f>SUM(P209:P220)</f>
        <v>0</v>
      </c>
      <c r="Q208" s="228"/>
      <c r="R208" s="229">
        <f>SUM(R209:R220)</f>
        <v>0</v>
      </c>
      <c r="S208" s="228"/>
      <c r="T208" s="230">
        <f>SUM(T209:T220)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1" t="s">
        <v>80</v>
      </c>
      <c r="AT208" s="232" t="s">
        <v>72</v>
      </c>
      <c r="AU208" s="232" t="s">
        <v>80</v>
      </c>
      <c r="AY208" s="231" t="s">
        <v>163</v>
      </c>
      <c r="BK208" s="233">
        <f>SUM(BK209:BK220)</f>
        <v>0</v>
      </c>
    </row>
    <row r="209" spans="1:65" s="2" customFormat="1" ht="16.5" customHeight="1">
      <c r="A209" s="38"/>
      <c r="B209" s="39"/>
      <c r="C209" s="236" t="s">
        <v>602</v>
      </c>
      <c r="D209" s="236" t="s">
        <v>165</v>
      </c>
      <c r="E209" s="237" t="s">
        <v>3563</v>
      </c>
      <c r="F209" s="238" t="s">
        <v>3564</v>
      </c>
      <c r="G209" s="239" t="s">
        <v>563</v>
      </c>
      <c r="H209" s="240">
        <v>5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38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88</v>
      </c>
      <c r="AT209" s="248" t="s">
        <v>165</v>
      </c>
      <c r="AU209" s="248" t="s">
        <v>82</v>
      </c>
      <c r="AY209" s="17" t="s">
        <v>163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80</v>
      </c>
      <c r="BK209" s="249">
        <f>ROUND(I209*H209,2)</f>
        <v>0</v>
      </c>
      <c r="BL209" s="17" t="s">
        <v>88</v>
      </c>
      <c r="BM209" s="248" t="s">
        <v>3565</v>
      </c>
    </row>
    <row r="210" spans="1:65" s="2" customFormat="1" ht="16.5" customHeight="1">
      <c r="A210" s="38"/>
      <c r="B210" s="39"/>
      <c r="C210" s="236" t="s">
        <v>606</v>
      </c>
      <c r="D210" s="236" t="s">
        <v>165</v>
      </c>
      <c r="E210" s="237" t="s">
        <v>3566</v>
      </c>
      <c r="F210" s="238" t="s">
        <v>3567</v>
      </c>
      <c r="G210" s="239" t="s">
        <v>563</v>
      </c>
      <c r="H210" s="240">
        <v>5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38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88</v>
      </c>
      <c r="AT210" s="248" t="s">
        <v>165</v>
      </c>
      <c r="AU210" s="248" t="s">
        <v>82</v>
      </c>
      <c r="AY210" s="17" t="s">
        <v>163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80</v>
      </c>
      <c r="BK210" s="249">
        <f>ROUND(I210*H210,2)</f>
        <v>0</v>
      </c>
      <c r="BL210" s="17" t="s">
        <v>88</v>
      </c>
      <c r="BM210" s="248" t="s">
        <v>3568</v>
      </c>
    </row>
    <row r="211" spans="1:65" s="2" customFormat="1" ht="16.5" customHeight="1">
      <c r="A211" s="38"/>
      <c r="B211" s="39"/>
      <c r="C211" s="236" t="s">
        <v>611</v>
      </c>
      <c r="D211" s="236" t="s">
        <v>165</v>
      </c>
      <c r="E211" s="237" t="s">
        <v>3492</v>
      </c>
      <c r="F211" s="238" t="s">
        <v>3493</v>
      </c>
      <c r="G211" s="239" t="s">
        <v>563</v>
      </c>
      <c r="H211" s="240">
        <v>65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38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88</v>
      </c>
      <c r="AT211" s="248" t="s">
        <v>165</v>
      </c>
      <c r="AU211" s="248" t="s">
        <v>82</v>
      </c>
      <c r="AY211" s="17" t="s">
        <v>163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80</v>
      </c>
      <c r="BK211" s="249">
        <f>ROUND(I211*H211,2)</f>
        <v>0</v>
      </c>
      <c r="BL211" s="17" t="s">
        <v>88</v>
      </c>
      <c r="BM211" s="248" t="s">
        <v>3569</v>
      </c>
    </row>
    <row r="212" spans="1:65" s="2" customFormat="1" ht="16.5" customHeight="1">
      <c r="A212" s="38"/>
      <c r="B212" s="39"/>
      <c r="C212" s="236" t="s">
        <v>615</v>
      </c>
      <c r="D212" s="236" t="s">
        <v>165</v>
      </c>
      <c r="E212" s="237" t="s">
        <v>3495</v>
      </c>
      <c r="F212" s="238" t="s">
        <v>3496</v>
      </c>
      <c r="G212" s="239" t="s">
        <v>563</v>
      </c>
      <c r="H212" s="240">
        <v>65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38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88</v>
      </c>
      <c r="AT212" s="248" t="s">
        <v>165</v>
      </c>
      <c r="AU212" s="248" t="s">
        <v>82</v>
      </c>
      <c r="AY212" s="17" t="s">
        <v>163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80</v>
      </c>
      <c r="BK212" s="249">
        <f>ROUND(I212*H212,2)</f>
        <v>0</v>
      </c>
      <c r="BL212" s="17" t="s">
        <v>88</v>
      </c>
      <c r="BM212" s="248" t="s">
        <v>3570</v>
      </c>
    </row>
    <row r="213" spans="1:65" s="2" customFormat="1" ht="16.5" customHeight="1">
      <c r="A213" s="38"/>
      <c r="B213" s="39"/>
      <c r="C213" s="236" t="s">
        <v>621</v>
      </c>
      <c r="D213" s="236" t="s">
        <v>165</v>
      </c>
      <c r="E213" s="237" t="s">
        <v>3549</v>
      </c>
      <c r="F213" s="238" t="s">
        <v>3550</v>
      </c>
      <c r="G213" s="239" t="s">
        <v>563</v>
      </c>
      <c r="H213" s="240">
        <v>5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38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88</v>
      </c>
      <c r="AT213" s="248" t="s">
        <v>165</v>
      </c>
      <c r="AU213" s="248" t="s">
        <v>82</v>
      </c>
      <c r="AY213" s="17" t="s">
        <v>163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80</v>
      </c>
      <c r="BK213" s="249">
        <f>ROUND(I213*H213,2)</f>
        <v>0</v>
      </c>
      <c r="BL213" s="17" t="s">
        <v>88</v>
      </c>
      <c r="BM213" s="248" t="s">
        <v>3571</v>
      </c>
    </row>
    <row r="214" spans="1:65" s="2" customFormat="1" ht="16.5" customHeight="1">
      <c r="A214" s="38"/>
      <c r="B214" s="39"/>
      <c r="C214" s="236" t="s">
        <v>626</v>
      </c>
      <c r="D214" s="236" t="s">
        <v>165</v>
      </c>
      <c r="E214" s="237" t="s">
        <v>2587</v>
      </c>
      <c r="F214" s="238" t="s">
        <v>3504</v>
      </c>
      <c r="G214" s="239" t="s">
        <v>563</v>
      </c>
      <c r="H214" s="240">
        <v>5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38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88</v>
      </c>
      <c r="AT214" s="248" t="s">
        <v>165</v>
      </c>
      <c r="AU214" s="248" t="s">
        <v>82</v>
      </c>
      <c r="AY214" s="17" t="s">
        <v>163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80</v>
      </c>
      <c r="BK214" s="249">
        <f>ROUND(I214*H214,2)</f>
        <v>0</v>
      </c>
      <c r="BL214" s="17" t="s">
        <v>88</v>
      </c>
      <c r="BM214" s="248" t="s">
        <v>3572</v>
      </c>
    </row>
    <row r="215" spans="1:65" s="2" customFormat="1" ht="16.5" customHeight="1">
      <c r="A215" s="38"/>
      <c r="B215" s="39"/>
      <c r="C215" s="236" t="s">
        <v>631</v>
      </c>
      <c r="D215" s="236" t="s">
        <v>165</v>
      </c>
      <c r="E215" s="237" t="s">
        <v>2590</v>
      </c>
      <c r="F215" s="238" t="s">
        <v>3506</v>
      </c>
      <c r="G215" s="239" t="s">
        <v>563</v>
      </c>
      <c r="H215" s="240">
        <v>10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38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88</v>
      </c>
      <c r="AT215" s="248" t="s">
        <v>165</v>
      </c>
      <c r="AU215" s="248" t="s">
        <v>82</v>
      </c>
      <c r="AY215" s="17" t="s">
        <v>163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80</v>
      </c>
      <c r="BK215" s="249">
        <f>ROUND(I215*H215,2)</f>
        <v>0</v>
      </c>
      <c r="BL215" s="17" t="s">
        <v>88</v>
      </c>
      <c r="BM215" s="248" t="s">
        <v>3573</v>
      </c>
    </row>
    <row r="216" spans="1:65" s="2" customFormat="1" ht="16.5" customHeight="1">
      <c r="A216" s="38"/>
      <c r="B216" s="39"/>
      <c r="C216" s="236" t="s">
        <v>636</v>
      </c>
      <c r="D216" s="236" t="s">
        <v>165</v>
      </c>
      <c r="E216" s="237" t="s">
        <v>3554</v>
      </c>
      <c r="F216" s="238" t="s">
        <v>3555</v>
      </c>
      <c r="G216" s="239" t="s">
        <v>563</v>
      </c>
      <c r="H216" s="240">
        <v>5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38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88</v>
      </c>
      <c r="AT216" s="248" t="s">
        <v>165</v>
      </c>
      <c r="AU216" s="248" t="s">
        <v>82</v>
      </c>
      <c r="AY216" s="17" t="s">
        <v>163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80</v>
      </c>
      <c r="BK216" s="249">
        <f>ROUND(I216*H216,2)</f>
        <v>0</v>
      </c>
      <c r="BL216" s="17" t="s">
        <v>88</v>
      </c>
      <c r="BM216" s="248" t="s">
        <v>3574</v>
      </c>
    </row>
    <row r="217" spans="1:65" s="2" customFormat="1" ht="16.5" customHeight="1">
      <c r="A217" s="38"/>
      <c r="B217" s="39"/>
      <c r="C217" s="236" t="s">
        <v>641</v>
      </c>
      <c r="D217" s="236" t="s">
        <v>165</v>
      </c>
      <c r="E217" s="237" t="s">
        <v>3514</v>
      </c>
      <c r="F217" s="238" t="s">
        <v>3515</v>
      </c>
      <c r="G217" s="239" t="s">
        <v>3379</v>
      </c>
      <c r="H217" s="240">
        <v>15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38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88</v>
      </c>
      <c r="AT217" s="248" t="s">
        <v>165</v>
      </c>
      <c r="AU217" s="248" t="s">
        <v>82</v>
      </c>
      <c r="AY217" s="17" t="s">
        <v>163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80</v>
      </c>
      <c r="BK217" s="249">
        <f>ROUND(I217*H217,2)</f>
        <v>0</v>
      </c>
      <c r="BL217" s="17" t="s">
        <v>88</v>
      </c>
      <c r="BM217" s="248" t="s">
        <v>3575</v>
      </c>
    </row>
    <row r="218" spans="1:65" s="2" customFormat="1" ht="16.5" customHeight="1">
      <c r="A218" s="38"/>
      <c r="B218" s="39"/>
      <c r="C218" s="236" t="s">
        <v>646</v>
      </c>
      <c r="D218" s="236" t="s">
        <v>165</v>
      </c>
      <c r="E218" s="237" t="s">
        <v>3517</v>
      </c>
      <c r="F218" s="238" t="s">
        <v>3518</v>
      </c>
      <c r="G218" s="239" t="s">
        <v>563</v>
      </c>
      <c r="H218" s="240">
        <v>10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38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88</v>
      </c>
      <c r="AT218" s="248" t="s">
        <v>165</v>
      </c>
      <c r="AU218" s="248" t="s">
        <v>82</v>
      </c>
      <c r="AY218" s="17" t="s">
        <v>163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80</v>
      </c>
      <c r="BK218" s="249">
        <f>ROUND(I218*H218,2)</f>
        <v>0</v>
      </c>
      <c r="BL218" s="17" t="s">
        <v>88</v>
      </c>
      <c r="BM218" s="248" t="s">
        <v>3576</v>
      </c>
    </row>
    <row r="219" spans="1:65" s="2" customFormat="1" ht="16.5" customHeight="1">
      <c r="A219" s="38"/>
      <c r="B219" s="39"/>
      <c r="C219" s="236" t="s">
        <v>650</v>
      </c>
      <c r="D219" s="236" t="s">
        <v>165</v>
      </c>
      <c r="E219" s="237" t="s">
        <v>3520</v>
      </c>
      <c r="F219" s="238" t="s">
        <v>3521</v>
      </c>
      <c r="G219" s="239" t="s">
        <v>563</v>
      </c>
      <c r="H219" s="240">
        <v>5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38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88</v>
      </c>
      <c r="AT219" s="248" t="s">
        <v>165</v>
      </c>
      <c r="AU219" s="248" t="s">
        <v>82</v>
      </c>
      <c r="AY219" s="17" t="s">
        <v>163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80</v>
      </c>
      <c r="BK219" s="249">
        <f>ROUND(I219*H219,2)</f>
        <v>0</v>
      </c>
      <c r="BL219" s="17" t="s">
        <v>88</v>
      </c>
      <c r="BM219" s="248" t="s">
        <v>3577</v>
      </c>
    </row>
    <row r="220" spans="1:65" s="2" customFormat="1" ht="16.5" customHeight="1">
      <c r="A220" s="38"/>
      <c r="B220" s="39"/>
      <c r="C220" s="236" t="s">
        <v>657</v>
      </c>
      <c r="D220" s="236" t="s">
        <v>165</v>
      </c>
      <c r="E220" s="237" t="s">
        <v>3560</v>
      </c>
      <c r="F220" s="238" t="s">
        <v>3524</v>
      </c>
      <c r="G220" s="239" t="s">
        <v>563</v>
      </c>
      <c r="H220" s="240">
        <v>5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38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88</v>
      </c>
      <c r="AT220" s="248" t="s">
        <v>165</v>
      </c>
      <c r="AU220" s="248" t="s">
        <v>82</v>
      </c>
      <c r="AY220" s="17" t="s">
        <v>163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80</v>
      </c>
      <c r="BK220" s="249">
        <f>ROUND(I220*H220,2)</f>
        <v>0</v>
      </c>
      <c r="BL220" s="17" t="s">
        <v>88</v>
      </c>
      <c r="BM220" s="248" t="s">
        <v>3578</v>
      </c>
    </row>
    <row r="221" spans="1:63" s="12" customFormat="1" ht="22.8" customHeight="1">
      <c r="A221" s="12"/>
      <c r="B221" s="220"/>
      <c r="C221" s="221"/>
      <c r="D221" s="222" t="s">
        <v>72</v>
      </c>
      <c r="E221" s="234" t="s">
        <v>2853</v>
      </c>
      <c r="F221" s="234" t="s">
        <v>3579</v>
      </c>
      <c r="G221" s="221"/>
      <c r="H221" s="221"/>
      <c r="I221" s="224"/>
      <c r="J221" s="235">
        <f>BK221</f>
        <v>0</v>
      </c>
      <c r="K221" s="221"/>
      <c r="L221" s="226"/>
      <c r="M221" s="227"/>
      <c r="N221" s="228"/>
      <c r="O221" s="228"/>
      <c r="P221" s="229">
        <f>SUM(P222:P231)</f>
        <v>0</v>
      </c>
      <c r="Q221" s="228"/>
      <c r="R221" s="229">
        <f>SUM(R222:R231)</f>
        <v>0</v>
      </c>
      <c r="S221" s="228"/>
      <c r="T221" s="230">
        <f>SUM(T222:T231)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1" t="s">
        <v>80</v>
      </c>
      <c r="AT221" s="232" t="s">
        <v>72</v>
      </c>
      <c r="AU221" s="232" t="s">
        <v>80</v>
      </c>
      <c r="AY221" s="231" t="s">
        <v>163</v>
      </c>
      <c r="BK221" s="233">
        <f>SUM(BK222:BK231)</f>
        <v>0</v>
      </c>
    </row>
    <row r="222" spans="1:65" s="2" customFormat="1" ht="16.5" customHeight="1">
      <c r="A222" s="38"/>
      <c r="B222" s="39"/>
      <c r="C222" s="236" t="s">
        <v>665</v>
      </c>
      <c r="D222" s="236" t="s">
        <v>165</v>
      </c>
      <c r="E222" s="237" t="s">
        <v>3566</v>
      </c>
      <c r="F222" s="238" t="s">
        <v>3567</v>
      </c>
      <c r="G222" s="239" t="s">
        <v>563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38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88</v>
      </c>
      <c r="AT222" s="248" t="s">
        <v>165</v>
      </c>
      <c r="AU222" s="248" t="s">
        <v>82</v>
      </c>
      <c r="AY222" s="17" t="s">
        <v>163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80</v>
      </c>
      <c r="BK222" s="249">
        <f>ROUND(I222*H222,2)</f>
        <v>0</v>
      </c>
      <c r="BL222" s="17" t="s">
        <v>88</v>
      </c>
      <c r="BM222" s="248" t="s">
        <v>3580</v>
      </c>
    </row>
    <row r="223" spans="1:65" s="2" customFormat="1" ht="16.5" customHeight="1">
      <c r="A223" s="38"/>
      <c r="B223" s="39"/>
      <c r="C223" s="236" t="s">
        <v>671</v>
      </c>
      <c r="D223" s="236" t="s">
        <v>165</v>
      </c>
      <c r="E223" s="237" t="s">
        <v>3492</v>
      </c>
      <c r="F223" s="238" t="s">
        <v>3493</v>
      </c>
      <c r="G223" s="239" t="s">
        <v>563</v>
      </c>
      <c r="H223" s="240">
        <v>13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38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88</v>
      </c>
      <c r="AT223" s="248" t="s">
        <v>165</v>
      </c>
      <c r="AU223" s="248" t="s">
        <v>82</v>
      </c>
      <c r="AY223" s="17" t="s">
        <v>163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80</v>
      </c>
      <c r="BK223" s="249">
        <f>ROUND(I223*H223,2)</f>
        <v>0</v>
      </c>
      <c r="BL223" s="17" t="s">
        <v>88</v>
      </c>
      <c r="BM223" s="248" t="s">
        <v>3581</v>
      </c>
    </row>
    <row r="224" spans="1:65" s="2" customFormat="1" ht="16.5" customHeight="1">
      <c r="A224" s="38"/>
      <c r="B224" s="39"/>
      <c r="C224" s="236" t="s">
        <v>679</v>
      </c>
      <c r="D224" s="236" t="s">
        <v>165</v>
      </c>
      <c r="E224" s="237" t="s">
        <v>3495</v>
      </c>
      <c r="F224" s="238" t="s">
        <v>3496</v>
      </c>
      <c r="G224" s="239" t="s">
        <v>563</v>
      </c>
      <c r="H224" s="240">
        <v>13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38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88</v>
      </c>
      <c r="AT224" s="248" t="s">
        <v>165</v>
      </c>
      <c r="AU224" s="248" t="s">
        <v>82</v>
      </c>
      <c r="AY224" s="17" t="s">
        <v>163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80</v>
      </c>
      <c r="BK224" s="249">
        <f>ROUND(I224*H224,2)</f>
        <v>0</v>
      </c>
      <c r="BL224" s="17" t="s">
        <v>88</v>
      </c>
      <c r="BM224" s="248" t="s">
        <v>3582</v>
      </c>
    </row>
    <row r="225" spans="1:65" s="2" customFormat="1" ht="16.5" customHeight="1">
      <c r="A225" s="38"/>
      <c r="B225" s="39"/>
      <c r="C225" s="236" t="s">
        <v>684</v>
      </c>
      <c r="D225" s="236" t="s">
        <v>165</v>
      </c>
      <c r="E225" s="237" t="s">
        <v>2587</v>
      </c>
      <c r="F225" s="238" t="s">
        <v>3504</v>
      </c>
      <c r="G225" s="239" t="s">
        <v>563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38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88</v>
      </c>
      <c r="AT225" s="248" t="s">
        <v>165</v>
      </c>
      <c r="AU225" s="248" t="s">
        <v>82</v>
      </c>
      <c r="AY225" s="17" t="s">
        <v>163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80</v>
      </c>
      <c r="BK225" s="249">
        <f>ROUND(I225*H225,2)</f>
        <v>0</v>
      </c>
      <c r="BL225" s="17" t="s">
        <v>88</v>
      </c>
      <c r="BM225" s="248" t="s">
        <v>3583</v>
      </c>
    </row>
    <row r="226" spans="1:65" s="2" customFormat="1" ht="16.5" customHeight="1">
      <c r="A226" s="38"/>
      <c r="B226" s="39"/>
      <c r="C226" s="236" t="s">
        <v>689</v>
      </c>
      <c r="D226" s="236" t="s">
        <v>165</v>
      </c>
      <c r="E226" s="237" t="s">
        <v>2590</v>
      </c>
      <c r="F226" s="238" t="s">
        <v>3506</v>
      </c>
      <c r="G226" s="239" t="s">
        <v>563</v>
      </c>
      <c r="H226" s="240">
        <v>5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38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88</v>
      </c>
      <c r="AT226" s="248" t="s">
        <v>165</v>
      </c>
      <c r="AU226" s="248" t="s">
        <v>82</v>
      </c>
      <c r="AY226" s="17" t="s">
        <v>163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80</v>
      </c>
      <c r="BK226" s="249">
        <f>ROUND(I226*H226,2)</f>
        <v>0</v>
      </c>
      <c r="BL226" s="17" t="s">
        <v>88</v>
      </c>
      <c r="BM226" s="248" t="s">
        <v>3584</v>
      </c>
    </row>
    <row r="227" spans="1:65" s="2" customFormat="1" ht="16.5" customHeight="1">
      <c r="A227" s="38"/>
      <c r="B227" s="39"/>
      <c r="C227" s="236" t="s">
        <v>695</v>
      </c>
      <c r="D227" s="236" t="s">
        <v>165</v>
      </c>
      <c r="E227" s="237" t="s">
        <v>3554</v>
      </c>
      <c r="F227" s="238" t="s">
        <v>3555</v>
      </c>
      <c r="G227" s="239" t="s">
        <v>563</v>
      </c>
      <c r="H227" s="240">
        <v>1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38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88</v>
      </c>
      <c r="AT227" s="248" t="s">
        <v>165</v>
      </c>
      <c r="AU227" s="248" t="s">
        <v>82</v>
      </c>
      <c r="AY227" s="17" t="s">
        <v>163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80</v>
      </c>
      <c r="BK227" s="249">
        <f>ROUND(I227*H227,2)</f>
        <v>0</v>
      </c>
      <c r="BL227" s="17" t="s">
        <v>88</v>
      </c>
      <c r="BM227" s="248" t="s">
        <v>3585</v>
      </c>
    </row>
    <row r="228" spans="1:65" s="2" customFormat="1" ht="16.5" customHeight="1">
      <c r="A228" s="38"/>
      <c r="B228" s="39"/>
      <c r="C228" s="236" t="s">
        <v>699</v>
      </c>
      <c r="D228" s="236" t="s">
        <v>165</v>
      </c>
      <c r="E228" s="237" t="s">
        <v>3514</v>
      </c>
      <c r="F228" s="238" t="s">
        <v>3515</v>
      </c>
      <c r="G228" s="239" t="s">
        <v>3379</v>
      </c>
      <c r="H228" s="240">
        <v>4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38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88</v>
      </c>
      <c r="AT228" s="248" t="s">
        <v>165</v>
      </c>
      <c r="AU228" s="248" t="s">
        <v>82</v>
      </c>
      <c r="AY228" s="17" t="s">
        <v>163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80</v>
      </c>
      <c r="BK228" s="249">
        <f>ROUND(I228*H228,2)</f>
        <v>0</v>
      </c>
      <c r="BL228" s="17" t="s">
        <v>88</v>
      </c>
      <c r="BM228" s="248" t="s">
        <v>3586</v>
      </c>
    </row>
    <row r="229" spans="1:65" s="2" customFormat="1" ht="16.5" customHeight="1">
      <c r="A229" s="38"/>
      <c r="B229" s="39"/>
      <c r="C229" s="236" t="s">
        <v>705</v>
      </c>
      <c r="D229" s="236" t="s">
        <v>165</v>
      </c>
      <c r="E229" s="237" t="s">
        <v>3517</v>
      </c>
      <c r="F229" s="238" t="s">
        <v>3518</v>
      </c>
      <c r="G229" s="239" t="s">
        <v>563</v>
      </c>
      <c r="H229" s="240">
        <v>3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38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88</v>
      </c>
      <c r="AT229" s="248" t="s">
        <v>165</v>
      </c>
      <c r="AU229" s="248" t="s">
        <v>82</v>
      </c>
      <c r="AY229" s="17" t="s">
        <v>163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80</v>
      </c>
      <c r="BK229" s="249">
        <f>ROUND(I229*H229,2)</f>
        <v>0</v>
      </c>
      <c r="BL229" s="17" t="s">
        <v>88</v>
      </c>
      <c r="BM229" s="248" t="s">
        <v>3587</v>
      </c>
    </row>
    <row r="230" spans="1:65" s="2" customFormat="1" ht="16.5" customHeight="1">
      <c r="A230" s="38"/>
      <c r="B230" s="39"/>
      <c r="C230" s="236" t="s">
        <v>710</v>
      </c>
      <c r="D230" s="236" t="s">
        <v>165</v>
      </c>
      <c r="E230" s="237" t="s">
        <v>3520</v>
      </c>
      <c r="F230" s="238" t="s">
        <v>3521</v>
      </c>
      <c r="G230" s="239" t="s">
        <v>563</v>
      </c>
      <c r="H230" s="240">
        <v>1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38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88</v>
      </c>
      <c r="AT230" s="248" t="s">
        <v>165</v>
      </c>
      <c r="AU230" s="248" t="s">
        <v>82</v>
      </c>
      <c r="AY230" s="17" t="s">
        <v>163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80</v>
      </c>
      <c r="BK230" s="249">
        <f>ROUND(I230*H230,2)</f>
        <v>0</v>
      </c>
      <c r="BL230" s="17" t="s">
        <v>88</v>
      </c>
      <c r="BM230" s="248" t="s">
        <v>3588</v>
      </c>
    </row>
    <row r="231" spans="1:65" s="2" customFormat="1" ht="16.5" customHeight="1">
      <c r="A231" s="38"/>
      <c r="B231" s="39"/>
      <c r="C231" s="236" t="s">
        <v>717</v>
      </c>
      <c r="D231" s="236" t="s">
        <v>165</v>
      </c>
      <c r="E231" s="237" t="s">
        <v>3560</v>
      </c>
      <c r="F231" s="238" t="s">
        <v>3524</v>
      </c>
      <c r="G231" s="239" t="s">
        <v>563</v>
      </c>
      <c r="H231" s="240">
        <v>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38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88</v>
      </c>
      <c r="AT231" s="248" t="s">
        <v>165</v>
      </c>
      <c r="AU231" s="248" t="s">
        <v>82</v>
      </c>
      <c r="AY231" s="17" t="s">
        <v>163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80</v>
      </c>
      <c r="BK231" s="249">
        <f>ROUND(I231*H231,2)</f>
        <v>0</v>
      </c>
      <c r="BL231" s="17" t="s">
        <v>88</v>
      </c>
      <c r="BM231" s="248" t="s">
        <v>3589</v>
      </c>
    </row>
    <row r="232" spans="1:63" s="12" customFormat="1" ht="22.8" customHeight="1">
      <c r="A232" s="12"/>
      <c r="B232" s="220"/>
      <c r="C232" s="221"/>
      <c r="D232" s="222" t="s">
        <v>72</v>
      </c>
      <c r="E232" s="234" t="s">
        <v>2861</v>
      </c>
      <c r="F232" s="234" t="s">
        <v>3590</v>
      </c>
      <c r="G232" s="221"/>
      <c r="H232" s="221"/>
      <c r="I232" s="224"/>
      <c r="J232" s="235">
        <f>BK232</f>
        <v>0</v>
      </c>
      <c r="K232" s="221"/>
      <c r="L232" s="226"/>
      <c r="M232" s="227"/>
      <c r="N232" s="228"/>
      <c r="O232" s="228"/>
      <c r="P232" s="229">
        <f>SUM(P233:P243)</f>
        <v>0</v>
      </c>
      <c r="Q232" s="228"/>
      <c r="R232" s="229">
        <f>SUM(R233:R243)</f>
        <v>0</v>
      </c>
      <c r="S232" s="228"/>
      <c r="T232" s="230">
        <f>SUM(T233:T243)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1" t="s">
        <v>80</v>
      </c>
      <c r="AT232" s="232" t="s">
        <v>72</v>
      </c>
      <c r="AU232" s="232" t="s">
        <v>80</v>
      </c>
      <c r="AY232" s="231" t="s">
        <v>163</v>
      </c>
      <c r="BK232" s="233">
        <f>SUM(BK233:BK243)</f>
        <v>0</v>
      </c>
    </row>
    <row r="233" spans="1:65" s="2" customFormat="1" ht="16.5" customHeight="1">
      <c r="A233" s="38"/>
      <c r="B233" s="39"/>
      <c r="C233" s="236" t="s">
        <v>724</v>
      </c>
      <c r="D233" s="236" t="s">
        <v>165</v>
      </c>
      <c r="E233" s="237" t="s">
        <v>3566</v>
      </c>
      <c r="F233" s="238" t="s">
        <v>3567</v>
      </c>
      <c r="G233" s="239" t="s">
        <v>563</v>
      </c>
      <c r="H233" s="240">
        <v>5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38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88</v>
      </c>
      <c r="AT233" s="248" t="s">
        <v>165</v>
      </c>
      <c r="AU233" s="248" t="s">
        <v>82</v>
      </c>
      <c r="AY233" s="17" t="s">
        <v>163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80</v>
      </c>
      <c r="BK233" s="249">
        <f>ROUND(I233*H233,2)</f>
        <v>0</v>
      </c>
      <c r="BL233" s="17" t="s">
        <v>88</v>
      </c>
      <c r="BM233" s="248" t="s">
        <v>3591</v>
      </c>
    </row>
    <row r="234" spans="1:65" s="2" customFormat="1" ht="16.5" customHeight="1">
      <c r="A234" s="38"/>
      <c r="B234" s="39"/>
      <c r="C234" s="236" t="s">
        <v>730</v>
      </c>
      <c r="D234" s="236" t="s">
        <v>165</v>
      </c>
      <c r="E234" s="237" t="s">
        <v>3492</v>
      </c>
      <c r="F234" s="238" t="s">
        <v>3493</v>
      </c>
      <c r="G234" s="239" t="s">
        <v>563</v>
      </c>
      <c r="H234" s="240">
        <v>65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38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88</v>
      </c>
      <c r="AT234" s="248" t="s">
        <v>165</v>
      </c>
      <c r="AU234" s="248" t="s">
        <v>82</v>
      </c>
      <c r="AY234" s="17" t="s">
        <v>163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80</v>
      </c>
      <c r="BK234" s="249">
        <f>ROUND(I234*H234,2)</f>
        <v>0</v>
      </c>
      <c r="BL234" s="17" t="s">
        <v>88</v>
      </c>
      <c r="BM234" s="248" t="s">
        <v>3592</v>
      </c>
    </row>
    <row r="235" spans="1:65" s="2" customFormat="1" ht="16.5" customHeight="1">
      <c r="A235" s="38"/>
      <c r="B235" s="39"/>
      <c r="C235" s="236" t="s">
        <v>735</v>
      </c>
      <c r="D235" s="236" t="s">
        <v>165</v>
      </c>
      <c r="E235" s="237" t="s">
        <v>3495</v>
      </c>
      <c r="F235" s="238" t="s">
        <v>3496</v>
      </c>
      <c r="G235" s="239" t="s">
        <v>563</v>
      </c>
      <c r="H235" s="240">
        <v>65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38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88</v>
      </c>
      <c r="AT235" s="248" t="s">
        <v>165</v>
      </c>
      <c r="AU235" s="248" t="s">
        <v>82</v>
      </c>
      <c r="AY235" s="17" t="s">
        <v>163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80</v>
      </c>
      <c r="BK235" s="249">
        <f>ROUND(I235*H235,2)</f>
        <v>0</v>
      </c>
      <c r="BL235" s="17" t="s">
        <v>88</v>
      </c>
      <c r="BM235" s="248" t="s">
        <v>3593</v>
      </c>
    </row>
    <row r="236" spans="1:65" s="2" customFormat="1" ht="16.5" customHeight="1">
      <c r="A236" s="38"/>
      <c r="B236" s="39"/>
      <c r="C236" s="236" t="s">
        <v>741</v>
      </c>
      <c r="D236" s="236" t="s">
        <v>165</v>
      </c>
      <c r="E236" s="237" t="s">
        <v>3549</v>
      </c>
      <c r="F236" s="238" t="s">
        <v>3550</v>
      </c>
      <c r="G236" s="239" t="s">
        <v>563</v>
      </c>
      <c r="H236" s="240">
        <v>5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38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88</v>
      </c>
      <c r="AT236" s="248" t="s">
        <v>165</v>
      </c>
      <c r="AU236" s="248" t="s">
        <v>82</v>
      </c>
      <c r="AY236" s="17" t="s">
        <v>163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80</v>
      </c>
      <c r="BK236" s="249">
        <f>ROUND(I236*H236,2)</f>
        <v>0</v>
      </c>
      <c r="BL236" s="17" t="s">
        <v>88</v>
      </c>
      <c r="BM236" s="248" t="s">
        <v>3594</v>
      </c>
    </row>
    <row r="237" spans="1:65" s="2" customFormat="1" ht="16.5" customHeight="1">
      <c r="A237" s="38"/>
      <c r="B237" s="39"/>
      <c r="C237" s="236" t="s">
        <v>746</v>
      </c>
      <c r="D237" s="236" t="s">
        <v>165</v>
      </c>
      <c r="E237" s="237" t="s">
        <v>2587</v>
      </c>
      <c r="F237" s="238" t="s">
        <v>3504</v>
      </c>
      <c r="G237" s="239" t="s">
        <v>563</v>
      </c>
      <c r="H237" s="240">
        <v>5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38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88</v>
      </c>
      <c r="AT237" s="248" t="s">
        <v>165</v>
      </c>
      <c r="AU237" s="248" t="s">
        <v>82</v>
      </c>
      <c r="AY237" s="17" t="s">
        <v>163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80</v>
      </c>
      <c r="BK237" s="249">
        <f>ROUND(I237*H237,2)</f>
        <v>0</v>
      </c>
      <c r="BL237" s="17" t="s">
        <v>88</v>
      </c>
      <c r="BM237" s="248" t="s">
        <v>3595</v>
      </c>
    </row>
    <row r="238" spans="1:65" s="2" customFormat="1" ht="16.5" customHeight="1">
      <c r="A238" s="38"/>
      <c r="B238" s="39"/>
      <c r="C238" s="236" t="s">
        <v>750</v>
      </c>
      <c r="D238" s="236" t="s">
        <v>165</v>
      </c>
      <c r="E238" s="237" t="s">
        <v>2590</v>
      </c>
      <c r="F238" s="238" t="s">
        <v>3506</v>
      </c>
      <c r="G238" s="239" t="s">
        <v>563</v>
      </c>
      <c r="H238" s="240">
        <v>10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38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88</v>
      </c>
      <c r="AT238" s="248" t="s">
        <v>165</v>
      </c>
      <c r="AU238" s="248" t="s">
        <v>82</v>
      </c>
      <c r="AY238" s="17" t="s">
        <v>163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80</v>
      </c>
      <c r="BK238" s="249">
        <f>ROUND(I238*H238,2)</f>
        <v>0</v>
      </c>
      <c r="BL238" s="17" t="s">
        <v>88</v>
      </c>
      <c r="BM238" s="248" t="s">
        <v>3596</v>
      </c>
    </row>
    <row r="239" spans="1:65" s="2" customFormat="1" ht="16.5" customHeight="1">
      <c r="A239" s="38"/>
      <c r="B239" s="39"/>
      <c r="C239" s="236" t="s">
        <v>756</v>
      </c>
      <c r="D239" s="236" t="s">
        <v>165</v>
      </c>
      <c r="E239" s="237" t="s">
        <v>3554</v>
      </c>
      <c r="F239" s="238" t="s">
        <v>3555</v>
      </c>
      <c r="G239" s="239" t="s">
        <v>563</v>
      </c>
      <c r="H239" s="240">
        <v>5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38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88</v>
      </c>
      <c r="AT239" s="248" t="s">
        <v>165</v>
      </c>
      <c r="AU239" s="248" t="s">
        <v>82</v>
      </c>
      <c r="AY239" s="17" t="s">
        <v>163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80</v>
      </c>
      <c r="BK239" s="249">
        <f>ROUND(I239*H239,2)</f>
        <v>0</v>
      </c>
      <c r="BL239" s="17" t="s">
        <v>88</v>
      </c>
      <c r="BM239" s="248" t="s">
        <v>3597</v>
      </c>
    </row>
    <row r="240" spans="1:65" s="2" customFormat="1" ht="16.5" customHeight="1">
      <c r="A240" s="38"/>
      <c r="B240" s="39"/>
      <c r="C240" s="236" t="s">
        <v>762</v>
      </c>
      <c r="D240" s="236" t="s">
        <v>165</v>
      </c>
      <c r="E240" s="237" t="s">
        <v>3514</v>
      </c>
      <c r="F240" s="238" t="s">
        <v>3515</v>
      </c>
      <c r="G240" s="239" t="s">
        <v>3379</v>
      </c>
      <c r="H240" s="240">
        <v>15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38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88</v>
      </c>
      <c r="AT240" s="248" t="s">
        <v>165</v>
      </c>
      <c r="AU240" s="248" t="s">
        <v>82</v>
      </c>
      <c r="AY240" s="17" t="s">
        <v>163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80</v>
      </c>
      <c r="BK240" s="249">
        <f>ROUND(I240*H240,2)</f>
        <v>0</v>
      </c>
      <c r="BL240" s="17" t="s">
        <v>88</v>
      </c>
      <c r="BM240" s="248" t="s">
        <v>3598</v>
      </c>
    </row>
    <row r="241" spans="1:65" s="2" customFormat="1" ht="16.5" customHeight="1">
      <c r="A241" s="38"/>
      <c r="B241" s="39"/>
      <c r="C241" s="236" t="s">
        <v>767</v>
      </c>
      <c r="D241" s="236" t="s">
        <v>165</v>
      </c>
      <c r="E241" s="237" t="s">
        <v>3517</v>
      </c>
      <c r="F241" s="238" t="s">
        <v>3518</v>
      </c>
      <c r="G241" s="239" t="s">
        <v>563</v>
      </c>
      <c r="H241" s="240">
        <v>10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38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88</v>
      </c>
      <c r="AT241" s="248" t="s">
        <v>165</v>
      </c>
      <c r="AU241" s="248" t="s">
        <v>82</v>
      </c>
      <c r="AY241" s="17" t="s">
        <v>163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80</v>
      </c>
      <c r="BK241" s="249">
        <f>ROUND(I241*H241,2)</f>
        <v>0</v>
      </c>
      <c r="BL241" s="17" t="s">
        <v>88</v>
      </c>
      <c r="BM241" s="248" t="s">
        <v>3599</v>
      </c>
    </row>
    <row r="242" spans="1:65" s="2" customFormat="1" ht="16.5" customHeight="1">
      <c r="A242" s="38"/>
      <c r="B242" s="39"/>
      <c r="C242" s="236" t="s">
        <v>773</v>
      </c>
      <c r="D242" s="236" t="s">
        <v>165</v>
      </c>
      <c r="E242" s="237" t="s">
        <v>3520</v>
      </c>
      <c r="F242" s="238" t="s">
        <v>3521</v>
      </c>
      <c r="G242" s="239" t="s">
        <v>563</v>
      </c>
      <c r="H242" s="240">
        <v>5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38</v>
      </c>
      <c r="O242" s="91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88</v>
      </c>
      <c r="AT242" s="248" t="s">
        <v>165</v>
      </c>
      <c r="AU242" s="248" t="s">
        <v>82</v>
      </c>
      <c r="AY242" s="17" t="s">
        <v>163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80</v>
      </c>
      <c r="BK242" s="249">
        <f>ROUND(I242*H242,2)</f>
        <v>0</v>
      </c>
      <c r="BL242" s="17" t="s">
        <v>88</v>
      </c>
      <c r="BM242" s="248" t="s">
        <v>3600</v>
      </c>
    </row>
    <row r="243" spans="1:65" s="2" customFormat="1" ht="16.5" customHeight="1">
      <c r="A243" s="38"/>
      <c r="B243" s="39"/>
      <c r="C243" s="236" t="s">
        <v>779</v>
      </c>
      <c r="D243" s="236" t="s">
        <v>165</v>
      </c>
      <c r="E243" s="237" t="s">
        <v>3560</v>
      </c>
      <c r="F243" s="238" t="s">
        <v>3524</v>
      </c>
      <c r="G243" s="239" t="s">
        <v>563</v>
      </c>
      <c r="H243" s="240">
        <v>5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38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88</v>
      </c>
      <c r="AT243" s="248" t="s">
        <v>165</v>
      </c>
      <c r="AU243" s="248" t="s">
        <v>82</v>
      </c>
      <c r="AY243" s="17" t="s">
        <v>163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80</v>
      </c>
      <c r="BK243" s="249">
        <f>ROUND(I243*H243,2)</f>
        <v>0</v>
      </c>
      <c r="BL243" s="17" t="s">
        <v>88</v>
      </c>
      <c r="BM243" s="248" t="s">
        <v>3601</v>
      </c>
    </row>
    <row r="244" spans="1:63" s="12" customFormat="1" ht="22.8" customHeight="1">
      <c r="A244" s="12"/>
      <c r="B244" s="220"/>
      <c r="C244" s="221"/>
      <c r="D244" s="222" t="s">
        <v>72</v>
      </c>
      <c r="E244" s="234" t="s">
        <v>2887</v>
      </c>
      <c r="F244" s="234" t="s">
        <v>3602</v>
      </c>
      <c r="G244" s="221"/>
      <c r="H244" s="221"/>
      <c r="I244" s="224"/>
      <c r="J244" s="235">
        <f>BK244</f>
        <v>0</v>
      </c>
      <c r="K244" s="221"/>
      <c r="L244" s="226"/>
      <c r="M244" s="227"/>
      <c r="N244" s="228"/>
      <c r="O244" s="228"/>
      <c r="P244" s="229">
        <f>SUM(P245:P258)</f>
        <v>0</v>
      </c>
      <c r="Q244" s="228"/>
      <c r="R244" s="229">
        <f>SUM(R245:R258)</f>
        <v>0</v>
      </c>
      <c r="S244" s="228"/>
      <c r="T244" s="230">
        <f>SUM(T245:T258)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1" t="s">
        <v>80</v>
      </c>
      <c r="AT244" s="232" t="s">
        <v>72</v>
      </c>
      <c r="AU244" s="232" t="s">
        <v>80</v>
      </c>
      <c r="AY244" s="231" t="s">
        <v>163</v>
      </c>
      <c r="BK244" s="233">
        <f>SUM(BK245:BK258)</f>
        <v>0</v>
      </c>
    </row>
    <row r="245" spans="1:65" s="2" customFormat="1" ht="16.5" customHeight="1">
      <c r="A245" s="38"/>
      <c r="B245" s="39"/>
      <c r="C245" s="236" t="s">
        <v>786</v>
      </c>
      <c r="D245" s="236" t="s">
        <v>165</v>
      </c>
      <c r="E245" s="237" t="s">
        <v>3566</v>
      </c>
      <c r="F245" s="238" t="s">
        <v>3567</v>
      </c>
      <c r="G245" s="239" t="s">
        <v>563</v>
      </c>
      <c r="H245" s="240">
        <v>1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38</v>
      </c>
      <c r="O245" s="91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88</v>
      </c>
      <c r="AT245" s="248" t="s">
        <v>165</v>
      </c>
      <c r="AU245" s="248" t="s">
        <v>82</v>
      </c>
      <c r="AY245" s="17" t="s">
        <v>163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80</v>
      </c>
      <c r="BK245" s="249">
        <f>ROUND(I245*H245,2)</f>
        <v>0</v>
      </c>
      <c r="BL245" s="17" t="s">
        <v>88</v>
      </c>
      <c r="BM245" s="248" t="s">
        <v>3603</v>
      </c>
    </row>
    <row r="246" spans="1:65" s="2" customFormat="1" ht="16.5" customHeight="1">
      <c r="A246" s="38"/>
      <c r="B246" s="39"/>
      <c r="C246" s="236" t="s">
        <v>791</v>
      </c>
      <c r="D246" s="236" t="s">
        <v>165</v>
      </c>
      <c r="E246" s="237" t="s">
        <v>3492</v>
      </c>
      <c r="F246" s="238" t="s">
        <v>3493</v>
      </c>
      <c r="G246" s="239" t="s">
        <v>563</v>
      </c>
      <c r="H246" s="240">
        <v>13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38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88</v>
      </c>
      <c r="AT246" s="248" t="s">
        <v>165</v>
      </c>
      <c r="AU246" s="248" t="s">
        <v>82</v>
      </c>
      <c r="AY246" s="17" t="s">
        <v>163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80</v>
      </c>
      <c r="BK246" s="249">
        <f>ROUND(I246*H246,2)</f>
        <v>0</v>
      </c>
      <c r="BL246" s="17" t="s">
        <v>88</v>
      </c>
      <c r="BM246" s="248" t="s">
        <v>3604</v>
      </c>
    </row>
    <row r="247" spans="1:65" s="2" customFormat="1" ht="16.5" customHeight="1">
      <c r="A247" s="38"/>
      <c r="B247" s="39"/>
      <c r="C247" s="236" t="s">
        <v>796</v>
      </c>
      <c r="D247" s="236" t="s">
        <v>165</v>
      </c>
      <c r="E247" s="237" t="s">
        <v>3495</v>
      </c>
      <c r="F247" s="238" t="s">
        <v>3496</v>
      </c>
      <c r="G247" s="239" t="s">
        <v>563</v>
      </c>
      <c r="H247" s="240">
        <v>13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38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88</v>
      </c>
      <c r="AT247" s="248" t="s">
        <v>165</v>
      </c>
      <c r="AU247" s="248" t="s">
        <v>82</v>
      </c>
      <c r="AY247" s="17" t="s">
        <v>163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80</v>
      </c>
      <c r="BK247" s="249">
        <f>ROUND(I247*H247,2)</f>
        <v>0</v>
      </c>
      <c r="BL247" s="17" t="s">
        <v>88</v>
      </c>
      <c r="BM247" s="248" t="s">
        <v>3605</v>
      </c>
    </row>
    <row r="248" spans="1:65" s="2" customFormat="1" ht="16.5" customHeight="1">
      <c r="A248" s="38"/>
      <c r="B248" s="39"/>
      <c r="C248" s="236" t="s">
        <v>801</v>
      </c>
      <c r="D248" s="236" t="s">
        <v>165</v>
      </c>
      <c r="E248" s="237" t="s">
        <v>3549</v>
      </c>
      <c r="F248" s="238" t="s">
        <v>3550</v>
      </c>
      <c r="G248" s="239" t="s">
        <v>563</v>
      </c>
      <c r="H248" s="240">
        <v>1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38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88</v>
      </c>
      <c r="AT248" s="248" t="s">
        <v>165</v>
      </c>
      <c r="AU248" s="248" t="s">
        <v>82</v>
      </c>
      <c r="AY248" s="17" t="s">
        <v>163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80</v>
      </c>
      <c r="BK248" s="249">
        <f>ROUND(I248*H248,2)</f>
        <v>0</v>
      </c>
      <c r="BL248" s="17" t="s">
        <v>88</v>
      </c>
      <c r="BM248" s="248" t="s">
        <v>3606</v>
      </c>
    </row>
    <row r="249" spans="1:65" s="2" customFormat="1" ht="16.5" customHeight="1">
      <c r="A249" s="38"/>
      <c r="B249" s="39"/>
      <c r="C249" s="236" t="s">
        <v>806</v>
      </c>
      <c r="D249" s="236" t="s">
        <v>165</v>
      </c>
      <c r="E249" s="237" t="s">
        <v>2587</v>
      </c>
      <c r="F249" s="238" t="s">
        <v>3504</v>
      </c>
      <c r="G249" s="239" t="s">
        <v>563</v>
      </c>
      <c r="H249" s="240">
        <v>3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38</v>
      </c>
      <c r="O249" s="91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88</v>
      </c>
      <c r="AT249" s="248" t="s">
        <v>165</v>
      </c>
      <c r="AU249" s="248" t="s">
        <v>82</v>
      </c>
      <c r="AY249" s="17" t="s">
        <v>163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80</v>
      </c>
      <c r="BK249" s="249">
        <f>ROUND(I249*H249,2)</f>
        <v>0</v>
      </c>
      <c r="BL249" s="17" t="s">
        <v>88</v>
      </c>
      <c r="BM249" s="248" t="s">
        <v>3607</v>
      </c>
    </row>
    <row r="250" spans="1:65" s="2" customFormat="1" ht="16.5" customHeight="1">
      <c r="A250" s="38"/>
      <c r="B250" s="39"/>
      <c r="C250" s="236" t="s">
        <v>813</v>
      </c>
      <c r="D250" s="236" t="s">
        <v>165</v>
      </c>
      <c r="E250" s="237" t="s">
        <v>2590</v>
      </c>
      <c r="F250" s="238" t="s">
        <v>3506</v>
      </c>
      <c r="G250" s="239" t="s">
        <v>563</v>
      </c>
      <c r="H250" s="240">
        <v>2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38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88</v>
      </c>
      <c r="AT250" s="248" t="s">
        <v>165</v>
      </c>
      <c r="AU250" s="248" t="s">
        <v>82</v>
      </c>
      <c r="AY250" s="17" t="s">
        <v>163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80</v>
      </c>
      <c r="BK250" s="249">
        <f>ROUND(I250*H250,2)</f>
        <v>0</v>
      </c>
      <c r="BL250" s="17" t="s">
        <v>88</v>
      </c>
      <c r="BM250" s="248" t="s">
        <v>3608</v>
      </c>
    </row>
    <row r="251" spans="1:65" s="2" customFormat="1" ht="16.5" customHeight="1">
      <c r="A251" s="38"/>
      <c r="B251" s="39"/>
      <c r="C251" s="236" t="s">
        <v>818</v>
      </c>
      <c r="D251" s="236" t="s">
        <v>165</v>
      </c>
      <c r="E251" s="237" t="s">
        <v>3554</v>
      </c>
      <c r="F251" s="238" t="s">
        <v>3555</v>
      </c>
      <c r="G251" s="239" t="s">
        <v>563</v>
      </c>
      <c r="H251" s="240">
        <v>1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38</v>
      </c>
      <c r="O251" s="91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88</v>
      </c>
      <c r="AT251" s="248" t="s">
        <v>165</v>
      </c>
      <c r="AU251" s="248" t="s">
        <v>82</v>
      </c>
      <c r="AY251" s="17" t="s">
        <v>163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80</v>
      </c>
      <c r="BK251" s="249">
        <f>ROUND(I251*H251,2)</f>
        <v>0</v>
      </c>
      <c r="BL251" s="17" t="s">
        <v>88</v>
      </c>
      <c r="BM251" s="248" t="s">
        <v>3609</v>
      </c>
    </row>
    <row r="252" spans="1:65" s="2" customFormat="1" ht="16.5" customHeight="1">
      <c r="A252" s="38"/>
      <c r="B252" s="39"/>
      <c r="C252" s="236" t="s">
        <v>823</v>
      </c>
      <c r="D252" s="236" t="s">
        <v>165</v>
      </c>
      <c r="E252" s="237" t="s">
        <v>3610</v>
      </c>
      <c r="F252" s="238" t="s">
        <v>3611</v>
      </c>
      <c r="G252" s="239" t="s">
        <v>563</v>
      </c>
      <c r="H252" s="240">
        <v>1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38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88</v>
      </c>
      <c r="AT252" s="248" t="s">
        <v>165</v>
      </c>
      <c r="AU252" s="248" t="s">
        <v>82</v>
      </c>
      <c r="AY252" s="17" t="s">
        <v>163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80</v>
      </c>
      <c r="BK252" s="249">
        <f>ROUND(I252*H252,2)</f>
        <v>0</v>
      </c>
      <c r="BL252" s="17" t="s">
        <v>88</v>
      </c>
      <c r="BM252" s="248" t="s">
        <v>3612</v>
      </c>
    </row>
    <row r="253" spans="1:65" s="2" customFormat="1" ht="16.5" customHeight="1">
      <c r="A253" s="38"/>
      <c r="B253" s="39"/>
      <c r="C253" s="236" t="s">
        <v>828</v>
      </c>
      <c r="D253" s="236" t="s">
        <v>165</v>
      </c>
      <c r="E253" s="237" t="s">
        <v>3613</v>
      </c>
      <c r="F253" s="238" t="s">
        <v>3614</v>
      </c>
      <c r="G253" s="239" t="s">
        <v>563</v>
      </c>
      <c r="H253" s="240">
        <v>1</v>
      </c>
      <c r="I253" s="241"/>
      <c r="J253" s="242">
        <f>ROUND(I253*H253,2)</f>
        <v>0</v>
      </c>
      <c r="K253" s="243"/>
      <c r="L253" s="44"/>
      <c r="M253" s="244" t="s">
        <v>1</v>
      </c>
      <c r="N253" s="245" t="s">
        <v>38</v>
      </c>
      <c r="O253" s="91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88</v>
      </c>
      <c r="AT253" s="248" t="s">
        <v>165</v>
      </c>
      <c r="AU253" s="248" t="s">
        <v>82</v>
      </c>
      <c r="AY253" s="17" t="s">
        <v>163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80</v>
      </c>
      <c r="BK253" s="249">
        <f>ROUND(I253*H253,2)</f>
        <v>0</v>
      </c>
      <c r="BL253" s="17" t="s">
        <v>88</v>
      </c>
      <c r="BM253" s="248" t="s">
        <v>3615</v>
      </c>
    </row>
    <row r="254" spans="1:65" s="2" customFormat="1" ht="16.5" customHeight="1">
      <c r="A254" s="38"/>
      <c r="B254" s="39"/>
      <c r="C254" s="236" t="s">
        <v>835</v>
      </c>
      <c r="D254" s="236" t="s">
        <v>165</v>
      </c>
      <c r="E254" s="237" t="s">
        <v>3616</v>
      </c>
      <c r="F254" s="238" t="s">
        <v>3617</v>
      </c>
      <c r="G254" s="239" t="s">
        <v>563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38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88</v>
      </c>
      <c r="AT254" s="248" t="s">
        <v>165</v>
      </c>
      <c r="AU254" s="248" t="s">
        <v>82</v>
      </c>
      <c r="AY254" s="17" t="s">
        <v>163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80</v>
      </c>
      <c r="BK254" s="249">
        <f>ROUND(I254*H254,2)</f>
        <v>0</v>
      </c>
      <c r="BL254" s="17" t="s">
        <v>88</v>
      </c>
      <c r="BM254" s="248" t="s">
        <v>3618</v>
      </c>
    </row>
    <row r="255" spans="1:65" s="2" customFormat="1" ht="16.5" customHeight="1">
      <c r="A255" s="38"/>
      <c r="B255" s="39"/>
      <c r="C255" s="236" t="s">
        <v>841</v>
      </c>
      <c r="D255" s="236" t="s">
        <v>165</v>
      </c>
      <c r="E255" s="237" t="s">
        <v>3514</v>
      </c>
      <c r="F255" s="238" t="s">
        <v>3515</v>
      </c>
      <c r="G255" s="239" t="s">
        <v>3379</v>
      </c>
      <c r="H255" s="240">
        <v>3</v>
      </c>
      <c r="I255" s="241"/>
      <c r="J255" s="242">
        <f>ROUND(I255*H255,2)</f>
        <v>0</v>
      </c>
      <c r="K255" s="243"/>
      <c r="L255" s="44"/>
      <c r="M255" s="244" t="s">
        <v>1</v>
      </c>
      <c r="N255" s="245" t="s">
        <v>38</v>
      </c>
      <c r="O255" s="91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88</v>
      </c>
      <c r="AT255" s="248" t="s">
        <v>165</v>
      </c>
      <c r="AU255" s="248" t="s">
        <v>82</v>
      </c>
      <c r="AY255" s="17" t="s">
        <v>163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80</v>
      </c>
      <c r="BK255" s="249">
        <f>ROUND(I255*H255,2)</f>
        <v>0</v>
      </c>
      <c r="BL255" s="17" t="s">
        <v>88</v>
      </c>
      <c r="BM255" s="248" t="s">
        <v>3619</v>
      </c>
    </row>
    <row r="256" spans="1:65" s="2" customFormat="1" ht="16.5" customHeight="1">
      <c r="A256" s="38"/>
      <c r="B256" s="39"/>
      <c r="C256" s="236" t="s">
        <v>848</v>
      </c>
      <c r="D256" s="236" t="s">
        <v>165</v>
      </c>
      <c r="E256" s="237" t="s">
        <v>3517</v>
      </c>
      <c r="F256" s="238" t="s">
        <v>3518</v>
      </c>
      <c r="G256" s="239" t="s">
        <v>563</v>
      </c>
      <c r="H256" s="240">
        <v>3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38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88</v>
      </c>
      <c r="AT256" s="248" t="s">
        <v>165</v>
      </c>
      <c r="AU256" s="248" t="s">
        <v>82</v>
      </c>
      <c r="AY256" s="17" t="s">
        <v>163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80</v>
      </c>
      <c r="BK256" s="249">
        <f>ROUND(I256*H256,2)</f>
        <v>0</v>
      </c>
      <c r="BL256" s="17" t="s">
        <v>88</v>
      </c>
      <c r="BM256" s="248" t="s">
        <v>3620</v>
      </c>
    </row>
    <row r="257" spans="1:65" s="2" customFormat="1" ht="16.5" customHeight="1">
      <c r="A257" s="38"/>
      <c r="B257" s="39"/>
      <c r="C257" s="236" t="s">
        <v>867</v>
      </c>
      <c r="D257" s="236" t="s">
        <v>165</v>
      </c>
      <c r="E257" s="237" t="s">
        <v>3520</v>
      </c>
      <c r="F257" s="238" t="s">
        <v>3521</v>
      </c>
      <c r="G257" s="239" t="s">
        <v>563</v>
      </c>
      <c r="H257" s="240">
        <v>1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38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88</v>
      </c>
      <c r="AT257" s="248" t="s">
        <v>165</v>
      </c>
      <c r="AU257" s="248" t="s">
        <v>82</v>
      </c>
      <c r="AY257" s="17" t="s">
        <v>163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80</v>
      </c>
      <c r="BK257" s="249">
        <f>ROUND(I257*H257,2)</f>
        <v>0</v>
      </c>
      <c r="BL257" s="17" t="s">
        <v>88</v>
      </c>
      <c r="BM257" s="248" t="s">
        <v>3621</v>
      </c>
    </row>
    <row r="258" spans="1:65" s="2" customFormat="1" ht="16.5" customHeight="1">
      <c r="A258" s="38"/>
      <c r="B258" s="39"/>
      <c r="C258" s="236" t="s">
        <v>872</v>
      </c>
      <c r="D258" s="236" t="s">
        <v>165</v>
      </c>
      <c r="E258" s="237" t="s">
        <v>3560</v>
      </c>
      <c r="F258" s="238" t="s">
        <v>3524</v>
      </c>
      <c r="G258" s="239" t="s">
        <v>563</v>
      </c>
      <c r="H258" s="240">
        <v>1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38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88</v>
      </c>
      <c r="AT258" s="248" t="s">
        <v>165</v>
      </c>
      <c r="AU258" s="248" t="s">
        <v>82</v>
      </c>
      <c r="AY258" s="17" t="s">
        <v>163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80</v>
      </c>
      <c r="BK258" s="249">
        <f>ROUND(I258*H258,2)</f>
        <v>0</v>
      </c>
      <c r="BL258" s="17" t="s">
        <v>88</v>
      </c>
      <c r="BM258" s="248" t="s">
        <v>3622</v>
      </c>
    </row>
    <row r="259" spans="1:63" s="12" customFormat="1" ht="22.8" customHeight="1">
      <c r="A259" s="12"/>
      <c r="B259" s="220"/>
      <c r="C259" s="221"/>
      <c r="D259" s="222" t="s">
        <v>72</v>
      </c>
      <c r="E259" s="234" t="s">
        <v>2925</v>
      </c>
      <c r="F259" s="234" t="s">
        <v>3623</v>
      </c>
      <c r="G259" s="221"/>
      <c r="H259" s="221"/>
      <c r="I259" s="224"/>
      <c r="J259" s="235">
        <f>BK259</f>
        <v>0</v>
      </c>
      <c r="K259" s="221"/>
      <c r="L259" s="226"/>
      <c r="M259" s="227"/>
      <c r="N259" s="228"/>
      <c r="O259" s="228"/>
      <c r="P259" s="229">
        <f>SUM(P260:P273)</f>
        <v>0</v>
      </c>
      <c r="Q259" s="228"/>
      <c r="R259" s="229">
        <f>SUM(R260:R273)</f>
        <v>0</v>
      </c>
      <c r="S259" s="228"/>
      <c r="T259" s="230">
        <f>SUM(T260:T273)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1" t="s">
        <v>80</v>
      </c>
      <c r="AT259" s="232" t="s">
        <v>72</v>
      </c>
      <c r="AU259" s="232" t="s">
        <v>80</v>
      </c>
      <c r="AY259" s="231" t="s">
        <v>163</v>
      </c>
      <c r="BK259" s="233">
        <f>SUM(BK260:BK273)</f>
        <v>0</v>
      </c>
    </row>
    <row r="260" spans="1:65" s="2" customFormat="1" ht="16.5" customHeight="1">
      <c r="A260" s="38"/>
      <c r="B260" s="39"/>
      <c r="C260" s="236" t="s">
        <v>878</v>
      </c>
      <c r="D260" s="236" t="s">
        <v>165</v>
      </c>
      <c r="E260" s="237" t="s">
        <v>3566</v>
      </c>
      <c r="F260" s="238" t="s">
        <v>3567</v>
      </c>
      <c r="G260" s="239" t="s">
        <v>563</v>
      </c>
      <c r="H260" s="240">
        <v>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38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88</v>
      </c>
      <c r="AT260" s="248" t="s">
        <v>165</v>
      </c>
      <c r="AU260" s="248" t="s">
        <v>82</v>
      </c>
      <c r="AY260" s="17" t="s">
        <v>163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80</v>
      </c>
      <c r="BK260" s="249">
        <f>ROUND(I260*H260,2)</f>
        <v>0</v>
      </c>
      <c r="BL260" s="17" t="s">
        <v>88</v>
      </c>
      <c r="BM260" s="248" t="s">
        <v>3624</v>
      </c>
    </row>
    <row r="261" spans="1:65" s="2" customFormat="1" ht="16.5" customHeight="1">
      <c r="A261" s="38"/>
      <c r="B261" s="39"/>
      <c r="C261" s="236" t="s">
        <v>883</v>
      </c>
      <c r="D261" s="236" t="s">
        <v>165</v>
      </c>
      <c r="E261" s="237" t="s">
        <v>3492</v>
      </c>
      <c r="F261" s="238" t="s">
        <v>3493</v>
      </c>
      <c r="G261" s="239" t="s">
        <v>563</v>
      </c>
      <c r="H261" s="240">
        <v>13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38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88</v>
      </c>
      <c r="AT261" s="248" t="s">
        <v>165</v>
      </c>
      <c r="AU261" s="248" t="s">
        <v>82</v>
      </c>
      <c r="AY261" s="17" t="s">
        <v>163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80</v>
      </c>
      <c r="BK261" s="249">
        <f>ROUND(I261*H261,2)</f>
        <v>0</v>
      </c>
      <c r="BL261" s="17" t="s">
        <v>88</v>
      </c>
      <c r="BM261" s="248" t="s">
        <v>3625</v>
      </c>
    </row>
    <row r="262" spans="1:65" s="2" customFormat="1" ht="16.5" customHeight="1">
      <c r="A262" s="38"/>
      <c r="B262" s="39"/>
      <c r="C262" s="236" t="s">
        <v>895</v>
      </c>
      <c r="D262" s="236" t="s">
        <v>165</v>
      </c>
      <c r="E262" s="237" t="s">
        <v>3495</v>
      </c>
      <c r="F262" s="238" t="s">
        <v>3496</v>
      </c>
      <c r="G262" s="239" t="s">
        <v>563</v>
      </c>
      <c r="H262" s="240">
        <v>13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38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88</v>
      </c>
      <c r="AT262" s="248" t="s">
        <v>165</v>
      </c>
      <c r="AU262" s="248" t="s">
        <v>82</v>
      </c>
      <c r="AY262" s="17" t="s">
        <v>163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80</v>
      </c>
      <c r="BK262" s="249">
        <f>ROUND(I262*H262,2)</f>
        <v>0</v>
      </c>
      <c r="BL262" s="17" t="s">
        <v>88</v>
      </c>
      <c r="BM262" s="248" t="s">
        <v>3626</v>
      </c>
    </row>
    <row r="263" spans="1:65" s="2" customFormat="1" ht="16.5" customHeight="1">
      <c r="A263" s="38"/>
      <c r="B263" s="39"/>
      <c r="C263" s="236" t="s">
        <v>901</v>
      </c>
      <c r="D263" s="236" t="s">
        <v>165</v>
      </c>
      <c r="E263" s="237" t="s">
        <v>3549</v>
      </c>
      <c r="F263" s="238" t="s">
        <v>3550</v>
      </c>
      <c r="G263" s="239" t="s">
        <v>563</v>
      </c>
      <c r="H263" s="240">
        <v>1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38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88</v>
      </c>
      <c r="AT263" s="248" t="s">
        <v>165</v>
      </c>
      <c r="AU263" s="248" t="s">
        <v>82</v>
      </c>
      <c r="AY263" s="17" t="s">
        <v>163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80</v>
      </c>
      <c r="BK263" s="249">
        <f>ROUND(I263*H263,2)</f>
        <v>0</v>
      </c>
      <c r="BL263" s="17" t="s">
        <v>88</v>
      </c>
      <c r="BM263" s="248" t="s">
        <v>3627</v>
      </c>
    </row>
    <row r="264" spans="1:65" s="2" customFormat="1" ht="16.5" customHeight="1">
      <c r="A264" s="38"/>
      <c r="B264" s="39"/>
      <c r="C264" s="236" t="s">
        <v>911</v>
      </c>
      <c r="D264" s="236" t="s">
        <v>165</v>
      </c>
      <c r="E264" s="237" t="s">
        <v>2587</v>
      </c>
      <c r="F264" s="238" t="s">
        <v>3504</v>
      </c>
      <c r="G264" s="239" t="s">
        <v>563</v>
      </c>
      <c r="H264" s="240">
        <v>3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38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88</v>
      </c>
      <c r="AT264" s="248" t="s">
        <v>165</v>
      </c>
      <c r="AU264" s="248" t="s">
        <v>82</v>
      </c>
      <c r="AY264" s="17" t="s">
        <v>163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80</v>
      </c>
      <c r="BK264" s="249">
        <f>ROUND(I264*H264,2)</f>
        <v>0</v>
      </c>
      <c r="BL264" s="17" t="s">
        <v>88</v>
      </c>
      <c r="BM264" s="248" t="s">
        <v>3628</v>
      </c>
    </row>
    <row r="265" spans="1:65" s="2" customFormat="1" ht="16.5" customHeight="1">
      <c r="A265" s="38"/>
      <c r="B265" s="39"/>
      <c r="C265" s="236" t="s">
        <v>919</v>
      </c>
      <c r="D265" s="236" t="s">
        <v>165</v>
      </c>
      <c r="E265" s="237" t="s">
        <v>2590</v>
      </c>
      <c r="F265" s="238" t="s">
        <v>3506</v>
      </c>
      <c r="G265" s="239" t="s">
        <v>563</v>
      </c>
      <c r="H265" s="240">
        <v>4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38</v>
      </c>
      <c r="O265" s="91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88</v>
      </c>
      <c r="AT265" s="248" t="s">
        <v>165</v>
      </c>
      <c r="AU265" s="248" t="s">
        <v>82</v>
      </c>
      <c r="AY265" s="17" t="s">
        <v>163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80</v>
      </c>
      <c r="BK265" s="249">
        <f>ROUND(I265*H265,2)</f>
        <v>0</v>
      </c>
      <c r="BL265" s="17" t="s">
        <v>88</v>
      </c>
      <c r="BM265" s="248" t="s">
        <v>3629</v>
      </c>
    </row>
    <row r="266" spans="1:65" s="2" customFormat="1" ht="16.5" customHeight="1">
      <c r="A266" s="38"/>
      <c r="B266" s="39"/>
      <c r="C266" s="236" t="s">
        <v>925</v>
      </c>
      <c r="D266" s="236" t="s">
        <v>165</v>
      </c>
      <c r="E266" s="237" t="s">
        <v>3554</v>
      </c>
      <c r="F266" s="238" t="s">
        <v>3555</v>
      </c>
      <c r="G266" s="239" t="s">
        <v>563</v>
      </c>
      <c r="H266" s="240">
        <v>1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38</v>
      </c>
      <c r="O266" s="91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88</v>
      </c>
      <c r="AT266" s="248" t="s">
        <v>165</v>
      </c>
      <c r="AU266" s="248" t="s">
        <v>82</v>
      </c>
      <c r="AY266" s="17" t="s">
        <v>163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80</v>
      </c>
      <c r="BK266" s="249">
        <f>ROUND(I266*H266,2)</f>
        <v>0</v>
      </c>
      <c r="BL266" s="17" t="s">
        <v>88</v>
      </c>
      <c r="BM266" s="248" t="s">
        <v>3630</v>
      </c>
    </row>
    <row r="267" spans="1:65" s="2" customFormat="1" ht="16.5" customHeight="1">
      <c r="A267" s="38"/>
      <c r="B267" s="39"/>
      <c r="C267" s="236" t="s">
        <v>936</v>
      </c>
      <c r="D267" s="236" t="s">
        <v>165</v>
      </c>
      <c r="E267" s="237" t="s">
        <v>3610</v>
      </c>
      <c r="F267" s="238" t="s">
        <v>3611</v>
      </c>
      <c r="G267" s="239" t="s">
        <v>563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38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88</v>
      </c>
      <c r="AT267" s="248" t="s">
        <v>165</v>
      </c>
      <c r="AU267" s="248" t="s">
        <v>82</v>
      </c>
      <c r="AY267" s="17" t="s">
        <v>163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80</v>
      </c>
      <c r="BK267" s="249">
        <f>ROUND(I267*H267,2)</f>
        <v>0</v>
      </c>
      <c r="BL267" s="17" t="s">
        <v>88</v>
      </c>
      <c r="BM267" s="248" t="s">
        <v>3631</v>
      </c>
    </row>
    <row r="268" spans="1:65" s="2" customFormat="1" ht="16.5" customHeight="1">
      <c r="A268" s="38"/>
      <c r="B268" s="39"/>
      <c r="C268" s="236" t="s">
        <v>941</v>
      </c>
      <c r="D268" s="236" t="s">
        <v>165</v>
      </c>
      <c r="E268" s="237" t="s">
        <v>3613</v>
      </c>
      <c r="F268" s="238" t="s">
        <v>3614</v>
      </c>
      <c r="G268" s="239" t="s">
        <v>563</v>
      </c>
      <c r="H268" s="240">
        <v>1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38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88</v>
      </c>
      <c r="AT268" s="248" t="s">
        <v>165</v>
      </c>
      <c r="AU268" s="248" t="s">
        <v>82</v>
      </c>
      <c r="AY268" s="17" t="s">
        <v>163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80</v>
      </c>
      <c r="BK268" s="249">
        <f>ROUND(I268*H268,2)</f>
        <v>0</v>
      </c>
      <c r="BL268" s="17" t="s">
        <v>88</v>
      </c>
      <c r="BM268" s="248" t="s">
        <v>3632</v>
      </c>
    </row>
    <row r="269" spans="1:65" s="2" customFormat="1" ht="16.5" customHeight="1">
      <c r="A269" s="38"/>
      <c r="B269" s="39"/>
      <c r="C269" s="236" t="s">
        <v>946</v>
      </c>
      <c r="D269" s="236" t="s">
        <v>165</v>
      </c>
      <c r="E269" s="237" t="s">
        <v>3616</v>
      </c>
      <c r="F269" s="238" t="s">
        <v>3617</v>
      </c>
      <c r="G269" s="239" t="s">
        <v>563</v>
      </c>
      <c r="H269" s="240">
        <v>1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38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88</v>
      </c>
      <c r="AT269" s="248" t="s">
        <v>165</v>
      </c>
      <c r="AU269" s="248" t="s">
        <v>82</v>
      </c>
      <c r="AY269" s="17" t="s">
        <v>163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80</v>
      </c>
      <c r="BK269" s="249">
        <f>ROUND(I269*H269,2)</f>
        <v>0</v>
      </c>
      <c r="BL269" s="17" t="s">
        <v>88</v>
      </c>
      <c r="BM269" s="248" t="s">
        <v>3633</v>
      </c>
    </row>
    <row r="270" spans="1:65" s="2" customFormat="1" ht="16.5" customHeight="1">
      <c r="A270" s="38"/>
      <c r="B270" s="39"/>
      <c r="C270" s="236" t="s">
        <v>953</v>
      </c>
      <c r="D270" s="236" t="s">
        <v>165</v>
      </c>
      <c r="E270" s="237" t="s">
        <v>3514</v>
      </c>
      <c r="F270" s="238" t="s">
        <v>3515</v>
      </c>
      <c r="G270" s="239" t="s">
        <v>3379</v>
      </c>
      <c r="H270" s="240">
        <v>4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38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88</v>
      </c>
      <c r="AT270" s="248" t="s">
        <v>165</v>
      </c>
      <c r="AU270" s="248" t="s">
        <v>82</v>
      </c>
      <c r="AY270" s="17" t="s">
        <v>163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80</v>
      </c>
      <c r="BK270" s="249">
        <f>ROUND(I270*H270,2)</f>
        <v>0</v>
      </c>
      <c r="BL270" s="17" t="s">
        <v>88</v>
      </c>
      <c r="BM270" s="248" t="s">
        <v>3634</v>
      </c>
    </row>
    <row r="271" spans="1:65" s="2" customFormat="1" ht="16.5" customHeight="1">
      <c r="A271" s="38"/>
      <c r="B271" s="39"/>
      <c r="C271" s="236" t="s">
        <v>964</v>
      </c>
      <c r="D271" s="236" t="s">
        <v>165</v>
      </c>
      <c r="E271" s="237" t="s">
        <v>3517</v>
      </c>
      <c r="F271" s="238" t="s">
        <v>3518</v>
      </c>
      <c r="G271" s="239" t="s">
        <v>563</v>
      </c>
      <c r="H271" s="240">
        <v>3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38</v>
      </c>
      <c r="O271" s="91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88</v>
      </c>
      <c r="AT271" s="248" t="s">
        <v>165</v>
      </c>
      <c r="AU271" s="248" t="s">
        <v>82</v>
      </c>
      <c r="AY271" s="17" t="s">
        <v>163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80</v>
      </c>
      <c r="BK271" s="249">
        <f>ROUND(I271*H271,2)</f>
        <v>0</v>
      </c>
      <c r="BL271" s="17" t="s">
        <v>88</v>
      </c>
      <c r="BM271" s="248" t="s">
        <v>3635</v>
      </c>
    </row>
    <row r="272" spans="1:65" s="2" customFormat="1" ht="16.5" customHeight="1">
      <c r="A272" s="38"/>
      <c r="B272" s="39"/>
      <c r="C272" s="236" t="s">
        <v>980</v>
      </c>
      <c r="D272" s="236" t="s">
        <v>165</v>
      </c>
      <c r="E272" s="237" t="s">
        <v>3520</v>
      </c>
      <c r="F272" s="238" t="s">
        <v>3521</v>
      </c>
      <c r="G272" s="239" t="s">
        <v>563</v>
      </c>
      <c r="H272" s="240">
        <v>1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38</v>
      </c>
      <c r="O272" s="91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88</v>
      </c>
      <c r="AT272" s="248" t="s">
        <v>165</v>
      </c>
      <c r="AU272" s="248" t="s">
        <v>82</v>
      </c>
      <c r="AY272" s="17" t="s">
        <v>163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7" t="s">
        <v>80</v>
      </c>
      <c r="BK272" s="249">
        <f>ROUND(I272*H272,2)</f>
        <v>0</v>
      </c>
      <c r="BL272" s="17" t="s">
        <v>88</v>
      </c>
      <c r="BM272" s="248" t="s">
        <v>3636</v>
      </c>
    </row>
    <row r="273" spans="1:65" s="2" customFormat="1" ht="16.5" customHeight="1">
      <c r="A273" s="38"/>
      <c r="B273" s="39"/>
      <c r="C273" s="236" t="s">
        <v>985</v>
      </c>
      <c r="D273" s="236" t="s">
        <v>165</v>
      </c>
      <c r="E273" s="237" t="s">
        <v>3560</v>
      </c>
      <c r="F273" s="238" t="s">
        <v>3524</v>
      </c>
      <c r="G273" s="239" t="s">
        <v>563</v>
      </c>
      <c r="H273" s="240">
        <v>1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38</v>
      </c>
      <c r="O273" s="91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88</v>
      </c>
      <c r="AT273" s="248" t="s">
        <v>165</v>
      </c>
      <c r="AU273" s="248" t="s">
        <v>82</v>
      </c>
      <c r="AY273" s="17" t="s">
        <v>163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80</v>
      </c>
      <c r="BK273" s="249">
        <f>ROUND(I273*H273,2)</f>
        <v>0</v>
      </c>
      <c r="BL273" s="17" t="s">
        <v>88</v>
      </c>
      <c r="BM273" s="248" t="s">
        <v>3637</v>
      </c>
    </row>
    <row r="274" spans="1:63" s="12" customFormat="1" ht="22.8" customHeight="1">
      <c r="A274" s="12"/>
      <c r="B274" s="220"/>
      <c r="C274" s="221"/>
      <c r="D274" s="222" t="s">
        <v>72</v>
      </c>
      <c r="E274" s="234" t="s">
        <v>2933</v>
      </c>
      <c r="F274" s="234" t="s">
        <v>3638</v>
      </c>
      <c r="G274" s="221"/>
      <c r="H274" s="221"/>
      <c r="I274" s="224"/>
      <c r="J274" s="235">
        <f>BK274</f>
        <v>0</v>
      </c>
      <c r="K274" s="221"/>
      <c r="L274" s="226"/>
      <c r="M274" s="227"/>
      <c r="N274" s="228"/>
      <c r="O274" s="228"/>
      <c r="P274" s="229">
        <f>SUM(P275:P280)</f>
        <v>0</v>
      </c>
      <c r="Q274" s="228"/>
      <c r="R274" s="229">
        <f>SUM(R275:R280)</f>
        <v>0</v>
      </c>
      <c r="S274" s="228"/>
      <c r="T274" s="230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1" t="s">
        <v>80</v>
      </c>
      <c r="AT274" s="232" t="s">
        <v>72</v>
      </c>
      <c r="AU274" s="232" t="s">
        <v>80</v>
      </c>
      <c r="AY274" s="231" t="s">
        <v>163</v>
      </c>
      <c r="BK274" s="233">
        <f>SUM(BK275:BK280)</f>
        <v>0</v>
      </c>
    </row>
    <row r="275" spans="1:65" s="2" customFormat="1" ht="16.5" customHeight="1">
      <c r="A275" s="38"/>
      <c r="B275" s="39"/>
      <c r="C275" s="236" t="s">
        <v>990</v>
      </c>
      <c r="D275" s="236" t="s">
        <v>165</v>
      </c>
      <c r="E275" s="237" t="s">
        <v>3639</v>
      </c>
      <c r="F275" s="238" t="s">
        <v>3640</v>
      </c>
      <c r="G275" s="239" t="s">
        <v>563</v>
      </c>
      <c r="H275" s="240">
        <v>118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38</v>
      </c>
      <c r="O275" s="91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88</v>
      </c>
      <c r="AT275" s="248" t="s">
        <v>165</v>
      </c>
      <c r="AU275" s="248" t="s">
        <v>82</v>
      </c>
      <c r="AY275" s="17" t="s">
        <v>163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80</v>
      </c>
      <c r="BK275" s="249">
        <f>ROUND(I275*H275,2)</f>
        <v>0</v>
      </c>
      <c r="BL275" s="17" t="s">
        <v>88</v>
      </c>
      <c r="BM275" s="248" t="s">
        <v>3641</v>
      </c>
    </row>
    <row r="276" spans="1:65" s="2" customFormat="1" ht="16.5" customHeight="1">
      <c r="A276" s="38"/>
      <c r="B276" s="39"/>
      <c r="C276" s="236" t="s">
        <v>996</v>
      </c>
      <c r="D276" s="236" t="s">
        <v>165</v>
      </c>
      <c r="E276" s="237" t="s">
        <v>3642</v>
      </c>
      <c r="F276" s="238" t="s">
        <v>3643</v>
      </c>
      <c r="G276" s="239" t="s">
        <v>563</v>
      </c>
      <c r="H276" s="240">
        <v>118</v>
      </c>
      <c r="I276" s="241"/>
      <c r="J276" s="242">
        <f>ROUND(I276*H276,2)</f>
        <v>0</v>
      </c>
      <c r="K276" s="243"/>
      <c r="L276" s="44"/>
      <c r="M276" s="244" t="s">
        <v>1</v>
      </c>
      <c r="N276" s="245" t="s">
        <v>38</v>
      </c>
      <c r="O276" s="91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88</v>
      </c>
      <c r="AT276" s="248" t="s">
        <v>165</v>
      </c>
      <c r="AU276" s="248" t="s">
        <v>82</v>
      </c>
      <c r="AY276" s="17" t="s">
        <v>163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80</v>
      </c>
      <c r="BK276" s="249">
        <f>ROUND(I276*H276,2)</f>
        <v>0</v>
      </c>
      <c r="BL276" s="17" t="s">
        <v>88</v>
      </c>
      <c r="BM276" s="248" t="s">
        <v>3644</v>
      </c>
    </row>
    <row r="277" spans="1:65" s="2" customFormat="1" ht="16.5" customHeight="1">
      <c r="A277" s="38"/>
      <c r="B277" s="39"/>
      <c r="C277" s="236" t="s">
        <v>1005</v>
      </c>
      <c r="D277" s="236" t="s">
        <v>165</v>
      </c>
      <c r="E277" s="237" t="s">
        <v>2587</v>
      </c>
      <c r="F277" s="238" t="s">
        <v>3504</v>
      </c>
      <c r="G277" s="239" t="s">
        <v>563</v>
      </c>
      <c r="H277" s="240">
        <v>236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38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88</v>
      </c>
      <c r="AT277" s="248" t="s">
        <v>165</v>
      </c>
      <c r="AU277" s="248" t="s">
        <v>82</v>
      </c>
      <c r="AY277" s="17" t="s">
        <v>163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80</v>
      </c>
      <c r="BK277" s="249">
        <f>ROUND(I277*H277,2)</f>
        <v>0</v>
      </c>
      <c r="BL277" s="17" t="s">
        <v>88</v>
      </c>
      <c r="BM277" s="248" t="s">
        <v>3645</v>
      </c>
    </row>
    <row r="278" spans="1:65" s="2" customFormat="1" ht="16.5" customHeight="1">
      <c r="A278" s="38"/>
      <c r="B278" s="39"/>
      <c r="C278" s="236" t="s">
        <v>1012</v>
      </c>
      <c r="D278" s="236" t="s">
        <v>165</v>
      </c>
      <c r="E278" s="237" t="s">
        <v>2590</v>
      </c>
      <c r="F278" s="238" t="s">
        <v>3506</v>
      </c>
      <c r="G278" s="239" t="s">
        <v>563</v>
      </c>
      <c r="H278" s="240">
        <v>236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38</v>
      </c>
      <c r="O278" s="91"/>
      <c r="P278" s="246">
        <f>O278*H278</f>
        <v>0</v>
      </c>
      <c r="Q278" s="246">
        <v>0</v>
      </c>
      <c r="R278" s="246">
        <f>Q278*H278</f>
        <v>0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88</v>
      </c>
      <c r="AT278" s="248" t="s">
        <v>165</v>
      </c>
      <c r="AU278" s="248" t="s">
        <v>82</v>
      </c>
      <c r="AY278" s="17" t="s">
        <v>163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80</v>
      </c>
      <c r="BK278" s="249">
        <f>ROUND(I278*H278,2)</f>
        <v>0</v>
      </c>
      <c r="BL278" s="17" t="s">
        <v>88</v>
      </c>
      <c r="BM278" s="248" t="s">
        <v>3646</v>
      </c>
    </row>
    <row r="279" spans="1:65" s="2" customFormat="1" ht="16.5" customHeight="1">
      <c r="A279" s="38"/>
      <c r="B279" s="39"/>
      <c r="C279" s="236" t="s">
        <v>1023</v>
      </c>
      <c r="D279" s="236" t="s">
        <v>165</v>
      </c>
      <c r="E279" s="237" t="s">
        <v>3647</v>
      </c>
      <c r="F279" s="238" t="s">
        <v>3648</v>
      </c>
      <c r="G279" s="239" t="s">
        <v>563</v>
      </c>
      <c r="H279" s="240">
        <v>118</v>
      </c>
      <c r="I279" s="241"/>
      <c r="J279" s="242">
        <f>ROUND(I279*H279,2)</f>
        <v>0</v>
      </c>
      <c r="K279" s="243"/>
      <c r="L279" s="44"/>
      <c r="M279" s="244" t="s">
        <v>1</v>
      </c>
      <c r="N279" s="245" t="s">
        <v>38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88</v>
      </c>
      <c r="AT279" s="248" t="s">
        <v>165</v>
      </c>
      <c r="AU279" s="248" t="s">
        <v>82</v>
      </c>
      <c r="AY279" s="17" t="s">
        <v>163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80</v>
      </c>
      <c r="BK279" s="249">
        <f>ROUND(I279*H279,2)</f>
        <v>0</v>
      </c>
      <c r="BL279" s="17" t="s">
        <v>88</v>
      </c>
      <c r="BM279" s="248" t="s">
        <v>3649</v>
      </c>
    </row>
    <row r="280" spans="1:65" s="2" customFormat="1" ht="16.5" customHeight="1">
      <c r="A280" s="38"/>
      <c r="B280" s="39"/>
      <c r="C280" s="236" t="s">
        <v>1034</v>
      </c>
      <c r="D280" s="236" t="s">
        <v>165</v>
      </c>
      <c r="E280" s="237" t="s">
        <v>3514</v>
      </c>
      <c r="F280" s="238" t="s">
        <v>3515</v>
      </c>
      <c r="G280" s="239" t="s">
        <v>3379</v>
      </c>
      <c r="H280" s="240">
        <v>177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38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88</v>
      </c>
      <c r="AT280" s="248" t="s">
        <v>165</v>
      </c>
      <c r="AU280" s="248" t="s">
        <v>82</v>
      </c>
      <c r="AY280" s="17" t="s">
        <v>163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80</v>
      </c>
      <c r="BK280" s="249">
        <f>ROUND(I280*H280,2)</f>
        <v>0</v>
      </c>
      <c r="BL280" s="17" t="s">
        <v>88</v>
      </c>
      <c r="BM280" s="248" t="s">
        <v>3650</v>
      </c>
    </row>
    <row r="281" spans="1:63" s="12" customFormat="1" ht="22.8" customHeight="1">
      <c r="A281" s="12"/>
      <c r="B281" s="220"/>
      <c r="C281" s="221"/>
      <c r="D281" s="222" t="s">
        <v>72</v>
      </c>
      <c r="E281" s="234" t="s">
        <v>2997</v>
      </c>
      <c r="F281" s="234" t="s">
        <v>3651</v>
      </c>
      <c r="G281" s="221"/>
      <c r="H281" s="221"/>
      <c r="I281" s="224"/>
      <c r="J281" s="235">
        <f>BK281</f>
        <v>0</v>
      </c>
      <c r="K281" s="221"/>
      <c r="L281" s="226"/>
      <c r="M281" s="227"/>
      <c r="N281" s="228"/>
      <c r="O281" s="228"/>
      <c r="P281" s="229">
        <f>SUM(P282:P287)</f>
        <v>0</v>
      </c>
      <c r="Q281" s="228"/>
      <c r="R281" s="229">
        <f>SUM(R282:R287)</f>
        <v>0</v>
      </c>
      <c r="S281" s="228"/>
      <c r="T281" s="230">
        <f>SUM(T282:T287)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1" t="s">
        <v>80</v>
      </c>
      <c r="AT281" s="232" t="s">
        <v>72</v>
      </c>
      <c r="AU281" s="232" t="s">
        <v>80</v>
      </c>
      <c r="AY281" s="231" t="s">
        <v>163</v>
      </c>
      <c r="BK281" s="233">
        <f>SUM(BK282:BK287)</f>
        <v>0</v>
      </c>
    </row>
    <row r="282" spans="1:65" s="2" customFormat="1" ht="16.5" customHeight="1">
      <c r="A282" s="38"/>
      <c r="B282" s="39"/>
      <c r="C282" s="236" t="s">
        <v>1039</v>
      </c>
      <c r="D282" s="236" t="s">
        <v>165</v>
      </c>
      <c r="E282" s="237" t="s">
        <v>3639</v>
      </c>
      <c r="F282" s="238" t="s">
        <v>3640</v>
      </c>
      <c r="G282" s="239" t="s">
        <v>563</v>
      </c>
      <c r="H282" s="240">
        <v>73</v>
      </c>
      <c r="I282" s="241"/>
      <c r="J282" s="242">
        <f>ROUND(I282*H282,2)</f>
        <v>0</v>
      </c>
      <c r="K282" s="243"/>
      <c r="L282" s="44"/>
      <c r="M282" s="244" t="s">
        <v>1</v>
      </c>
      <c r="N282" s="245" t="s">
        <v>38</v>
      </c>
      <c r="O282" s="91"/>
      <c r="P282" s="246">
        <f>O282*H282</f>
        <v>0</v>
      </c>
      <c r="Q282" s="246">
        <v>0</v>
      </c>
      <c r="R282" s="246">
        <f>Q282*H282</f>
        <v>0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88</v>
      </c>
      <c r="AT282" s="248" t="s">
        <v>165</v>
      </c>
      <c r="AU282" s="248" t="s">
        <v>82</v>
      </c>
      <c r="AY282" s="17" t="s">
        <v>163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80</v>
      </c>
      <c r="BK282" s="249">
        <f>ROUND(I282*H282,2)</f>
        <v>0</v>
      </c>
      <c r="BL282" s="17" t="s">
        <v>88</v>
      </c>
      <c r="BM282" s="248" t="s">
        <v>3652</v>
      </c>
    </row>
    <row r="283" spans="1:65" s="2" customFormat="1" ht="16.5" customHeight="1">
      <c r="A283" s="38"/>
      <c r="B283" s="39"/>
      <c r="C283" s="236" t="s">
        <v>1044</v>
      </c>
      <c r="D283" s="236" t="s">
        <v>165</v>
      </c>
      <c r="E283" s="237" t="s">
        <v>3642</v>
      </c>
      <c r="F283" s="238" t="s">
        <v>3643</v>
      </c>
      <c r="G283" s="239" t="s">
        <v>563</v>
      </c>
      <c r="H283" s="240">
        <v>73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38</v>
      </c>
      <c r="O283" s="91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88</v>
      </c>
      <c r="AT283" s="248" t="s">
        <v>165</v>
      </c>
      <c r="AU283" s="248" t="s">
        <v>82</v>
      </c>
      <c r="AY283" s="17" t="s">
        <v>163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80</v>
      </c>
      <c r="BK283" s="249">
        <f>ROUND(I283*H283,2)</f>
        <v>0</v>
      </c>
      <c r="BL283" s="17" t="s">
        <v>88</v>
      </c>
      <c r="BM283" s="248" t="s">
        <v>3653</v>
      </c>
    </row>
    <row r="284" spans="1:65" s="2" customFormat="1" ht="16.5" customHeight="1">
      <c r="A284" s="38"/>
      <c r="B284" s="39"/>
      <c r="C284" s="236" t="s">
        <v>1055</v>
      </c>
      <c r="D284" s="236" t="s">
        <v>165</v>
      </c>
      <c r="E284" s="237" t="s">
        <v>2587</v>
      </c>
      <c r="F284" s="238" t="s">
        <v>3504</v>
      </c>
      <c r="G284" s="239" t="s">
        <v>563</v>
      </c>
      <c r="H284" s="240">
        <v>146</v>
      </c>
      <c r="I284" s="241"/>
      <c r="J284" s="242">
        <f>ROUND(I284*H284,2)</f>
        <v>0</v>
      </c>
      <c r="K284" s="243"/>
      <c r="L284" s="44"/>
      <c r="M284" s="244" t="s">
        <v>1</v>
      </c>
      <c r="N284" s="245" t="s">
        <v>38</v>
      </c>
      <c r="O284" s="91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88</v>
      </c>
      <c r="AT284" s="248" t="s">
        <v>165</v>
      </c>
      <c r="AU284" s="248" t="s">
        <v>82</v>
      </c>
      <c r="AY284" s="17" t="s">
        <v>163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80</v>
      </c>
      <c r="BK284" s="249">
        <f>ROUND(I284*H284,2)</f>
        <v>0</v>
      </c>
      <c r="BL284" s="17" t="s">
        <v>88</v>
      </c>
      <c r="BM284" s="248" t="s">
        <v>3654</v>
      </c>
    </row>
    <row r="285" spans="1:65" s="2" customFormat="1" ht="16.5" customHeight="1">
      <c r="A285" s="38"/>
      <c r="B285" s="39"/>
      <c r="C285" s="236" t="s">
        <v>1060</v>
      </c>
      <c r="D285" s="236" t="s">
        <v>165</v>
      </c>
      <c r="E285" s="237" t="s">
        <v>2590</v>
      </c>
      <c r="F285" s="238" t="s">
        <v>3506</v>
      </c>
      <c r="G285" s="239" t="s">
        <v>563</v>
      </c>
      <c r="H285" s="240">
        <v>219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38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88</v>
      </c>
      <c r="AT285" s="248" t="s">
        <v>165</v>
      </c>
      <c r="AU285" s="248" t="s">
        <v>82</v>
      </c>
      <c r="AY285" s="17" t="s">
        <v>163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80</v>
      </c>
      <c r="BK285" s="249">
        <f>ROUND(I285*H285,2)</f>
        <v>0</v>
      </c>
      <c r="BL285" s="17" t="s">
        <v>88</v>
      </c>
      <c r="BM285" s="248" t="s">
        <v>3655</v>
      </c>
    </row>
    <row r="286" spans="1:65" s="2" customFormat="1" ht="16.5" customHeight="1">
      <c r="A286" s="38"/>
      <c r="B286" s="39"/>
      <c r="C286" s="236" t="s">
        <v>3656</v>
      </c>
      <c r="D286" s="236" t="s">
        <v>165</v>
      </c>
      <c r="E286" s="237" t="s">
        <v>3647</v>
      </c>
      <c r="F286" s="238" t="s">
        <v>3648</v>
      </c>
      <c r="G286" s="239" t="s">
        <v>563</v>
      </c>
      <c r="H286" s="240">
        <v>73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38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88</v>
      </c>
      <c r="AT286" s="248" t="s">
        <v>165</v>
      </c>
      <c r="AU286" s="248" t="s">
        <v>82</v>
      </c>
      <c r="AY286" s="17" t="s">
        <v>163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80</v>
      </c>
      <c r="BK286" s="249">
        <f>ROUND(I286*H286,2)</f>
        <v>0</v>
      </c>
      <c r="BL286" s="17" t="s">
        <v>88</v>
      </c>
      <c r="BM286" s="248" t="s">
        <v>3657</v>
      </c>
    </row>
    <row r="287" spans="1:65" s="2" customFormat="1" ht="16.5" customHeight="1">
      <c r="A287" s="38"/>
      <c r="B287" s="39"/>
      <c r="C287" s="236" t="s">
        <v>3658</v>
      </c>
      <c r="D287" s="236" t="s">
        <v>165</v>
      </c>
      <c r="E287" s="237" t="s">
        <v>3514</v>
      </c>
      <c r="F287" s="238" t="s">
        <v>3515</v>
      </c>
      <c r="G287" s="239" t="s">
        <v>3379</v>
      </c>
      <c r="H287" s="240">
        <v>110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38</v>
      </c>
      <c r="O287" s="91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88</v>
      </c>
      <c r="AT287" s="248" t="s">
        <v>165</v>
      </c>
      <c r="AU287" s="248" t="s">
        <v>82</v>
      </c>
      <c r="AY287" s="17" t="s">
        <v>163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80</v>
      </c>
      <c r="BK287" s="249">
        <f>ROUND(I287*H287,2)</f>
        <v>0</v>
      </c>
      <c r="BL287" s="17" t="s">
        <v>88</v>
      </c>
      <c r="BM287" s="248" t="s">
        <v>3659</v>
      </c>
    </row>
    <row r="288" spans="1:63" s="12" customFormat="1" ht="22.8" customHeight="1">
      <c r="A288" s="12"/>
      <c r="B288" s="220"/>
      <c r="C288" s="221"/>
      <c r="D288" s="222" t="s">
        <v>72</v>
      </c>
      <c r="E288" s="234" t="s">
        <v>3660</v>
      </c>
      <c r="F288" s="234" t="s">
        <v>3661</v>
      </c>
      <c r="G288" s="221"/>
      <c r="H288" s="221"/>
      <c r="I288" s="224"/>
      <c r="J288" s="235">
        <f>BK288</f>
        <v>0</v>
      </c>
      <c r="K288" s="221"/>
      <c r="L288" s="226"/>
      <c r="M288" s="227"/>
      <c r="N288" s="228"/>
      <c r="O288" s="228"/>
      <c r="P288" s="229">
        <f>SUM(P289:P293)</f>
        <v>0</v>
      </c>
      <c r="Q288" s="228"/>
      <c r="R288" s="229">
        <f>SUM(R289:R293)</f>
        <v>0</v>
      </c>
      <c r="S288" s="228"/>
      <c r="T288" s="230">
        <f>SUM(T289:T293)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1" t="s">
        <v>80</v>
      </c>
      <c r="AT288" s="232" t="s">
        <v>72</v>
      </c>
      <c r="AU288" s="232" t="s">
        <v>80</v>
      </c>
      <c r="AY288" s="231" t="s">
        <v>163</v>
      </c>
      <c r="BK288" s="233">
        <f>SUM(BK289:BK293)</f>
        <v>0</v>
      </c>
    </row>
    <row r="289" spans="1:65" s="2" customFormat="1" ht="16.5" customHeight="1">
      <c r="A289" s="38"/>
      <c r="B289" s="39"/>
      <c r="C289" s="236" t="s">
        <v>3662</v>
      </c>
      <c r="D289" s="236" t="s">
        <v>165</v>
      </c>
      <c r="E289" s="237" t="s">
        <v>3663</v>
      </c>
      <c r="F289" s="238" t="s">
        <v>3664</v>
      </c>
      <c r="G289" s="239" t="s">
        <v>563</v>
      </c>
      <c r="H289" s="240">
        <v>34</v>
      </c>
      <c r="I289" s="241"/>
      <c r="J289" s="242">
        <f>ROUND(I289*H289,2)</f>
        <v>0</v>
      </c>
      <c r="K289" s="243"/>
      <c r="L289" s="44"/>
      <c r="M289" s="244" t="s">
        <v>1</v>
      </c>
      <c r="N289" s="245" t="s">
        <v>38</v>
      </c>
      <c r="O289" s="91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8" t="s">
        <v>88</v>
      </c>
      <c r="AT289" s="248" t="s">
        <v>165</v>
      </c>
      <c r="AU289" s="248" t="s">
        <v>82</v>
      </c>
      <c r="AY289" s="17" t="s">
        <v>163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17" t="s">
        <v>80</v>
      </c>
      <c r="BK289" s="249">
        <f>ROUND(I289*H289,2)</f>
        <v>0</v>
      </c>
      <c r="BL289" s="17" t="s">
        <v>88</v>
      </c>
      <c r="BM289" s="248" t="s">
        <v>3665</v>
      </c>
    </row>
    <row r="290" spans="1:65" s="2" customFormat="1" ht="16.5" customHeight="1">
      <c r="A290" s="38"/>
      <c r="B290" s="39"/>
      <c r="C290" s="236" t="s">
        <v>3666</v>
      </c>
      <c r="D290" s="236" t="s">
        <v>165</v>
      </c>
      <c r="E290" s="237" t="s">
        <v>3514</v>
      </c>
      <c r="F290" s="238" t="s">
        <v>3515</v>
      </c>
      <c r="G290" s="239" t="s">
        <v>3379</v>
      </c>
      <c r="H290" s="240">
        <v>4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38</v>
      </c>
      <c r="O290" s="91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88</v>
      </c>
      <c r="AT290" s="248" t="s">
        <v>165</v>
      </c>
      <c r="AU290" s="248" t="s">
        <v>82</v>
      </c>
      <c r="AY290" s="17" t="s">
        <v>163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80</v>
      </c>
      <c r="BK290" s="249">
        <f>ROUND(I290*H290,2)</f>
        <v>0</v>
      </c>
      <c r="BL290" s="17" t="s">
        <v>88</v>
      </c>
      <c r="BM290" s="248" t="s">
        <v>3667</v>
      </c>
    </row>
    <row r="291" spans="1:65" s="2" customFormat="1" ht="16.5" customHeight="1">
      <c r="A291" s="38"/>
      <c r="B291" s="39"/>
      <c r="C291" s="236" t="s">
        <v>3668</v>
      </c>
      <c r="D291" s="236" t="s">
        <v>165</v>
      </c>
      <c r="E291" s="237" t="s">
        <v>3517</v>
      </c>
      <c r="F291" s="238" t="s">
        <v>3518</v>
      </c>
      <c r="G291" s="239" t="s">
        <v>563</v>
      </c>
      <c r="H291" s="240">
        <v>4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38</v>
      </c>
      <c r="O291" s="91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88</v>
      </c>
      <c r="AT291" s="248" t="s">
        <v>165</v>
      </c>
      <c r="AU291" s="248" t="s">
        <v>82</v>
      </c>
      <c r="AY291" s="17" t="s">
        <v>163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80</v>
      </c>
      <c r="BK291" s="249">
        <f>ROUND(I291*H291,2)</f>
        <v>0</v>
      </c>
      <c r="BL291" s="17" t="s">
        <v>88</v>
      </c>
      <c r="BM291" s="248" t="s">
        <v>3669</v>
      </c>
    </row>
    <row r="292" spans="1:65" s="2" customFormat="1" ht="16.5" customHeight="1">
      <c r="A292" s="38"/>
      <c r="B292" s="39"/>
      <c r="C292" s="236" t="s">
        <v>3670</v>
      </c>
      <c r="D292" s="236" t="s">
        <v>165</v>
      </c>
      <c r="E292" s="237" t="s">
        <v>3520</v>
      </c>
      <c r="F292" s="238" t="s">
        <v>3521</v>
      </c>
      <c r="G292" s="239" t="s">
        <v>563</v>
      </c>
      <c r="H292" s="240">
        <v>2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38</v>
      </c>
      <c r="O292" s="91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88</v>
      </c>
      <c r="AT292" s="248" t="s">
        <v>165</v>
      </c>
      <c r="AU292" s="248" t="s">
        <v>82</v>
      </c>
      <c r="AY292" s="17" t="s">
        <v>163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80</v>
      </c>
      <c r="BK292" s="249">
        <f>ROUND(I292*H292,2)</f>
        <v>0</v>
      </c>
      <c r="BL292" s="17" t="s">
        <v>88</v>
      </c>
      <c r="BM292" s="248" t="s">
        <v>3671</v>
      </c>
    </row>
    <row r="293" spans="1:65" s="2" customFormat="1" ht="16.5" customHeight="1">
      <c r="A293" s="38"/>
      <c r="B293" s="39"/>
      <c r="C293" s="236" t="s">
        <v>3672</v>
      </c>
      <c r="D293" s="236" t="s">
        <v>165</v>
      </c>
      <c r="E293" s="237" t="s">
        <v>3673</v>
      </c>
      <c r="F293" s="238" t="s">
        <v>3674</v>
      </c>
      <c r="G293" s="239" t="s">
        <v>563</v>
      </c>
      <c r="H293" s="240">
        <v>2</v>
      </c>
      <c r="I293" s="241"/>
      <c r="J293" s="242">
        <f>ROUND(I293*H293,2)</f>
        <v>0</v>
      </c>
      <c r="K293" s="243"/>
      <c r="L293" s="44"/>
      <c r="M293" s="244" t="s">
        <v>1</v>
      </c>
      <c r="N293" s="245" t="s">
        <v>38</v>
      </c>
      <c r="O293" s="91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88</v>
      </c>
      <c r="AT293" s="248" t="s">
        <v>165</v>
      </c>
      <c r="AU293" s="248" t="s">
        <v>82</v>
      </c>
      <c r="AY293" s="17" t="s">
        <v>163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80</v>
      </c>
      <c r="BK293" s="249">
        <f>ROUND(I293*H293,2)</f>
        <v>0</v>
      </c>
      <c r="BL293" s="17" t="s">
        <v>88</v>
      </c>
      <c r="BM293" s="248" t="s">
        <v>3675</v>
      </c>
    </row>
    <row r="294" spans="1:63" s="12" customFormat="1" ht="25.9" customHeight="1">
      <c r="A294" s="12"/>
      <c r="B294" s="220"/>
      <c r="C294" s="221"/>
      <c r="D294" s="222" t="s">
        <v>72</v>
      </c>
      <c r="E294" s="223" t="s">
        <v>3676</v>
      </c>
      <c r="F294" s="223" t="s">
        <v>3677</v>
      </c>
      <c r="G294" s="221"/>
      <c r="H294" s="221"/>
      <c r="I294" s="224"/>
      <c r="J294" s="225">
        <f>BK294</f>
        <v>0</v>
      </c>
      <c r="K294" s="221"/>
      <c r="L294" s="226"/>
      <c r="M294" s="227"/>
      <c r="N294" s="228"/>
      <c r="O294" s="228"/>
      <c r="P294" s="229">
        <f>SUM(P295:P310)</f>
        <v>0</v>
      </c>
      <c r="Q294" s="228"/>
      <c r="R294" s="229">
        <f>SUM(R295:R310)</f>
        <v>0</v>
      </c>
      <c r="S294" s="228"/>
      <c r="T294" s="230">
        <f>SUM(T295:T310)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31" t="s">
        <v>80</v>
      </c>
      <c r="AT294" s="232" t="s">
        <v>72</v>
      </c>
      <c r="AU294" s="232" t="s">
        <v>73</v>
      </c>
      <c r="AY294" s="231" t="s">
        <v>163</v>
      </c>
      <c r="BK294" s="233">
        <f>SUM(BK295:BK310)</f>
        <v>0</v>
      </c>
    </row>
    <row r="295" spans="1:65" s="2" customFormat="1" ht="16.5" customHeight="1">
      <c r="A295" s="38"/>
      <c r="B295" s="39"/>
      <c r="C295" s="236" t="s">
        <v>3678</v>
      </c>
      <c r="D295" s="236" t="s">
        <v>165</v>
      </c>
      <c r="E295" s="237" t="s">
        <v>3679</v>
      </c>
      <c r="F295" s="238" t="s">
        <v>3680</v>
      </c>
      <c r="G295" s="239" t="s">
        <v>212</v>
      </c>
      <c r="H295" s="240">
        <v>4932</v>
      </c>
      <c r="I295" s="241"/>
      <c r="J295" s="242">
        <f>ROUND(I295*H295,2)</f>
        <v>0</v>
      </c>
      <c r="K295" s="243"/>
      <c r="L295" s="44"/>
      <c r="M295" s="244" t="s">
        <v>1</v>
      </c>
      <c r="N295" s="245" t="s">
        <v>38</v>
      </c>
      <c r="O295" s="91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88</v>
      </c>
      <c r="AT295" s="248" t="s">
        <v>165</v>
      </c>
      <c r="AU295" s="248" t="s">
        <v>80</v>
      </c>
      <c r="AY295" s="17" t="s">
        <v>163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80</v>
      </c>
      <c r="BK295" s="249">
        <f>ROUND(I295*H295,2)</f>
        <v>0</v>
      </c>
      <c r="BL295" s="17" t="s">
        <v>88</v>
      </c>
      <c r="BM295" s="248" t="s">
        <v>3681</v>
      </c>
    </row>
    <row r="296" spans="1:65" s="2" customFormat="1" ht="16.5" customHeight="1">
      <c r="A296" s="38"/>
      <c r="B296" s="39"/>
      <c r="C296" s="236" t="s">
        <v>3682</v>
      </c>
      <c r="D296" s="236" t="s">
        <v>165</v>
      </c>
      <c r="E296" s="237" t="s">
        <v>3683</v>
      </c>
      <c r="F296" s="238" t="s">
        <v>3684</v>
      </c>
      <c r="G296" s="239" t="s">
        <v>212</v>
      </c>
      <c r="H296" s="240">
        <v>4100</v>
      </c>
      <c r="I296" s="241"/>
      <c r="J296" s="242">
        <f>ROUND(I296*H296,2)</f>
        <v>0</v>
      </c>
      <c r="K296" s="243"/>
      <c r="L296" s="44"/>
      <c r="M296" s="244" t="s">
        <v>1</v>
      </c>
      <c r="N296" s="245" t="s">
        <v>38</v>
      </c>
      <c r="O296" s="91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88</v>
      </c>
      <c r="AT296" s="248" t="s">
        <v>165</v>
      </c>
      <c r="AU296" s="248" t="s">
        <v>80</v>
      </c>
      <c r="AY296" s="17" t="s">
        <v>163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80</v>
      </c>
      <c r="BK296" s="249">
        <f>ROUND(I296*H296,2)</f>
        <v>0</v>
      </c>
      <c r="BL296" s="17" t="s">
        <v>88</v>
      </c>
      <c r="BM296" s="248" t="s">
        <v>3685</v>
      </c>
    </row>
    <row r="297" spans="1:65" s="2" customFormat="1" ht="16.5" customHeight="1">
      <c r="A297" s="38"/>
      <c r="B297" s="39"/>
      <c r="C297" s="236" t="s">
        <v>3686</v>
      </c>
      <c r="D297" s="236" t="s">
        <v>165</v>
      </c>
      <c r="E297" s="237" t="s">
        <v>3687</v>
      </c>
      <c r="F297" s="238" t="s">
        <v>3688</v>
      </c>
      <c r="G297" s="239" t="s">
        <v>212</v>
      </c>
      <c r="H297" s="240">
        <v>1320</v>
      </c>
      <c r="I297" s="241"/>
      <c r="J297" s="242">
        <f>ROUND(I297*H297,2)</f>
        <v>0</v>
      </c>
      <c r="K297" s="243"/>
      <c r="L297" s="44"/>
      <c r="M297" s="244" t="s">
        <v>1</v>
      </c>
      <c r="N297" s="245" t="s">
        <v>38</v>
      </c>
      <c r="O297" s="91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8" t="s">
        <v>88</v>
      </c>
      <c r="AT297" s="248" t="s">
        <v>165</v>
      </c>
      <c r="AU297" s="248" t="s">
        <v>80</v>
      </c>
      <c r="AY297" s="17" t="s">
        <v>163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7" t="s">
        <v>80</v>
      </c>
      <c r="BK297" s="249">
        <f>ROUND(I297*H297,2)</f>
        <v>0</v>
      </c>
      <c r="BL297" s="17" t="s">
        <v>88</v>
      </c>
      <c r="BM297" s="248" t="s">
        <v>3689</v>
      </c>
    </row>
    <row r="298" spans="1:65" s="2" customFormat="1" ht="16.5" customHeight="1">
      <c r="A298" s="38"/>
      <c r="B298" s="39"/>
      <c r="C298" s="236" t="s">
        <v>3690</v>
      </c>
      <c r="D298" s="236" t="s">
        <v>165</v>
      </c>
      <c r="E298" s="237" t="s">
        <v>3691</v>
      </c>
      <c r="F298" s="238" t="s">
        <v>3692</v>
      </c>
      <c r="G298" s="239" t="s">
        <v>212</v>
      </c>
      <c r="H298" s="240">
        <v>180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38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88</v>
      </c>
      <c r="AT298" s="248" t="s">
        <v>165</v>
      </c>
      <c r="AU298" s="248" t="s">
        <v>80</v>
      </c>
      <c r="AY298" s="17" t="s">
        <v>163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80</v>
      </c>
      <c r="BK298" s="249">
        <f>ROUND(I298*H298,2)</f>
        <v>0</v>
      </c>
      <c r="BL298" s="17" t="s">
        <v>88</v>
      </c>
      <c r="BM298" s="248" t="s">
        <v>3693</v>
      </c>
    </row>
    <row r="299" spans="1:65" s="2" customFormat="1" ht="16.5" customHeight="1">
      <c r="A299" s="38"/>
      <c r="B299" s="39"/>
      <c r="C299" s="236" t="s">
        <v>3694</v>
      </c>
      <c r="D299" s="236" t="s">
        <v>165</v>
      </c>
      <c r="E299" s="237" t="s">
        <v>3695</v>
      </c>
      <c r="F299" s="238" t="s">
        <v>3696</v>
      </c>
      <c r="G299" s="239" t="s">
        <v>212</v>
      </c>
      <c r="H299" s="240">
        <v>50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38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88</v>
      </c>
      <c r="AT299" s="248" t="s">
        <v>165</v>
      </c>
      <c r="AU299" s="248" t="s">
        <v>80</v>
      </c>
      <c r="AY299" s="17" t="s">
        <v>163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80</v>
      </c>
      <c r="BK299" s="249">
        <f>ROUND(I299*H299,2)</f>
        <v>0</v>
      </c>
      <c r="BL299" s="17" t="s">
        <v>88</v>
      </c>
      <c r="BM299" s="248" t="s">
        <v>3697</v>
      </c>
    </row>
    <row r="300" spans="1:65" s="2" customFormat="1" ht="16.5" customHeight="1">
      <c r="A300" s="38"/>
      <c r="B300" s="39"/>
      <c r="C300" s="236" t="s">
        <v>3698</v>
      </c>
      <c r="D300" s="236" t="s">
        <v>165</v>
      </c>
      <c r="E300" s="237" t="s">
        <v>3699</v>
      </c>
      <c r="F300" s="238" t="s">
        <v>3700</v>
      </c>
      <c r="G300" s="239" t="s">
        <v>212</v>
      </c>
      <c r="H300" s="240">
        <v>11668</v>
      </c>
      <c r="I300" s="241"/>
      <c r="J300" s="242">
        <f>ROUND(I300*H300,2)</f>
        <v>0</v>
      </c>
      <c r="K300" s="243"/>
      <c r="L300" s="44"/>
      <c r="M300" s="244" t="s">
        <v>1</v>
      </c>
      <c r="N300" s="245" t="s">
        <v>38</v>
      </c>
      <c r="O300" s="91"/>
      <c r="P300" s="246">
        <f>O300*H300</f>
        <v>0</v>
      </c>
      <c r="Q300" s="246">
        <v>0</v>
      </c>
      <c r="R300" s="246">
        <f>Q300*H300</f>
        <v>0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88</v>
      </c>
      <c r="AT300" s="248" t="s">
        <v>165</v>
      </c>
      <c r="AU300" s="248" t="s">
        <v>80</v>
      </c>
      <c r="AY300" s="17" t="s">
        <v>163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80</v>
      </c>
      <c r="BK300" s="249">
        <f>ROUND(I300*H300,2)</f>
        <v>0</v>
      </c>
      <c r="BL300" s="17" t="s">
        <v>88</v>
      </c>
      <c r="BM300" s="248" t="s">
        <v>3701</v>
      </c>
    </row>
    <row r="301" spans="1:65" s="2" customFormat="1" ht="16.5" customHeight="1">
      <c r="A301" s="38"/>
      <c r="B301" s="39"/>
      <c r="C301" s="236" t="s">
        <v>3702</v>
      </c>
      <c r="D301" s="236" t="s">
        <v>165</v>
      </c>
      <c r="E301" s="237" t="s">
        <v>3703</v>
      </c>
      <c r="F301" s="238" t="s">
        <v>3704</v>
      </c>
      <c r="G301" s="239" t="s">
        <v>212</v>
      </c>
      <c r="H301" s="240">
        <v>665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38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88</v>
      </c>
      <c r="AT301" s="248" t="s">
        <v>165</v>
      </c>
      <c r="AU301" s="248" t="s">
        <v>80</v>
      </c>
      <c r="AY301" s="17" t="s">
        <v>163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80</v>
      </c>
      <c r="BK301" s="249">
        <f>ROUND(I301*H301,2)</f>
        <v>0</v>
      </c>
      <c r="BL301" s="17" t="s">
        <v>88</v>
      </c>
      <c r="BM301" s="248" t="s">
        <v>3705</v>
      </c>
    </row>
    <row r="302" spans="1:65" s="2" customFormat="1" ht="16.5" customHeight="1">
      <c r="A302" s="38"/>
      <c r="B302" s="39"/>
      <c r="C302" s="236" t="s">
        <v>3706</v>
      </c>
      <c r="D302" s="236" t="s">
        <v>165</v>
      </c>
      <c r="E302" s="237" t="s">
        <v>3707</v>
      </c>
      <c r="F302" s="238" t="s">
        <v>3708</v>
      </c>
      <c r="G302" s="239" t="s">
        <v>212</v>
      </c>
      <c r="H302" s="240">
        <v>3438</v>
      </c>
      <c r="I302" s="241"/>
      <c r="J302" s="242">
        <f>ROUND(I302*H302,2)</f>
        <v>0</v>
      </c>
      <c r="K302" s="243"/>
      <c r="L302" s="44"/>
      <c r="M302" s="244" t="s">
        <v>1</v>
      </c>
      <c r="N302" s="245" t="s">
        <v>38</v>
      </c>
      <c r="O302" s="91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8" t="s">
        <v>88</v>
      </c>
      <c r="AT302" s="248" t="s">
        <v>165</v>
      </c>
      <c r="AU302" s="248" t="s">
        <v>80</v>
      </c>
      <c r="AY302" s="17" t="s">
        <v>163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80</v>
      </c>
      <c r="BK302" s="249">
        <f>ROUND(I302*H302,2)</f>
        <v>0</v>
      </c>
      <c r="BL302" s="17" t="s">
        <v>88</v>
      </c>
      <c r="BM302" s="248" t="s">
        <v>3709</v>
      </c>
    </row>
    <row r="303" spans="1:65" s="2" customFormat="1" ht="16.5" customHeight="1">
      <c r="A303" s="38"/>
      <c r="B303" s="39"/>
      <c r="C303" s="236" t="s">
        <v>3710</v>
      </c>
      <c r="D303" s="236" t="s">
        <v>165</v>
      </c>
      <c r="E303" s="237" t="s">
        <v>3711</v>
      </c>
      <c r="F303" s="238" t="s">
        <v>3712</v>
      </c>
      <c r="G303" s="239" t="s">
        <v>212</v>
      </c>
      <c r="H303" s="240">
        <v>185</v>
      </c>
      <c r="I303" s="241"/>
      <c r="J303" s="242">
        <f>ROUND(I303*H303,2)</f>
        <v>0</v>
      </c>
      <c r="K303" s="243"/>
      <c r="L303" s="44"/>
      <c r="M303" s="244" t="s">
        <v>1</v>
      </c>
      <c r="N303" s="245" t="s">
        <v>38</v>
      </c>
      <c r="O303" s="91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8" t="s">
        <v>88</v>
      </c>
      <c r="AT303" s="248" t="s">
        <v>165</v>
      </c>
      <c r="AU303" s="248" t="s">
        <v>80</v>
      </c>
      <c r="AY303" s="17" t="s">
        <v>163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80</v>
      </c>
      <c r="BK303" s="249">
        <f>ROUND(I303*H303,2)</f>
        <v>0</v>
      </c>
      <c r="BL303" s="17" t="s">
        <v>88</v>
      </c>
      <c r="BM303" s="248" t="s">
        <v>3713</v>
      </c>
    </row>
    <row r="304" spans="1:65" s="2" customFormat="1" ht="16.5" customHeight="1">
      <c r="A304" s="38"/>
      <c r="B304" s="39"/>
      <c r="C304" s="236" t="s">
        <v>3714</v>
      </c>
      <c r="D304" s="236" t="s">
        <v>165</v>
      </c>
      <c r="E304" s="237" t="s">
        <v>3715</v>
      </c>
      <c r="F304" s="238" t="s">
        <v>3716</v>
      </c>
      <c r="G304" s="239" t="s">
        <v>212</v>
      </c>
      <c r="H304" s="240">
        <v>16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38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88</v>
      </c>
      <c r="AT304" s="248" t="s">
        <v>165</v>
      </c>
      <c r="AU304" s="248" t="s">
        <v>80</v>
      </c>
      <c r="AY304" s="17" t="s">
        <v>163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80</v>
      </c>
      <c r="BK304" s="249">
        <f>ROUND(I304*H304,2)</f>
        <v>0</v>
      </c>
      <c r="BL304" s="17" t="s">
        <v>88</v>
      </c>
      <c r="BM304" s="248" t="s">
        <v>3717</v>
      </c>
    </row>
    <row r="305" spans="1:65" s="2" customFormat="1" ht="16.5" customHeight="1">
      <c r="A305" s="38"/>
      <c r="B305" s="39"/>
      <c r="C305" s="236" t="s">
        <v>3718</v>
      </c>
      <c r="D305" s="236" t="s">
        <v>165</v>
      </c>
      <c r="E305" s="237" t="s">
        <v>3719</v>
      </c>
      <c r="F305" s="238" t="s">
        <v>3720</v>
      </c>
      <c r="G305" s="239" t="s">
        <v>212</v>
      </c>
      <c r="H305" s="240">
        <v>16</v>
      </c>
      <c r="I305" s="241"/>
      <c r="J305" s="242">
        <f>ROUND(I305*H305,2)</f>
        <v>0</v>
      </c>
      <c r="K305" s="243"/>
      <c r="L305" s="44"/>
      <c r="M305" s="244" t="s">
        <v>1</v>
      </c>
      <c r="N305" s="245" t="s">
        <v>38</v>
      </c>
      <c r="O305" s="91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8" t="s">
        <v>88</v>
      </c>
      <c r="AT305" s="248" t="s">
        <v>165</v>
      </c>
      <c r="AU305" s="248" t="s">
        <v>80</v>
      </c>
      <c r="AY305" s="17" t="s">
        <v>163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80</v>
      </c>
      <c r="BK305" s="249">
        <f>ROUND(I305*H305,2)</f>
        <v>0</v>
      </c>
      <c r="BL305" s="17" t="s">
        <v>88</v>
      </c>
      <c r="BM305" s="248" t="s">
        <v>3721</v>
      </c>
    </row>
    <row r="306" spans="1:65" s="2" customFormat="1" ht="16.5" customHeight="1">
      <c r="A306" s="38"/>
      <c r="B306" s="39"/>
      <c r="C306" s="236" t="s">
        <v>3722</v>
      </c>
      <c r="D306" s="236" t="s">
        <v>165</v>
      </c>
      <c r="E306" s="237" t="s">
        <v>3723</v>
      </c>
      <c r="F306" s="238" t="s">
        <v>3724</v>
      </c>
      <c r="G306" s="239" t="s">
        <v>212</v>
      </c>
      <c r="H306" s="240">
        <v>140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38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88</v>
      </c>
      <c r="AT306" s="248" t="s">
        <v>165</v>
      </c>
      <c r="AU306" s="248" t="s">
        <v>80</v>
      </c>
      <c r="AY306" s="17" t="s">
        <v>163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80</v>
      </c>
      <c r="BK306" s="249">
        <f>ROUND(I306*H306,2)</f>
        <v>0</v>
      </c>
      <c r="BL306" s="17" t="s">
        <v>88</v>
      </c>
      <c r="BM306" s="248" t="s">
        <v>3725</v>
      </c>
    </row>
    <row r="307" spans="1:65" s="2" customFormat="1" ht="16.5" customHeight="1">
      <c r="A307" s="38"/>
      <c r="B307" s="39"/>
      <c r="C307" s="236" t="s">
        <v>3726</v>
      </c>
      <c r="D307" s="236" t="s">
        <v>165</v>
      </c>
      <c r="E307" s="237" t="s">
        <v>3727</v>
      </c>
      <c r="F307" s="238" t="s">
        <v>3728</v>
      </c>
      <c r="G307" s="239" t="s">
        <v>212</v>
      </c>
      <c r="H307" s="240">
        <v>100</v>
      </c>
      <c r="I307" s="241"/>
      <c r="J307" s="242">
        <f>ROUND(I307*H307,2)</f>
        <v>0</v>
      </c>
      <c r="K307" s="243"/>
      <c r="L307" s="44"/>
      <c r="M307" s="244" t="s">
        <v>1</v>
      </c>
      <c r="N307" s="245" t="s">
        <v>38</v>
      </c>
      <c r="O307" s="91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88</v>
      </c>
      <c r="AT307" s="248" t="s">
        <v>165</v>
      </c>
      <c r="AU307" s="248" t="s">
        <v>80</v>
      </c>
      <c r="AY307" s="17" t="s">
        <v>163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80</v>
      </c>
      <c r="BK307" s="249">
        <f>ROUND(I307*H307,2)</f>
        <v>0</v>
      </c>
      <c r="BL307" s="17" t="s">
        <v>88</v>
      </c>
      <c r="BM307" s="248" t="s">
        <v>3729</v>
      </c>
    </row>
    <row r="308" spans="1:65" s="2" customFormat="1" ht="16.5" customHeight="1">
      <c r="A308" s="38"/>
      <c r="B308" s="39"/>
      <c r="C308" s="236" t="s">
        <v>1631</v>
      </c>
      <c r="D308" s="236" t="s">
        <v>165</v>
      </c>
      <c r="E308" s="237" t="s">
        <v>3730</v>
      </c>
      <c r="F308" s="238" t="s">
        <v>3731</v>
      </c>
      <c r="G308" s="239" t="s">
        <v>212</v>
      </c>
      <c r="H308" s="240">
        <v>500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38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88</v>
      </c>
      <c r="AT308" s="248" t="s">
        <v>165</v>
      </c>
      <c r="AU308" s="248" t="s">
        <v>80</v>
      </c>
      <c r="AY308" s="17" t="s">
        <v>163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80</v>
      </c>
      <c r="BK308" s="249">
        <f>ROUND(I308*H308,2)</f>
        <v>0</v>
      </c>
      <c r="BL308" s="17" t="s">
        <v>88</v>
      </c>
      <c r="BM308" s="248" t="s">
        <v>3732</v>
      </c>
    </row>
    <row r="309" spans="1:65" s="2" customFormat="1" ht="16.5" customHeight="1">
      <c r="A309" s="38"/>
      <c r="B309" s="39"/>
      <c r="C309" s="236" t="s">
        <v>1636</v>
      </c>
      <c r="D309" s="236" t="s">
        <v>165</v>
      </c>
      <c r="E309" s="237" t="s">
        <v>3733</v>
      </c>
      <c r="F309" s="238" t="s">
        <v>3734</v>
      </c>
      <c r="G309" s="239" t="s">
        <v>212</v>
      </c>
      <c r="H309" s="240">
        <v>500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38</v>
      </c>
      <c r="O309" s="91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88</v>
      </c>
      <c r="AT309" s="248" t="s">
        <v>165</v>
      </c>
      <c r="AU309" s="248" t="s">
        <v>80</v>
      </c>
      <c r="AY309" s="17" t="s">
        <v>163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80</v>
      </c>
      <c r="BK309" s="249">
        <f>ROUND(I309*H309,2)</f>
        <v>0</v>
      </c>
      <c r="BL309" s="17" t="s">
        <v>88</v>
      </c>
      <c r="BM309" s="248" t="s">
        <v>3735</v>
      </c>
    </row>
    <row r="310" spans="1:65" s="2" customFormat="1" ht="16.5" customHeight="1">
      <c r="A310" s="38"/>
      <c r="B310" s="39"/>
      <c r="C310" s="236" t="s">
        <v>1641</v>
      </c>
      <c r="D310" s="236" t="s">
        <v>165</v>
      </c>
      <c r="E310" s="237" t="s">
        <v>3736</v>
      </c>
      <c r="F310" s="238" t="s">
        <v>3737</v>
      </c>
      <c r="G310" s="239" t="s">
        <v>212</v>
      </c>
      <c r="H310" s="240">
        <v>100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38</v>
      </c>
      <c r="O310" s="91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88</v>
      </c>
      <c r="AT310" s="248" t="s">
        <v>165</v>
      </c>
      <c r="AU310" s="248" t="s">
        <v>80</v>
      </c>
      <c r="AY310" s="17" t="s">
        <v>163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7" t="s">
        <v>80</v>
      </c>
      <c r="BK310" s="249">
        <f>ROUND(I310*H310,2)</f>
        <v>0</v>
      </c>
      <c r="BL310" s="17" t="s">
        <v>88</v>
      </c>
      <c r="BM310" s="248" t="s">
        <v>3738</v>
      </c>
    </row>
    <row r="311" spans="1:63" s="12" customFormat="1" ht="25.9" customHeight="1">
      <c r="A311" s="12"/>
      <c r="B311" s="220"/>
      <c r="C311" s="221"/>
      <c r="D311" s="222" t="s">
        <v>72</v>
      </c>
      <c r="E311" s="223" t="s">
        <v>3739</v>
      </c>
      <c r="F311" s="223" t="s">
        <v>3740</v>
      </c>
      <c r="G311" s="221"/>
      <c r="H311" s="221"/>
      <c r="I311" s="224"/>
      <c r="J311" s="225">
        <f>BK311</f>
        <v>0</v>
      </c>
      <c r="K311" s="221"/>
      <c r="L311" s="226"/>
      <c r="M311" s="227"/>
      <c r="N311" s="228"/>
      <c r="O311" s="228"/>
      <c r="P311" s="229">
        <f>SUM(P312:P328)</f>
        <v>0</v>
      </c>
      <c r="Q311" s="228"/>
      <c r="R311" s="229">
        <f>SUM(R312:R328)</f>
        <v>0</v>
      </c>
      <c r="S311" s="228"/>
      <c r="T311" s="230">
        <f>SUM(T312:T328)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1" t="s">
        <v>80</v>
      </c>
      <c r="AT311" s="232" t="s">
        <v>72</v>
      </c>
      <c r="AU311" s="232" t="s">
        <v>73</v>
      </c>
      <c r="AY311" s="231" t="s">
        <v>163</v>
      </c>
      <c r="BK311" s="233">
        <f>SUM(BK312:BK328)</f>
        <v>0</v>
      </c>
    </row>
    <row r="312" spans="1:65" s="2" customFormat="1" ht="16.5" customHeight="1">
      <c r="A312" s="38"/>
      <c r="B312" s="39"/>
      <c r="C312" s="236" t="s">
        <v>1645</v>
      </c>
      <c r="D312" s="236" t="s">
        <v>165</v>
      </c>
      <c r="E312" s="237" t="s">
        <v>3741</v>
      </c>
      <c r="F312" s="238" t="s">
        <v>3742</v>
      </c>
      <c r="G312" s="239" t="s">
        <v>212</v>
      </c>
      <c r="H312" s="240">
        <v>200</v>
      </c>
      <c r="I312" s="241"/>
      <c r="J312" s="242">
        <f>ROUND(I312*H312,2)</f>
        <v>0</v>
      </c>
      <c r="K312" s="243"/>
      <c r="L312" s="44"/>
      <c r="M312" s="244" t="s">
        <v>1</v>
      </c>
      <c r="N312" s="245" t="s">
        <v>38</v>
      </c>
      <c r="O312" s="91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88</v>
      </c>
      <c r="AT312" s="248" t="s">
        <v>165</v>
      </c>
      <c r="AU312" s="248" t="s">
        <v>80</v>
      </c>
      <c r="AY312" s="17" t="s">
        <v>163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80</v>
      </c>
      <c r="BK312" s="249">
        <f>ROUND(I312*H312,2)</f>
        <v>0</v>
      </c>
      <c r="BL312" s="17" t="s">
        <v>88</v>
      </c>
      <c r="BM312" s="248" t="s">
        <v>3743</v>
      </c>
    </row>
    <row r="313" spans="1:65" s="2" customFormat="1" ht="16.5" customHeight="1">
      <c r="A313" s="38"/>
      <c r="B313" s="39"/>
      <c r="C313" s="236" t="s">
        <v>1647</v>
      </c>
      <c r="D313" s="236" t="s">
        <v>165</v>
      </c>
      <c r="E313" s="237" t="s">
        <v>3744</v>
      </c>
      <c r="F313" s="238" t="s">
        <v>3745</v>
      </c>
      <c r="G313" s="239" t="s">
        <v>212</v>
      </c>
      <c r="H313" s="240">
        <v>835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38</v>
      </c>
      <c r="O313" s="91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88</v>
      </c>
      <c r="AT313" s="248" t="s">
        <v>165</v>
      </c>
      <c r="AU313" s="248" t="s">
        <v>80</v>
      </c>
      <c r="AY313" s="17" t="s">
        <v>163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80</v>
      </c>
      <c r="BK313" s="249">
        <f>ROUND(I313*H313,2)</f>
        <v>0</v>
      </c>
      <c r="BL313" s="17" t="s">
        <v>88</v>
      </c>
      <c r="BM313" s="248" t="s">
        <v>3746</v>
      </c>
    </row>
    <row r="314" spans="1:65" s="2" customFormat="1" ht="16.5" customHeight="1">
      <c r="A314" s="38"/>
      <c r="B314" s="39"/>
      <c r="C314" s="236" t="s">
        <v>1654</v>
      </c>
      <c r="D314" s="236" t="s">
        <v>165</v>
      </c>
      <c r="E314" s="237" t="s">
        <v>3747</v>
      </c>
      <c r="F314" s="238" t="s">
        <v>3748</v>
      </c>
      <c r="G314" s="239" t="s">
        <v>563</v>
      </c>
      <c r="H314" s="240">
        <v>1</v>
      </c>
      <c r="I314" s="241"/>
      <c r="J314" s="242">
        <f>ROUND(I314*H314,2)</f>
        <v>0</v>
      </c>
      <c r="K314" s="243"/>
      <c r="L314" s="44"/>
      <c r="M314" s="244" t="s">
        <v>1</v>
      </c>
      <c r="N314" s="245" t="s">
        <v>38</v>
      </c>
      <c r="O314" s="91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8" t="s">
        <v>88</v>
      </c>
      <c r="AT314" s="248" t="s">
        <v>165</v>
      </c>
      <c r="AU314" s="248" t="s">
        <v>80</v>
      </c>
      <c r="AY314" s="17" t="s">
        <v>163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7" t="s">
        <v>80</v>
      </c>
      <c r="BK314" s="249">
        <f>ROUND(I314*H314,2)</f>
        <v>0</v>
      </c>
      <c r="BL314" s="17" t="s">
        <v>88</v>
      </c>
      <c r="BM314" s="248" t="s">
        <v>3749</v>
      </c>
    </row>
    <row r="315" spans="1:65" s="2" customFormat="1" ht="16.5" customHeight="1">
      <c r="A315" s="38"/>
      <c r="B315" s="39"/>
      <c r="C315" s="236" t="s">
        <v>1658</v>
      </c>
      <c r="D315" s="236" t="s">
        <v>165</v>
      </c>
      <c r="E315" s="237" t="s">
        <v>3750</v>
      </c>
      <c r="F315" s="238" t="s">
        <v>3751</v>
      </c>
      <c r="G315" s="239" t="s">
        <v>563</v>
      </c>
      <c r="H315" s="240">
        <v>1</v>
      </c>
      <c r="I315" s="241"/>
      <c r="J315" s="242">
        <f>ROUND(I315*H315,2)</f>
        <v>0</v>
      </c>
      <c r="K315" s="243"/>
      <c r="L315" s="44"/>
      <c r="M315" s="244" t="s">
        <v>1</v>
      </c>
      <c r="N315" s="245" t="s">
        <v>38</v>
      </c>
      <c r="O315" s="91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88</v>
      </c>
      <c r="AT315" s="248" t="s">
        <v>165</v>
      </c>
      <c r="AU315" s="248" t="s">
        <v>80</v>
      </c>
      <c r="AY315" s="17" t="s">
        <v>163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80</v>
      </c>
      <c r="BK315" s="249">
        <f>ROUND(I315*H315,2)</f>
        <v>0</v>
      </c>
      <c r="BL315" s="17" t="s">
        <v>88</v>
      </c>
      <c r="BM315" s="248" t="s">
        <v>3752</v>
      </c>
    </row>
    <row r="316" spans="1:65" s="2" customFormat="1" ht="16.5" customHeight="1">
      <c r="A316" s="38"/>
      <c r="B316" s="39"/>
      <c r="C316" s="236" t="s">
        <v>1662</v>
      </c>
      <c r="D316" s="236" t="s">
        <v>165</v>
      </c>
      <c r="E316" s="237" t="s">
        <v>3753</v>
      </c>
      <c r="F316" s="238" t="s">
        <v>3754</v>
      </c>
      <c r="G316" s="239" t="s">
        <v>563</v>
      </c>
      <c r="H316" s="240">
        <v>280</v>
      </c>
      <c r="I316" s="241"/>
      <c r="J316" s="242">
        <f>ROUND(I316*H316,2)</f>
        <v>0</v>
      </c>
      <c r="K316" s="243"/>
      <c r="L316" s="44"/>
      <c r="M316" s="244" t="s">
        <v>1</v>
      </c>
      <c r="N316" s="245" t="s">
        <v>38</v>
      </c>
      <c r="O316" s="91"/>
      <c r="P316" s="246">
        <f>O316*H316</f>
        <v>0</v>
      </c>
      <c r="Q316" s="246">
        <v>0</v>
      </c>
      <c r="R316" s="246">
        <f>Q316*H316</f>
        <v>0</v>
      </c>
      <c r="S316" s="246">
        <v>0</v>
      </c>
      <c r="T316" s="24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8" t="s">
        <v>88</v>
      </c>
      <c r="AT316" s="248" t="s">
        <v>165</v>
      </c>
      <c r="AU316" s="248" t="s">
        <v>80</v>
      </c>
      <c r="AY316" s="17" t="s">
        <v>163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7" t="s">
        <v>80</v>
      </c>
      <c r="BK316" s="249">
        <f>ROUND(I316*H316,2)</f>
        <v>0</v>
      </c>
      <c r="BL316" s="17" t="s">
        <v>88</v>
      </c>
      <c r="BM316" s="248" t="s">
        <v>3755</v>
      </c>
    </row>
    <row r="317" spans="1:65" s="2" customFormat="1" ht="16.5" customHeight="1">
      <c r="A317" s="38"/>
      <c r="B317" s="39"/>
      <c r="C317" s="236" t="s">
        <v>1666</v>
      </c>
      <c r="D317" s="236" t="s">
        <v>165</v>
      </c>
      <c r="E317" s="237" t="s">
        <v>3756</v>
      </c>
      <c r="F317" s="238" t="s">
        <v>3757</v>
      </c>
      <c r="G317" s="239" t="s">
        <v>563</v>
      </c>
      <c r="H317" s="240">
        <v>198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38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88</v>
      </c>
      <c r="AT317" s="248" t="s">
        <v>165</v>
      </c>
      <c r="AU317" s="248" t="s">
        <v>80</v>
      </c>
      <c r="AY317" s="17" t="s">
        <v>163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80</v>
      </c>
      <c r="BK317" s="249">
        <f>ROUND(I317*H317,2)</f>
        <v>0</v>
      </c>
      <c r="BL317" s="17" t="s">
        <v>88</v>
      </c>
      <c r="BM317" s="248" t="s">
        <v>3758</v>
      </c>
    </row>
    <row r="318" spans="1:65" s="2" customFormat="1" ht="16.5" customHeight="1">
      <c r="A318" s="38"/>
      <c r="B318" s="39"/>
      <c r="C318" s="236" t="s">
        <v>1672</v>
      </c>
      <c r="D318" s="236" t="s">
        <v>165</v>
      </c>
      <c r="E318" s="237" t="s">
        <v>3759</v>
      </c>
      <c r="F318" s="238" t="s">
        <v>3760</v>
      </c>
      <c r="G318" s="239" t="s">
        <v>563</v>
      </c>
      <c r="H318" s="240">
        <v>18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38</v>
      </c>
      <c r="O318" s="91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88</v>
      </c>
      <c r="AT318" s="248" t="s">
        <v>165</v>
      </c>
      <c r="AU318" s="248" t="s">
        <v>80</v>
      </c>
      <c r="AY318" s="17" t="s">
        <v>163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80</v>
      </c>
      <c r="BK318" s="249">
        <f>ROUND(I318*H318,2)</f>
        <v>0</v>
      </c>
      <c r="BL318" s="17" t="s">
        <v>88</v>
      </c>
      <c r="BM318" s="248" t="s">
        <v>3761</v>
      </c>
    </row>
    <row r="319" spans="1:65" s="2" customFormat="1" ht="16.5" customHeight="1">
      <c r="A319" s="38"/>
      <c r="B319" s="39"/>
      <c r="C319" s="236" t="s">
        <v>1677</v>
      </c>
      <c r="D319" s="236" t="s">
        <v>165</v>
      </c>
      <c r="E319" s="237" t="s">
        <v>3762</v>
      </c>
      <c r="F319" s="238" t="s">
        <v>3763</v>
      </c>
      <c r="G319" s="239" t="s">
        <v>563</v>
      </c>
      <c r="H319" s="240">
        <v>36</v>
      </c>
      <c r="I319" s="241"/>
      <c r="J319" s="242">
        <f>ROUND(I319*H319,2)</f>
        <v>0</v>
      </c>
      <c r="K319" s="243"/>
      <c r="L319" s="44"/>
      <c r="M319" s="244" t="s">
        <v>1</v>
      </c>
      <c r="N319" s="245" t="s">
        <v>38</v>
      </c>
      <c r="O319" s="91"/>
      <c r="P319" s="246">
        <f>O319*H319</f>
        <v>0</v>
      </c>
      <c r="Q319" s="246">
        <v>0</v>
      </c>
      <c r="R319" s="246">
        <f>Q319*H319</f>
        <v>0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88</v>
      </c>
      <c r="AT319" s="248" t="s">
        <v>165</v>
      </c>
      <c r="AU319" s="248" t="s">
        <v>80</v>
      </c>
      <c r="AY319" s="17" t="s">
        <v>163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80</v>
      </c>
      <c r="BK319" s="249">
        <f>ROUND(I319*H319,2)</f>
        <v>0</v>
      </c>
      <c r="BL319" s="17" t="s">
        <v>88</v>
      </c>
      <c r="BM319" s="248" t="s">
        <v>3764</v>
      </c>
    </row>
    <row r="320" spans="1:65" s="2" customFormat="1" ht="16.5" customHeight="1">
      <c r="A320" s="38"/>
      <c r="B320" s="39"/>
      <c r="C320" s="236" t="s">
        <v>1681</v>
      </c>
      <c r="D320" s="236" t="s">
        <v>165</v>
      </c>
      <c r="E320" s="237" t="s">
        <v>3765</v>
      </c>
      <c r="F320" s="238" t="s">
        <v>3766</v>
      </c>
      <c r="G320" s="239" t="s">
        <v>563</v>
      </c>
      <c r="H320" s="240">
        <v>18</v>
      </c>
      <c r="I320" s="241"/>
      <c r="J320" s="242">
        <f>ROUND(I320*H320,2)</f>
        <v>0</v>
      </c>
      <c r="K320" s="243"/>
      <c r="L320" s="44"/>
      <c r="M320" s="244" t="s">
        <v>1</v>
      </c>
      <c r="N320" s="245" t="s">
        <v>38</v>
      </c>
      <c r="O320" s="91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8" t="s">
        <v>88</v>
      </c>
      <c r="AT320" s="248" t="s">
        <v>165</v>
      </c>
      <c r="AU320" s="248" t="s">
        <v>80</v>
      </c>
      <c r="AY320" s="17" t="s">
        <v>163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17" t="s">
        <v>80</v>
      </c>
      <c r="BK320" s="249">
        <f>ROUND(I320*H320,2)</f>
        <v>0</v>
      </c>
      <c r="BL320" s="17" t="s">
        <v>88</v>
      </c>
      <c r="BM320" s="248" t="s">
        <v>3767</v>
      </c>
    </row>
    <row r="321" spans="1:65" s="2" customFormat="1" ht="16.5" customHeight="1">
      <c r="A321" s="38"/>
      <c r="B321" s="39"/>
      <c r="C321" s="236" t="s">
        <v>1685</v>
      </c>
      <c r="D321" s="236" t="s">
        <v>165</v>
      </c>
      <c r="E321" s="237" t="s">
        <v>3768</v>
      </c>
      <c r="F321" s="238" t="s">
        <v>3769</v>
      </c>
      <c r="G321" s="239" t="s">
        <v>563</v>
      </c>
      <c r="H321" s="240">
        <v>12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38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88</v>
      </c>
      <c r="AT321" s="248" t="s">
        <v>165</v>
      </c>
      <c r="AU321" s="248" t="s">
        <v>80</v>
      </c>
      <c r="AY321" s="17" t="s">
        <v>163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80</v>
      </c>
      <c r="BK321" s="249">
        <f>ROUND(I321*H321,2)</f>
        <v>0</v>
      </c>
      <c r="BL321" s="17" t="s">
        <v>88</v>
      </c>
      <c r="BM321" s="248" t="s">
        <v>3770</v>
      </c>
    </row>
    <row r="322" spans="1:65" s="2" customFormat="1" ht="16.5" customHeight="1">
      <c r="A322" s="38"/>
      <c r="B322" s="39"/>
      <c r="C322" s="236" t="s">
        <v>1689</v>
      </c>
      <c r="D322" s="236" t="s">
        <v>165</v>
      </c>
      <c r="E322" s="237" t="s">
        <v>3771</v>
      </c>
      <c r="F322" s="238" t="s">
        <v>3772</v>
      </c>
      <c r="G322" s="239" t="s">
        <v>563</v>
      </c>
      <c r="H322" s="240">
        <v>8</v>
      </c>
      <c r="I322" s="241"/>
      <c r="J322" s="242">
        <f>ROUND(I322*H322,2)</f>
        <v>0</v>
      </c>
      <c r="K322" s="243"/>
      <c r="L322" s="44"/>
      <c r="M322" s="244" t="s">
        <v>1</v>
      </c>
      <c r="N322" s="245" t="s">
        <v>38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88</v>
      </c>
      <c r="AT322" s="248" t="s">
        <v>165</v>
      </c>
      <c r="AU322" s="248" t="s">
        <v>80</v>
      </c>
      <c r="AY322" s="17" t="s">
        <v>163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80</v>
      </c>
      <c r="BK322" s="249">
        <f>ROUND(I322*H322,2)</f>
        <v>0</v>
      </c>
      <c r="BL322" s="17" t="s">
        <v>88</v>
      </c>
      <c r="BM322" s="248" t="s">
        <v>3773</v>
      </c>
    </row>
    <row r="323" spans="1:65" s="2" customFormat="1" ht="16.5" customHeight="1">
      <c r="A323" s="38"/>
      <c r="B323" s="39"/>
      <c r="C323" s="236" t="s">
        <v>1693</v>
      </c>
      <c r="D323" s="236" t="s">
        <v>165</v>
      </c>
      <c r="E323" s="237" t="s">
        <v>3774</v>
      </c>
      <c r="F323" s="238" t="s">
        <v>3775</v>
      </c>
      <c r="G323" s="239" t="s">
        <v>563</v>
      </c>
      <c r="H323" s="240">
        <v>140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38</v>
      </c>
      <c r="O323" s="91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88</v>
      </c>
      <c r="AT323" s="248" t="s">
        <v>165</v>
      </c>
      <c r="AU323" s="248" t="s">
        <v>80</v>
      </c>
      <c r="AY323" s="17" t="s">
        <v>163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80</v>
      </c>
      <c r="BK323" s="249">
        <f>ROUND(I323*H323,2)</f>
        <v>0</v>
      </c>
      <c r="BL323" s="17" t="s">
        <v>88</v>
      </c>
      <c r="BM323" s="248" t="s">
        <v>3776</v>
      </c>
    </row>
    <row r="324" spans="1:65" s="2" customFormat="1" ht="16.5" customHeight="1">
      <c r="A324" s="38"/>
      <c r="B324" s="39"/>
      <c r="C324" s="236" t="s">
        <v>1699</v>
      </c>
      <c r="D324" s="236" t="s">
        <v>165</v>
      </c>
      <c r="E324" s="237" t="s">
        <v>3777</v>
      </c>
      <c r="F324" s="238" t="s">
        <v>3778</v>
      </c>
      <c r="G324" s="239" t="s">
        <v>563</v>
      </c>
      <c r="H324" s="240">
        <v>18</v>
      </c>
      <c r="I324" s="241"/>
      <c r="J324" s="242">
        <f>ROUND(I324*H324,2)</f>
        <v>0</v>
      </c>
      <c r="K324" s="243"/>
      <c r="L324" s="44"/>
      <c r="M324" s="244" t="s">
        <v>1</v>
      </c>
      <c r="N324" s="245" t="s">
        <v>38</v>
      </c>
      <c r="O324" s="91"/>
      <c r="P324" s="246">
        <f>O324*H324</f>
        <v>0</v>
      </c>
      <c r="Q324" s="246">
        <v>0</v>
      </c>
      <c r="R324" s="246">
        <f>Q324*H324</f>
        <v>0</v>
      </c>
      <c r="S324" s="246">
        <v>0</v>
      </c>
      <c r="T324" s="24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8" t="s">
        <v>88</v>
      </c>
      <c r="AT324" s="248" t="s">
        <v>165</v>
      </c>
      <c r="AU324" s="248" t="s">
        <v>80</v>
      </c>
      <c r="AY324" s="17" t="s">
        <v>163</v>
      </c>
      <c r="BE324" s="249">
        <f>IF(N324="základní",J324,0)</f>
        <v>0</v>
      </c>
      <c r="BF324" s="249">
        <f>IF(N324="snížená",J324,0)</f>
        <v>0</v>
      </c>
      <c r="BG324" s="249">
        <f>IF(N324="zákl. přenesená",J324,0)</f>
        <v>0</v>
      </c>
      <c r="BH324" s="249">
        <f>IF(N324="sníž. přenesená",J324,0)</f>
        <v>0</v>
      </c>
      <c r="BI324" s="249">
        <f>IF(N324="nulová",J324,0)</f>
        <v>0</v>
      </c>
      <c r="BJ324" s="17" t="s">
        <v>80</v>
      </c>
      <c r="BK324" s="249">
        <f>ROUND(I324*H324,2)</f>
        <v>0</v>
      </c>
      <c r="BL324" s="17" t="s">
        <v>88</v>
      </c>
      <c r="BM324" s="248" t="s">
        <v>3779</v>
      </c>
    </row>
    <row r="325" spans="1:65" s="2" customFormat="1" ht="16.5" customHeight="1">
      <c r="A325" s="38"/>
      <c r="B325" s="39"/>
      <c r="C325" s="236" t="s">
        <v>1704</v>
      </c>
      <c r="D325" s="236" t="s">
        <v>165</v>
      </c>
      <c r="E325" s="237" t="s">
        <v>3780</v>
      </c>
      <c r="F325" s="238" t="s">
        <v>3781</v>
      </c>
      <c r="G325" s="239" t="s">
        <v>563</v>
      </c>
      <c r="H325" s="240">
        <v>18</v>
      </c>
      <c r="I325" s="241"/>
      <c r="J325" s="242">
        <f>ROUND(I325*H325,2)</f>
        <v>0</v>
      </c>
      <c r="K325" s="243"/>
      <c r="L325" s="44"/>
      <c r="M325" s="244" t="s">
        <v>1</v>
      </c>
      <c r="N325" s="245" t="s">
        <v>38</v>
      </c>
      <c r="O325" s="91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8" t="s">
        <v>88</v>
      </c>
      <c r="AT325" s="248" t="s">
        <v>165</v>
      </c>
      <c r="AU325" s="248" t="s">
        <v>80</v>
      </c>
      <c r="AY325" s="17" t="s">
        <v>163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80</v>
      </c>
      <c r="BK325" s="249">
        <f>ROUND(I325*H325,2)</f>
        <v>0</v>
      </c>
      <c r="BL325" s="17" t="s">
        <v>88</v>
      </c>
      <c r="BM325" s="248" t="s">
        <v>3782</v>
      </c>
    </row>
    <row r="326" spans="1:65" s="2" customFormat="1" ht="16.5" customHeight="1">
      <c r="A326" s="38"/>
      <c r="B326" s="39"/>
      <c r="C326" s="236" t="s">
        <v>1709</v>
      </c>
      <c r="D326" s="236" t="s">
        <v>165</v>
      </c>
      <c r="E326" s="237" t="s">
        <v>3783</v>
      </c>
      <c r="F326" s="238" t="s">
        <v>3784</v>
      </c>
      <c r="G326" s="239" t="s">
        <v>584</v>
      </c>
      <c r="H326" s="240">
        <v>1</v>
      </c>
      <c r="I326" s="241"/>
      <c r="J326" s="242">
        <f>ROUND(I326*H326,2)</f>
        <v>0</v>
      </c>
      <c r="K326" s="243"/>
      <c r="L326" s="44"/>
      <c r="M326" s="244" t="s">
        <v>1</v>
      </c>
      <c r="N326" s="245" t="s">
        <v>38</v>
      </c>
      <c r="O326" s="91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88</v>
      </c>
      <c r="AT326" s="248" t="s">
        <v>165</v>
      </c>
      <c r="AU326" s="248" t="s">
        <v>80</v>
      </c>
      <c r="AY326" s="17" t="s">
        <v>163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80</v>
      </c>
      <c r="BK326" s="249">
        <f>ROUND(I326*H326,2)</f>
        <v>0</v>
      </c>
      <c r="BL326" s="17" t="s">
        <v>88</v>
      </c>
      <c r="BM326" s="248" t="s">
        <v>3785</v>
      </c>
    </row>
    <row r="327" spans="1:65" s="2" customFormat="1" ht="16.5" customHeight="1">
      <c r="A327" s="38"/>
      <c r="B327" s="39"/>
      <c r="C327" s="236" t="s">
        <v>1716</v>
      </c>
      <c r="D327" s="236" t="s">
        <v>165</v>
      </c>
      <c r="E327" s="237" t="s">
        <v>3786</v>
      </c>
      <c r="F327" s="238" t="s">
        <v>3787</v>
      </c>
      <c r="G327" s="239" t="s">
        <v>584</v>
      </c>
      <c r="H327" s="240">
        <v>2</v>
      </c>
      <c r="I327" s="241"/>
      <c r="J327" s="242">
        <f>ROUND(I327*H327,2)</f>
        <v>0</v>
      </c>
      <c r="K327" s="243"/>
      <c r="L327" s="44"/>
      <c r="M327" s="244" t="s">
        <v>1</v>
      </c>
      <c r="N327" s="245" t="s">
        <v>38</v>
      </c>
      <c r="O327" s="91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8" t="s">
        <v>88</v>
      </c>
      <c r="AT327" s="248" t="s">
        <v>165</v>
      </c>
      <c r="AU327" s="248" t="s">
        <v>80</v>
      </c>
      <c r="AY327" s="17" t="s">
        <v>163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7" t="s">
        <v>80</v>
      </c>
      <c r="BK327" s="249">
        <f>ROUND(I327*H327,2)</f>
        <v>0</v>
      </c>
      <c r="BL327" s="17" t="s">
        <v>88</v>
      </c>
      <c r="BM327" s="248" t="s">
        <v>3788</v>
      </c>
    </row>
    <row r="328" spans="1:65" s="2" customFormat="1" ht="16.5" customHeight="1">
      <c r="A328" s="38"/>
      <c r="B328" s="39"/>
      <c r="C328" s="236" t="s">
        <v>1720</v>
      </c>
      <c r="D328" s="236" t="s">
        <v>165</v>
      </c>
      <c r="E328" s="237" t="s">
        <v>3789</v>
      </c>
      <c r="F328" s="238" t="s">
        <v>3790</v>
      </c>
      <c r="G328" s="239" t="s">
        <v>584</v>
      </c>
      <c r="H328" s="240">
        <v>1</v>
      </c>
      <c r="I328" s="241"/>
      <c r="J328" s="242">
        <f>ROUND(I328*H328,2)</f>
        <v>0</v>
      </c>
      <c r="K328" s="243"/>
      <c r="L328" s="44"/>
      <c r="M328" s="244" t="s">
        <v>1</v>
      </c>
      <c r="N328" s="245" t="s">
        <v>38</v>
      </c>
      <c r="O328" s="91"/>
      <c r="P328" s="246">
        <f>O328*H328</f>
        <v>0</v>
      </c>
      <c r="Q328" s="246">
        <v>0</v>
      </c>
      <c r="R328" s="246">
        <f>Q328*H328</f>
        <v>0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88</v>
      </c>
      <c r="AT328" s="248" t="s">
        <v>165</v>
      </c>
      <c r="AU328" s="248" t="s">
        <v>80</v>
      </c>
      <c r="AY328" s="17" t="s">
        <v>163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7" t="s">
        <v>80</v>
      </c>
      <c r="BK328" s="249">
        <f>ROUND(I328*H328,2)</f>
        <v>0</v>
      </c>
      <c r="BL328" s="17" t="s">
        <v>88</v>
      </c>
      <c r="BM328" s="248" t="s">
        <v>3791</v>
      </c>
    </row>
    <row r="329" spans="1:63" s="12" customFormat="1" ht="25.9" customHeight="1">
      <c r="A329" s="12"/>
      <c r="B329" s="220"/>
      <c r="C329" s="221"/>
      <c r="D329" s="222" t="s">
        <v>72</v>
      </c>
      <c r="E329" s="223" t="s">
        <v>3792</v>
      </c>
      <c r="F329" s="223" t="s">
        <v>3793</v>
      </c>
      <c r="G329" s="221"/>
      <c r="H329" s="221"/>
      <c r="I329" s="224"/>
      <c r="J329" s="225">
        <f>BK329</f>
        <v>0</v>
      </c>
      <c r="K329" s="221"/>
      <c r="L329" s="226"/>
      <c r="M329" s="227"/>
      <c r="N329" s="228"/>
      <c r="O329" s="228"/>
      <c r="P329" s="229">
        <f>SUM(P330:P335)</f>
        <v>0</v>
      </c>
      <c r="Q329" s="228"/>
      <c r="R329" s="229">
        <f>SUM(R330:R335)</f>
        <v>0</v>
      </c>
      <c r="S329" s="228"/>
      <c r="T329" s="230">
        <f>SUM(T330:T335)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1" t="s">
        <v>80</v>
      </c>
      <c r="AT329" s="232" t="s">
        <v>72</v>
      </c>
      <c r="AU329" s="232" t="s">
        <v>73</v>
      </c>
      <c r="AY329" s="231" t="s">
        <v>163</v>
      </c>
      <c r="BK329" s="233">
        <f>SUM(BK330:BK335)</f>
        <v>0</v>
      </c>
    </row>
    <row r="330" spans="1:65" s="2" customFormat="1" ht="16.5" customHeight="1">
      <c r="A330" s="38"/>
      <c r="B330" s="39"/>
      <c r="C330" s="236" t="s">
        <v>1724</v>
      </c>
      <c r="D330" s="236" t="s">
        <v>165</v>
      </c>
      <c r="E330" s="237" t="s">
        <v>3794</v>
      </c>
      <c r="F330" s="238" t="s">
        <v>3795</v>
      </c>
      <c r="G330" s="239" t="s">
        <v>212</v>
      </c>
      <c r="H330" s="240">
        <v>6500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38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88</v>
      </c>
      <c r="AT330" s="248" t="s">
        <v>165</v>
      </c>
      <c r="AU330" s="248" t="s">
        <v>80</v>
      </c>
      <c r="AY330" s="17" t="s">
        <v>163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80</v>
      </c>
      <c r="BK330" s="249">
        <f>ROUND(I330*H330,2)</f>
        <v>0</v>
      </c>
      <c r="BL330" s="17" t="s">
        <v>88</v>
      </c>
      <c r="BM330" s="248" t="s">
        <v>3796</v>
      </c>
    </row>
    <row r="331" spans="1:65" s="2" customFormat="1" ht="21.75" customHeight="1">
      <c r="A331" s="38"/>
      <c r="B331" s="39"/>
      <c r="C331" s="236" t="s">
        <v>1729</v>
      </c>
      <c r="D331" s="236" t="s">
        <v>165</v>
      </c>
      <c r="E331" s="237" t="s">
        <v>3797</v>
      </c>
      <c r="F331" s="238" t="s">
        <v>3798</v>
      </c>
      <c r="G331" s="239" t="s">
        <v>212</v>
      </c>
      <c r="H331" s="240">
        <v>616</v>
      </c>
      <c r="I331" s="241"/>
      <c r="J331" s="242">
        <f>ROUND(I331*H331,2)</f>
        <v>0</v>
      </c>
      <c r="K331" s="243"/>
      <c r="L331" s="44"/>
      <c r="M331" s="244" t="s">
        <v>1</v>
      </c>
      <c r="N331" s="245" t="s">
        <v>38</v>
      </c>
      <c r="O331" s="91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8" t="s">
        <v>88</v>
      </c>
      <c r="AT331" s="248" t="s">
        <v>165</v>
      </c>
      <c r="AU331" s="248" t="s">
        <v>80</v>
      </c>
      <c r="AY331" s="17" t="s">
        <v>163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80</v>
      </c>
      <c r="BK331" s="249">
        <f>ROUND(I331*H331,2)</f>
        <v>0</v>
      </c>
      <c r="BL331" s="17" t="s">
        <v>88</v>
      </c>
      <c r="BM331" s="248" t="s">
        <v>3799</v>
      </c>
    </row>
    <row r="332" spans="1:65" s="2" customFormat="1" ht="16.5" customHeight="1">
      <c r="A332" s="38"/>
      <c r="B332" s="39"/>
      <c r="C332" s="236" t="s">
        <v>1734</v>
      </c>
      <c r="D332" s="236" t="s">
        <v>165</v>
      </c>
      <c r="E332" s="237" t="s">
        <v>3800</v>
      </c>
      <c r="F332" s="238" t="s">
        <v>3801</v>
      </c>
      <c r="G332" s="239" t="s">
        <v>563</v>
      </c>
      <c r="H332" s="240">
        <v>480</v>
      </c>
      <c r="I332" s="241"/>
      <c r="J332" s="242">
        <f>ROUND(I332*H332,2)</f>
        <v>0</v>
      </c>
      <c r="K332" s="243"/>
      <c r="L332" s="44"/>
      <c r="M332" s="244" t="s">
        <v>1</v>
      </c>
      <c r="N332" s="245" t="s">
        <v>38</v>
      </c>
      <c r="O332" s="91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88</v>
      </c>
      <c r="AT332" s="248" t="s">
        <v>165</v>
      </c>
      <c r="AU332" s="248" t="s">
        <v>80</v>
      </c>
      <c r="AY332" s="17" t="s">
        <v>163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7" t="s">
        <v>80</v>
      </c>
      <c r="BK332" s="249">
        <f>ROUND(I332*H332,2)</f>
        <v>0</v>
      </c>
      <c r="BL332" s="17" t="s">
        <v>88</v>
      </c>
      <c r="BM332" s="248" t="s">
        <v>3802</v>
      </c>
    </row>
    <row r="333" spans="1:65" s="2" customFormat="1" ht="16.5" customHeight="1">
      <c r="A333" s="38"/>
      <c r="B333" s="39"/>
      <c r="C333" s="236" t="s">
        <v>1738</v>
      </c>
      <c r="D333" s="236" t="s">
        <v>165</v>
      </c>
      <c r="E333" s="237" t="s">
        <v>3803</v>
      </c>
      <c r="F333" s="238" t="s">
        <v>3804</v>
      </c>
      <c r="G333" s="239" t="s">
        <v>563</v>
      </c>
      <c r="H333" s="240">
        <v>890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38</v>
      </c>
      <c r="O333" s="91"/>
      <c r="P333" s="246">
        <f>O333*H333</f>
        <v>0</v>
      </c>
      <c r="Q333" s="246">
        <v>0</v>
      </c>
      <c r="R333" s="246">
        <f>Q333*H333</f>
        <v>0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88</v>
      </c>
      <c r="AT333" s="248" t="s">
        <v>165</v>
      </c>
      <c r="AU333" s="248" t="s">
        <v>80</v>
      </c>
      <c r="AY333" s="17" t="s">
        <v>163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80</v>
      </c>
      <c r="BK333" s="249">
        <f>ROUND(I333*H333,2)</f>
        <v>0</v>
      </c>
      <c r="BL333" s="17" t="s">
        <v>88</v>
      </c>
      <c r="BM333" s="248" t="s">
        <v>3805</v>
      </c>
    </row>
    <row r="334" spans="1:65" s="2" customFormat="1" ht="16.5" customHeight="1">
      <c r="A334" s="38"/>
      <c r="B334" s="39"/>
      <c r="C334" s="236" t="s">
        <v>1743</v>
      </c>
      <c r="D334" s="236" t="s">
        <v>165</v>
      </c>
      <c r="E334" s="237" t="s">
        <v>3806</v>
      </c>
      <c r="F334" s="238" t="s">
        <v>3807</v>
      </c>
      <c r="G334" s="239" t="s">
        <v>563</v>
      </c>
      <c r="H334" s="240">
        <v>235</v>
      </c>
      <c r="I334" s="241"/>
      <c r="J334" s="242">
        <f>ROUND(I334*H334,2)</f>
        <v>0</v>
      </c>
      <c r="K334" s="243"/>
      <c r="L334" s="44"/>
      <c r="M334" s="244" t="s">
        <v>1</v>
      </c>
      <c r="N334" s="245" t="s">
        <v>38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88</v>
      </c>
      <c r="AT334" s="248" t="s">
        <v>165</v>
      </c>
      <c r="AU334" s="248" t="s">
        <v>80</v>
      </c>
      <c r="AY334" s="17" t="s">
        <v>163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80</v>
      </c>
      <c r="BK334" s="249">
        <f>ROUND(I334*H334,2)</f>
        <v>0</v>
      </c>
      <c r="BL334" s="17" t="s">
        <v>88</v>
      </c>
      <c r="BM334" s="248" t="s">
        <v>3808</v>
      </c>
    </row>
    <row r="335" spans="1:65" s="2" customFormat="1" ht="21.75" customHeight="1">
      <c r="A335" s="38"/>
      <c r="B335" s="39"/>
      <c r="C335" s="236" t="s">
        <v>1747</v>
      </c>
      <c r="D335" s="236" t="s">
        <v>165</v>
      </c>
      <c r="E335" s="237" t="s">
        <v>3809</v>
      </c>
      <c r="F335" s="238" t="s">
        <v>3810</v>
      </c>
      <c r="G335" s="239" t="s">
        <v>584</v>
      </c>
      <c r="H335" s="240">
        <v>1</v>
      </c>
      <c r="I335" s="241"/>
      <c r="J335" s="242">
        <f>ROUND(I335*H335,2)</f>
        <v>0</v>
      </c>
      <c r="K335" s="243"/>
      <c r="L335" s="44"/>
      <c r="M335" s="244" t="s">
        <v>1</v>
      </c>
      <c r="N335" s="245" t="s">
        <v>38</v>
      </c>
      <c r="O335" s="91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8" t="s">
        <v>88</v>
      </c>
      <c r="AT335" s="248" t="s">
        <v>165</v>
      </c>
      <c r="AU335" s="248" t="s">
        <v>80</v>
      </c>
      <c r="AY335" s="17" t="s">
        <v>163</v>
      </c>
      <c r="BE335" s="249">
        <f>IF(N335="základní",J335,0)</f>
        <v>0</v>
      </c>
      <c r="BF335" s="249">
        <f>IF(N335="snížená",J335,0)</f>
        <v>0</v>
      </c>
      <c r="BG335" s="249">
        <f>IF(N335="zákl. přenesená",J335,0)</f>
        <v>0</v>
      </c>
      <c r="BH335" s="249">
        <f>IF(N335="sníž. přenesená",J335,0)</f>
        <v>0</v>
      </c>
      <c r="BI335" s="249">
        <f>IF(N335="nulová",J335,0)</f>
        <v>0</v>
      </c>
      <c r="BJ335" s="17" t="s">
        <v>80</v>
      </c>
      <c r="BK335" s="249">
        <f>ROUND(I335*H335,2)</f>
        <v>0</v>
      </c>
      <c r="BL335" s="17" t="s">
        <v>88</v>
      </c>
      <c r="BM335" s="248" t="s">
        <v>3811</v>
      </c>
    </row>
    <row r="336" spans="1:63" s="12" customFormat="1" ht="25.9" customHeight="1">
      <c r="A336" s="12"/>
      <c r="B336" s="220"/>
      <c r="C336" s="221"/>
      <c r="D336" s="222" t="s">
        <v>72</v>
      </c>
      <c r="E336" s="223" t="s">
        <v>3812</v>
      </c>
      <c r="F336" s="223" t="s">
        <v>3813</v>
      </c>
      <c r="G336" s="221"/>
      <c r="H336" s="221"/>
      <c r="I336" s="224"/>
      <c r="J336" s="225">
        <f>BK336</f>
        <v>0</v>
      </c>
      <c r="K336" s="221"/>
      <c r="L336" s="226"/>
      <c r="M336" s="227"/>
      <c r="N336" s="228"/>
      <c r="O336" s="228"/>
      <c r="P336" s="229">
        <f>SUM(P337:P338)</f>
        <v>0</v>
      </c>
      <c r="Q336" s="228"/>
      <c r="R336" s="229">
        <f>SUM(R337:R338)</f>
        <v>0</v>
      </c>
      <c r="S336" s="228"/>
      <c r="T336" s="230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31" t="s">
        <v>80</v>
      </c>
      <c r="AT336" s="232" t="s">
        <v>72</v>
      </c>
      <c r="AU336" s="232" t="s">
        <v>73</v>
      </c>
      <c r="AY336" s="231" t="s">
        <v>163</v>
      </c>
      <c r="BK336" s="233">
        <f>SUM(BK337:BK338)</f>
        <v>0</v>
      </c>
    </row>
    <row r="337" spans="1:65" s="2" customFormat="1" ht="16.5" customHeight="1">
      <c r="A337" s="38"/>
      <c r="B337" s="39"/>
      <c r="C337" s="236" t="s">
        <v>1749</v>
      </c>
      <c r="D337" s="236" t="s">
        <v>165</v>
      </c>
      <c r="E337" s="237" t="s">
        <v>3814</v>
      </c>
      <c r="F337" s="238" t="s">
        <v>3815</v>
      </c>
      <c r="G337" s="239" t="s">
        <v>584</v>
      </c>
      <c r="H337" s="240">
        <v>1</v>
      </c>
      <c r="I337" s="241"/>
      <c r="J337" s="242">
        <f>ROUND(I337*H337,2)</f>
        <v>0</v>
      </c>
      <c r="K337" s="243"/>
      <c r="L337" s="44"/>
      <c r="M337" s="244" t="s">
        <v>1</v>
      </c>
      <c r="N337" s="245" t="s">
        <v>38</v>
      </c>
      <c r="O337" s="91"/>
      <c r="P337" s="246">
        <f>O337*H337</f>
        <v>0</v>
      </c>
      <c r="Q337" s="246">
        <v>0</v>
      </c>
      <c r="R337" s="246">
        <f>Q337*H337</f>
        <v>0</v>
      </c>
      <c r="S337" s="246">
        <v>0</v>
      </c>
      <c r="T337" s="24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8" t="s">
        <v>88</v>
      </c>
      <c r="AT337" s="248" t="s">
        <v>165</v>
      </c>
      <c r="AU337" s="248" t="s">
        <v>80</v>
      </c>
      <c r="AY337" s="17" t="s">
        <v>163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17" t="s">
        <v>80</v>
      </c>
      <c r="BK337" s="249">
        <f>ROUND(I337*H337,2)</f>
        <v>0</v>
      </c>
      <c r="BL337" s="17" t="s">
        <v>88</v>
      </c>
      <c r="BM337" s="248" t="s">
        <v>3816</v>
      </c>
    </row>
    <row r="338" spans="1:65" s="2" customFormat="1" ht="16.5" customHeight="1">
      <c r="A338" s="38"/>
      <c r="B338" s="39"/>
      <c r="C338" s="236" t="s">
        <v>1753</v>
      </c>
      <c r="D338" s="236" t="s">
        <v>165</v>
      </c>
      <c r="E338" s="237" t="s">
        <v>3817</v>
      </c>
      <c r="F338" s="238" t="s">
        <v>3818</v>
      </c>
      <c r="G338" s="239" t="s">
        <v>584</v>
      </c>
      <c r="H338" s="240">
        <v>1</v>
      </c>
      <c r="I338" s="241"/>
      <c r="J338" s="242">
        <f>ROUND(I338*H338,2)</f>
        <v>0</v>
      </c>
      <c r="K338" s="243"/>
      <c r="L338" s="44"/>
      <c r="M338" s="284" t="s">
        <v>1</v>
      </c>
      <c r="N338" s="285" t="s">
        <v>38</v>
      </c>
      <c r="O338" s="286"/>
      <c r="P338" s="287">
        <f>O338*H338</f>
        <v>0</v>
      </c>
      <c r="Q338" s="287">
        <v>0</v>
      </c>
      <c r="R338" s="287">
        <f>Q338*H338</f>
        <v>0</v>
      </c>
      <c r="S338" s="287">
        <v>0</v>
      </c>
      <c r="T338" s="28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88</v>
      </c>
      <c r="AT338" s="248" t="s">
        <v>165</v>
      </c>
      <c r="AU338" s="248" t="s">
        <v>80</v>
      </c>
      <c r="AY338" s="17" t="s">
        <v>163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80</v>
      </c>
      <c r="BK338" s="249">
        <f>ROUND(I338*H338,2)</f>
        <v>0</v>
      </c>
      <c r="BL338" s="17" t="s">
        <v>88</v>
      </c>
      <c r="BM338" s="248" t="s">
        <v>3819</v>
      </c>
    </row>
    <row r="339" spans="1:31" s="2" customFormat="1" ht="6.95" customHeight="1">
      <c r="A339" s="38"/>
      <c r="B339" s="66"/>
      <c r="C339" s="67"/>
      <c r="D339" s="67"/>
      <c r="E339" s="67"/>
      <c r="F339" s="67"/>
      <c r="G339" s="67"/>
      <c r="H339" s="67"/>
      <c r="I339" s="183"/>
      <c r="J339" s="67"/>
      <c r="K339" s="67"/>
      <c r="L339" s="44"/>
      <c r="M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</row>
  </sheetData>
  <sheetProtection password="CC35" sheet="1" objects="1" scenarios="1" formatColumns="0" formatRows="0" autoFilter="0"/>
  <autoFilter ref="C133:K338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115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Kopie - 17-0610 - Revitalizace objektu Máchova 20, Plzeň (zadání)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3820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ROUND((SUM(BE121:BE195)),2)</f>
        <v>0</v>
      </c>
      <c r="G33" s="38"/>
      <c r="H33" s="38"/>
      <c r="I33" s="162">
        <v>0.21</v>
      </c>
      <c r="J33" s="161">
        <f>ROUND(((SUM(BE121:BE195))*I33),2)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ROUND((SUM(BF121:BF195)),2)</f>
        <v>0</v>
      </c>
      <c r="G34" s="38"/>
      <c r="H34" s="38"/>
      <c r="I34" s="162">
        <v>0.15</v>
      </c>
      <c r="J34" s="161">
        <f>ROUND(((SUM(BF121:BF195))*I34),2)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ROUND((SUM(BG121:BG195)),2)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ROUND((SUM(BH121:BH195)),2)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ROUND((SUM(BI121:BI195)),2)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118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87" t="str">
        <f>E7</f>
        <v>Kopie - 17-0610 - Revitalizace objektu Máchova 20, Plzeň (zadání)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9 - Slaboproudé instalace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8" t="s">
        <v>119</v>
      </c>
      <c r="D94" s="189"/>
      <c r="E94" s="189"/>
      <c r="F94" s="189"/>
      <c r="G94" s="189"/>
      <c r="H94" s="189"/>
      <c r="I94" s="190"/>
      <c r="J94" s="191" t="s">
        <v>120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92" t="s">
        <v>121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122</v>
      </c>
    </row>
    <row r="97" spans="1:31" s="9" customFormat="1" ht="24.95" customHeight="1" hidden="1">
      <c r="A97" s="9"/>
      <c r="B97" s="193"/>
      <c r="C97" s="194"/>
      <c r="D97" s="195" t="s">
        <v>3821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93"/>
      <c r="C98" s="194"/>
      <c r="D98" s="195" t="s">
        <v>3822</v>
      </c>
      <c r="E98" s="196"/>
      <c r="F98" s="196"/>
      <c r="G98" s="196"/>
      <c r="H98" s="196"/>
      <c r="I98" s="197"/>
      <c r="J98" s="198">
        <f>J135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93"/>
      <c r="C99" s="194"/>
      <c r="D99" s="195" t="s">
        <v>3823</v>
      </c>
      <c r="E99" s="196"/>
      <c r="F99" s="196"/>
      <c r="G99" s="196"/>
      <c r="H99" s="196"/>
      <c r="I99" s="197"/>
      <c r="J99" s="198">
        <f>J155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93"/>
      <c r="C100" s="194"/>
      <c r="D100" s="195" t="s">
        <v>3824</v>
      </c>
      <c r="E100" s="196"/>
      <c r="F100" s="196"/>
      <c r="G100" s="196"/>
      <c r="H100" s="196"/>
      <c r="I100" s="197"/>
      <c r="J100" s="198">
        <f>J180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93"/>
      <c r="C101" s="194"/>
      <c r="D101" s="195" t="s">
        <v>3825</v>
      </c>
      <c r="E101" s="196"/>
      <c r="F101" s="196"/>
      <c r="G101" s="196"/>
      <c r="H101" s="196"/>
      <c r="I101" s="197"/>
      <c r="J101" s="198">
        <f>J188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148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Kopie - 17-0610 - Revitalizace objektu Máchova 20, Plzeň (zadání)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9 - Slaboproudé instalace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147" t="s">
        <v>22</v>
      </c>
      <c r="J115" s="79" t="str">
        <f>IF(J12="","",J12)</f>
        <v>28. 2. 2020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147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149</v>
      </c>
      <c r="D120" s="210" t="s">
        <v>58</v>
      </c>
      <c r="E120" s="210" t="s">
        <v>54</v>
      </c>
      <c r="F120" s="210" t="s">
        <v>55</v>
      </c>
      <c r="G120" s="210" t="s">
        <v>150</v>
      </c>
      <c r="H120" s="210" t="s">
        <v>151</v>
      </c>
      <c r="I120" s="211" t="s">
        <v>152</v>
      </c>
      <c r="J120" s="212" t="s">
        <v>120</v>
      </c>
      <c r="K120" s="213" t="s">
        <v>153</v>
      </c>
      <c r="L120" s="214"/>
      <c r="M120" s="100" t="s">
        <v>1</v>
      </c>
      <c r="N120" s="101" t="s">
        <v>37</v>
      </c>
      <c r="O120" s="101" t="s">
        <v>154</v>
      </c>
      <c r="P120" s="101" t="s">
        <v>155</v>
      </c>
      <c r="Q120" s="101" t="s">
        <v>156</v>
      </c>
      <c r="R120" s="101" t="s">
        <v>157</v>
      </c>
      <c r="S120" s="101" t="s">
        <v>158</v>
      </c>
      <c r="T120" s="102" t="s">
        <v>159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160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P122+P135+P155+P180+P188</f>
        <v>0</v>
      </c>
      <c r="Q121" s="104"/>
      <c r="R121" s="217">
        <f>R122+R135+R155+R180+R188</f>
        <v>0</v>
      </c>
      <c r="S121" s="104"/>
      <c r="T121" s="218">
        <f>T122+T135+T155+T180+T188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122</v>
      </c>
      <c r="BK121" s="219">
        <f>BK122+BK135+BK155+BK180+BK188</f>
        <v>0</v>
      </c>
    </row>
    <row r="122" spans="1:63" s="12" customFormat="1" ht="25.9" customHeight="1">
      <c r="A122" s="12"/>
      <c r="B122" s="220"/>
      <c r="C122" s="221"/>
      <c r="D122" s="222" t="s">
        <v>72</v>
      </c>
      <c r="E122" s="223" t="s">
        <v>3404</v>
      </c>
      <c r="F122" s="223" t="s">
        <v>79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SUM(P123:P134)</f>
        <v>0</v>
      </c>
      <c r="Q122" s="228"/>
      <c r="R122" s="229">
        <f>SUM(R123:R134)</f>
        <v>0</v>
      </c>
      <c r="S122" s="228"/>
      <c r="T122" s="230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80</v>
      </c>
      <c r="AT122" s="232" t="s">
        <v>72</v>
      </c>
      <c r="AU122" s="232" t="s">
        <v>73</v>
      </c>
      <c r="AY122" s="231" t="s">
        <v>163</v>
      </c>
      <c r="BK122" s="233">
        <f>SUM(BK123:BK134)</f>
        <v>0</v>
      </c>
    </row>
    <row r="123" spans="1:65" s="2" customFormat="1" ht="16.5" customHeight="1">
      <c r="A123" s="38"/>
      <c r="B123" s="39"/>
      <c r="C123" s="236" t="s">
        <v>80</v>
      </c>
      <c r="D123" s="236" t="s">
        <v>165</v>
      </c>
      <c r="E123" s="237" t="s">
        <v>3826</v>
      </c>
      <c r="F123" s="238" t="s">
        <v>3827</v>
      </c>
      <c r="G123" s="239" t="s">
        <v>212</v>
      </c>
      <c r="H123" s="240">
        <v>1058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38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88</v>
      </c>
      <c r="AT123" s="248" t="s">
        <v>165</v>
      </c>
      <c r="AU123" s="248" t="s">
        <v>80</v>
      </c>
      <c r="AY123" s="17" t="s">
        <v>163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80</v>
      </c>
      <c r="BK123" s="249">
        <f>ROUND(I123*H123,2)</f>
        <v>0</v>
      </c>
      <c r="BL123" s="17" t="s">
        <v>88</v>
      </c>
      <c r="BM123" s="248" t="s">
        <v>3828</v>
      </c>
    </row>
    <row r="124" spans="1:65" s="2" customFormat="1" ht="16.5" customHeight="1">
      <c r="A124" s="38"/>
      <c r="B124" s="39"/>
      <c r="C124" s="236" t="s">
        <v>82</v>
      </c>
      <c r="D124" s="236" t="s">
        <v>165</v>
      </c>
      <c r="E124" s="237" t="s">
        <v>3829</v>
      </c>
      <c r="F124" s="238" t="s">
        <v>3830</v>
      </c>
      <c r="G124" s="239" t="s">
        <v>212</v>
      </c>
      <c r="H124" s="240">
        <v>173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38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88</v>
      </c>
      <c r="AT124" s="248" t="s">
        <v>165</v>
      </c>
      <c r="AU124" s="248" t="s">
        <v>80</v>
      </c>
      <c r="AY124" s="17" t="s">
        <v>163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80</v>
      </c>
      <c r="BK124" s="249">
        <f>ROUND(I124*H124,2)</f>
        <v>0</v>
      </c>
      <c r="BL124" s="17" t="s">
        <v>88</v>
      </c>
      <c r="BM124" s="248" t="s">
        <v>3831</v>
      </c>
    </row>
    <row r="125" spans="1:65" s="2" customFormat="1" ht="16.5" customHeight="1">
      <c r="A125" s="38"/>
      <c r="B125" s="39"/>
      <c r="C125" s="236" t="s">
        <v>85</v>
      </c>
      <c r="D125" s="236" t="s">
        <v>165</v>
      </c>
      <c r="E125" s="237" t="s">
        <v>3832</v>
      </c>
      <c r="F125" s="238" t="s">
        <v>3833</v>
      </c>
      <c r="G125" s="239" t="s">
        <v>212</v>
      </c>
      <c r="H125" s="240">
        <v>10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38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88</v>
      </c>
      <c r="AT125" s="248" t="s">
        <v>165</v>
      </c>
      <c r="AU125" s="248" t="s">
        <v>80</v>
      </c>
      <c r="AY125" s="17" t="s">
        <v>163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80</v>
      </c>
      <c r="BK125" s="249">
        <f>ROUND(I125*H125,2)</f>
        <v>0</v>
      </c>
      <c r="BL125" s="17" t="s">
        <v>88</v>
      </c>
      <c r="BM125" s="248" t="s">
        <v>3834</v>
      </c>
    </row>
    <row r="126" spans="1:65" s="2" customFormat="1" ht="16.5" customHeight="1">
      <c r="A126" s="38"/>
      <c r="B126" s="39"/>
      <c r="C126" s="236" t="s">
        <v>88</v>
      </c>
      <c r="D126" s="236" t="s">
        <v>165</v>
      </c>
      <c r="E126" s="237" t="s">
        <v>3835</v>
      </c>
      <c r="F126" s="238" t="s">
        <v>3836</v>
      </c>
      <c r="G126" s="239" t="s">
        <v>563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88</v>
      </c>
      <c r="AT126" s="248" t="s">
        <v>165</v>
      </c>
      <c r="AU126" s="248" t="s">
        <v>80</v>
      </c>
      <c r="AY126" s="17" t="s">
        <v>163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80</v>
      </c>
      <c r="BK126" s="249">
        <f>ROUND(I126*H126,2)</f>
        <v>0</v>
      </c>
      <c r="BL126" s="17" t="s">
        <v>88</v>
      </c>
      <c r="BM126" s="248" t="s">
        <v>3837</v>
      </c>
    </row>
    <row r="127" spans="1:65" s="2" customFormat="1" ht="16.5" customHeight="1">
      <c r="A127" s="38"/>
      <c r="B127" s="39"/>
      <c r="C127" s="236" t="s">
        <v>189</v>
      </c>
      <c r="D127" s="236" t="s">
        <v>165</v>
      </c>
      <c r="E127" s="237" t="s">
        <v>3838</v>
      </c>
      <c r="F127" s="238" t="s">
        <v>3839</v>
      </c>
      <c r="G127" s="239" t="s">
        <v>563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38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88</v>
      </c>
      <c r="AT127" s="248" t="s">
        <v>165</v>
      </c>
      <c r="AU127" s="248" t="s">
        <v>80</v>
      </c>
      <c r="AY127" s="17" t="s">
        <v>163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80</v>
      </c>
      <c r="BK127" s="249">
        <f>ROUND(I127*H127,2)</f>
        <v>0</v>
      </c>
      <c r="BL127" s="17" t="s">
        <v>88</v>
      </c>
      <c r="BM127" s="248" t="s">
        <v>3840</v>
      </c>
    </row>
    <row r="128" spans="1:65" s="2" customFormat="1" ht="16.5" customHeight="1">
      <c r="A128" s="38"/>
      <c r="B128" s="39"/>
      <c r="C128" s="236" t="s">
        <v>91</v>
      </c>
      <c r="D128" s="236" t="s">
        <v>165</v>
      </c>
      <c r="E128" s="237" t="s">
        <v>3841</v>
      </c>
      <c r="F128" s="238" t="s">
        <v>3842</v>
      </c>
      <c r="G128" s="239" t="s">
        <v>563</v>
      </c>
      <c r="H128" s="240">
        <v>2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38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88</v>
      </c>
      <c r="AT128" s="248" t="s">
        <v>165</v>
      </c>
      <c r="AU128" s="248" t="s">
        <v>80</v>
      </c>
      <c r="AY128" s="17" t="s">
        <v>163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80</v>
      </c>
      <c r="BK128" s="249">
        <f>ROUND(I128*H128,2)</f>
        <v>0</v>
      </c>
      <c r="BL128" s="17" t="s">
        <v>88</v>
      </c>
      <c r="BM128" s="248" t="s">
        <v>3843</v>
      </c>
    </row>
    <row r="129" spans="1:65" s="2" customFormat="1" ht="16.5" customHeight="1">
      <c r="A129" s="38"/>
      <c r="B129" s="39"/>
      <c r="C129" s="236" t="s">
        <v>94</v>
      </c>
      <c r="D129" s="236" t="s">
        <v>165</v>
      </c>
      <c r="E129" s="237" t="s">
        <v>3844</v>
      </c>
      <c r="F129" s="238" t="s">
        <v>3845</v>
      </c>
      <c r="G129" s="239" t="s">
        <v>563</v>
      </c>
      <c r="H129" s="240">
        <v>3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38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88</v>
      </c>
      <c r="AT129" s="248" t="s">
        <v>165</v>
      </c>
      <c r="AU129" s="248" t="s">
        <v>80</v>
      </c>
      <c r="AY129" s="17" t="s">
        <v>163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80</v>
      </c>
      <c r="BK129" s="249">
        <f>ROUND(I129*H129,2)</f>
        <v>0</v>
      </c>
      <c r="BL129" s="17" t="s">
        <v>88</v>
      </c>
      <c r="BM129" s="248" t="s">
        <v>3846</v>
      </c>
    </row>
    <row r="130" spans="1:65" s="2" customFormat="1" ht="16.5" customHeight="1">
      <c r="A130" s="38"/>
      <c r="B130" s="39"/>
      <c r="C130" s="236" t="s">
        <v>97</v>
      </c>
      <c r="D130" s="236" t="s">
        <v>165</v>
      </c>
      <c r="E130" s="237" t="s">
        <v>3847</v>
      </c>
      <c r="F130" s="238" t="s">
        <v>3848</v>
      </c>
      <c r="G130" s="239" t="s">
        <v>563</v>
      </c>
      <c r="H130" s="240">
        <v>30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88</v>
      </c>
      <c r="AT130" s="248" t="s">
        <v>165</v>
      </c>
      <c r="AU130" s="248" t="s">
        <v>80</v>
      </c>
      <c r="AY130" s="17" t="s">
        <v>163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80</v>
      </c>
      <c r="BK130" s="249">
        <f>ROUND(I130*H130,2)</f>
        <v>0</v>
      </c>
      <c r="BL130" s="17" t="s">
        <v>88</v>
      </c>
      <c r="BM130" s="248" t="s">
        <v>3849</v>
      </c>
    </row>
    <row r="131" spans="1:65" s="2" customFormat="1" ht="16.5" customHeight="1">
      <c r="A131" s="38"/>
      <c r="B131" s="39"/>
      <c r="C131" s="236" t="s">
        <v>100</v>
      </c>
      <c r="D131" s="236" t="s">
        <v>165</v>
      </c>
      <c r="E131" s="237" t="s">
        <v>3850</v>
      </c>
      <c r="F131" s="238" t="s">
        <v>3851</v>
      </c>
      <c r="G131" s="239" t="s">
        <v>563</v>
      </c>
      <c r="H131" s="240">
        <v>19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38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88</v>
      </c>
      <c r="AT131" s="248" t="s">
        <v>165</v>
      </c>
      <c r="AU131" s="248" t="s">
        <v>80</v>
      </c>
      <c r="AY131" s="17" t="s">
        <v>163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80</v>
      </c>
      <c r="BK131" s="249">
        <f>ROUND(I131*H131,2)</f>
        <v>0</v>
      </c>
      <c r="BL131" s="17" t="s">
        <v>88</v>
      </c>
      <c r="BM131" s="248" t="s">
        <v>3852</v>
      </c>
    </row>
    <row r="132" spans="1:65" s="2" customFormat="1" ht="16.5" customHeight="1">
      <c r="A132" s="38"/>
      <c r="B132" s="39"/>
      <c r="C132" s="236" t="s">
        <v>103</v>
      </c>
      <c r="D132" s="236" t="s">
        <v>165</v>
      </c>
      <c r="E132" s="237" t="s">
        <v>3424</v>
      </c>
      <c r="F132" s="238" t="s">
        <v>3425</v>
      </c>
      <c r="G132" s="239" t="s">
        <v>563</v>
      </c>
      <c r="H132" s="240">
        <v>19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38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88</v>
      </c>
      <c r="AT132" s="248" t="s">
        <v>165</v>
      </c>
      <c r="AU132" s="248" t="s">
        <v>80</v>
      </c>
      <c r="AY132" s="17" t="s">
        <v>163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80</v>
      </c>
      <c r="BK132" s="249">
        <f>ROUND(I132*H132,2)</f>
        <v>0</v>
      </c>
      <c r="BL132" s="17" t="s">
        <v>88</v>
      </c>
      <c r="BM132" s="248" t="s">
        <v>3853</v>
      </c>
    </row>
    <row r="133" spans="1:65" s="2" customFormat="1" ht="16.5" customHeight="1">
      <c r="A133" s="38"/>
      <c r="B133" s="39"/>
      <c r="C133" s="236" t="s">
        <v>106</v>
      </c>
      <c r="D133" s="236" t="s">
        <v>165</v>
      </c>
      <c r="E133" s="237" t="s">
        <v>3854</v>
      </c>
      <c r="F133" s="238" t="s">
        <v>3855</v>
      </c>
      <c r="G133" s="239" t="s">
        <v>563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38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88</v>
      </c>
      <c r="AT133" s="248" t="s">
        <v>165</v>
      </c>
      <c r="AU133" s="248" t="s">
        <v>80</v>
      </c>
      <c r="AY133" s="17" t="s">
        <v>163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80</v>
      </c>
      <c r="BK133" s="249">
        <f>ROUND(I133*H133,2)</f>
        <v>0</v>
      </c>
      <c r="BL133" s="17" t="s">
        <v>88</v>
      </c>
      <c r="BM133" s="248" t="s">
        <v>3856</v>
      </c>
    </row>
    <row r="134" spans="1:65" s="2" customFormat="1" ht="16.5" customHeight="1">
      <c r="A134" s="38"/>
      <c r="B134" s="39"/>
      <c r="C134" s="236" t="s">
        <v>109</v>
      </c>
      <c r="D134" s="236" t="s">
        <v>165</v>
      </c>
      <c r="E134" s="237" t="s">
        <v>3857</v>
      </c>
      <c r="F134" s="238" t="s">
        <v>3858</v>
      </c>
      <c r="G134" s="239" t="s">
        <v>584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88</v>
      </c>
      <c r="AT134" s="248" t="s">
        <v>165</v>
      </c>
      <c r="AU134" s="248" t="s">
        <v>80</v>
      </c>
      <c r="AY134" s="17" t="s">
        <v>163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80</v>
      </c>
      <c r="BK134" s="249">
        <f>ROUND(I134*H134,2)</f>
        <v>0</v>
      </c>
      <c r="BL134" s="17" t="s">
        <v>88</v>
      </c>
      <c r="BM134" s="248" t="s">
        <v>3859</v>
      </c>
    </row>
    <row r="135" spans="1:63" s="12" customFormat="1" ht="25.9" customHeight="1">
      <c r="A135" s="12"/>
      <c r="B135" s="220"/>
      <c r="C135" s="221"/>
      <c r="D135" s="222" t="s">
        <v>72</v>
      </c>
      <c r="E135" s="223" t="s">
        <v>3448</v>
      </c>
      <c r="F135" s="223" t="s">
        <v>3860</v>
      </c>
      <c r="G135" s="221"/>
      <c r="H135" s="221"/>
      <c r="I135" s="224"/>
      <c r="J135" s="225">
        <f>BK135</f>
        <v>0</v>
      </c>
      <c r="K135" s="221"/>
      <c r="L135" s="226"/>
      <c r="M135" s="227"/>
      <c r="N135" s="228"/>
      <c r="O135" s="228"/>
      <c r="P135" s="229">
        <f>SUM(P136:P154)</f>
        <v>0</v>
      </c>
      <c r="Q135" s="228"/>
      <c r="R135" s="229">
        <f>SUM(R136:R154)</f>
        <v>0</v>
      </c>
      <c r="S135" s="228"/>
      <c r="T135" s="230">
        <f>SUM(T136:T154)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80</v>
      </c>
      <c r="AT135" s="232" t="s">
        <v>72</v>
      </c>
      <c r="AU135" s="232" t="s">
        <v>73</v>
      </c>
      <c r="AY135" s="231" t="s">
        <v>163</v>
      </c>
      <c r="BK135" s="233">
        <f>SUM(BK136:BK154)</f>
        <v>0</v>
      </c>
    </row>
    <row r="136" spans="1:65" s="2" customFormat="1" ht="16.5" customHeight="1">
      <c r="A136" s="38"/>
      <c r="B136" s="39"/>
      <c r="C136" s="236" t="s">
        <v>112</v>
      </c>
      <c r="D136" s="236" t="s">
        <v>165</v>
      </c>
      <c r="E136" s="237" t="s">
        <v>3861</v>
      </c>
      <c r="F136" s="238" t="s">
        <v>3862</v>
      </c>
      <c r="G136" s="239" t="s">
        <v>584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88</v>
      </c>
      <c r="AT136" s="248" t="s">
        <v>165</v>
      </c>
      <c r="AU136" s="248" t="s">
        <v>80</v>
      </c>
      <c r="AY136" s="17" t="s">
        <v>163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80</v>
      </c>
      <c r="BK136" s="249">
        <f>ROUND(I136*H136,2)</f>
        <v>0</v>
      </c>
      <c r="BL136" s="17" t="s">
        <v>88</v>
      </c>
      <c r="BM136" s="248" t="s">
        <v>3863</v>
      </c>
    </row>
    <row r="137" spans="1:65" s="2" customFormat="1" ht="16.5" customHeight="1">
      <c r="A137" s="38"/>
      <c r="B137" s="39"/>
      <c r="C137" s="236" t="s">
        <v>246</v>
      </c>
      <c r="D137" s="236" t="s">
        <v>165</v>
      </c>
      <c r="E137" s="237" t="s">
        <v>3864</v>
      </c>
      <c r="F137" s="238" t="s">
        <v>3865</v>
      </c>
      <c r="G137" s="239" t="s">
        <v>212</v>
      </c>
      <c r="H137" s="240">
        <v>160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38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88</v>
      </c>
      <c r="AT137" s="248" t="s">
        <v>165</v>
      </c>
      <c r="AU137" s="248" t="s">
        <v>80</v>
      </c>
      <c r="AY137" s="17" t="s">
        <v>163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80</v>
      </c>
      <c r="BK137" s="249">
        <f>ROUND(I137*H137,2)</f>
        <v>0</v>
      </c>
      <c r="BL137" s="17" t="s">
        <v>88</v>
      </c>
      <c r="BM137" s="248" t="s">
        <v>3866</v>
      </c>
    </row>
    <row r="138" spans="1:65" s="2" customFormat="1" ht="16.5" customHeight="1">
      <c r="A138" s="38"/>
      <c r="B138" s="39"/>
      <c r="C138" s="236" t="s">
        <v>8</v>
      </c>
      <c r="D138" s="236" t="s">
        <v>165</v>
      </c>
      <c r="E138" s="237" t="s">
        <v>3867</v>
      </c>
      <c r="F138" s="238" t="s">
        <v>3868</v>
      </c>
      <c r="G138" s="239" t="s">
        <v>584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88</v>
      </c>
      <c r="AT138" s="248" t="s">
        <v>165</v>
      </c>
      <c r="AU138" s="248" t="s">
        <v>80</v>
      </c>
      <c r="AY138" s="17" t="s">
        <v>163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80</v>
      </c>
      <c r="BK138" s="249">
        <f>ROUND(I138*H138,2)</f>
        <v>0</v>
      </c>
      <c r="BL138" s="17" t="s">
        <v>88</v>
      </c>
      <c r="BM138" s="248" t="s">
        <v>3869</v>
      </c>
    </row>
    <row r="139" spans="1:65" s="2" customFormat="1" ht="16.5" customHeight="1">
      <c r="A139" s="38"/>
      <c r="B139" s="39"/>
      <c r="C139" s="236" t="s">
        <v>254</v>
      </c>
      <c r="D139" s="236" t="s">
        <v>165</v>
      </c>
      <c r="E139" s="237" t="s">
        <v>3870</v>
      </c>
      <c r="F139" s="238" t="s">
        <v>3871</v>
      </c>
      <c r="G139" s="239" t="s">
        <v>3872</v>
      </c>
      <c r="H139" s="240">
        <v>12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38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88</v>
      </c>
      <c r="AT139" s="248" t="s">
        <v>165</v>
      </c>
      <c r="AU139" s="248" t="s">
        <v>80</v>
      </c>
      <c r="AY139" s="17" t="s">
        <v>163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80</v>
      </c>
      <c r="BK139" s="249">
        <f>ROUND(I139*H139,2)</f>
        <v>0</v>
      </c>
      <c r="BL139" s="17" t="s">
        <v>88</v>
      </c>
      <c r="BM139" s="248" t="s">
        <v>3873</v>
      </c>
    </row>
    <row r="140" spans="1:65" s="2" customFormat="1" ht="16.5" customHeight="1">
      <c r="A140" s="38"/>
      <c r="B140" s="39"/>
      <c r="C140" s="236" t="s">
        <v>259</v>
      </c>
      <c r="D140" s="236" t="s">
        <v>165</v>
      </c>
      <c r="E140" s="237" t="s">
        <v>3874</v>
      </c>
      <c r="F140" s="238" t="s">
        <v>3875</v>
      </c>
      <c r="G140" s="239" t="s">
        <v>212</v>
      </c>
      <c r="H140" s="240">
        <v>250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38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88</v>
      </c>
      <c r="AT140" s="248" t="s">
        <v>165</v>
      </c>
      <c r="AU140" s="248" t="s">
        <v>80</v>
      </c>
      <c r="AY140" s="17" t="s">
        <v>163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80</v>
      </c>
      <c r="BK140" s="249">
        <f>ROUND(I140*H140,2)</f>
        <v>0</v>
      </c>
      <c r="BL140" s="17" t="s">
        <v>88</v>
      </c>
      <c r="BM140" s="248" t="s">
        <v>3876</v>
      </c>
    </row>
    <row r="141" spans="1:65" s="2" customFormat="1" ht="16.5" customHeight="1">
      <c r="A141" s="38"/>
      <c r="B141" s="39"/>
      <c r="C141" s="236" t="s">
        <v>263</v>
      </c>
      <c r="D141" s="236" t="s">
        <v>165</v>
      </c>
      <c r="E141" s="237" t="s">
        <v>3877</v>
      </c>
      <c r="F141" s="238" t="s">
        <v>3878</v>
      </c>
      <c r="G141" s="239" t="s">
        <v>212</v>
      </c>
      <c r="H141" s="240">
        <v>100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38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88</v>
      </c>
      <c r="AT141" s="248" t="s">
        <v>165</v>
      </c>
      <c r="AU141" s="248" t="s">
        <v>80</v>
      </c>
      <c r="AY141" s="17" t="s">
        <v>163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80</v>
      </c>
      <c r="BK141" s="249">
        <f>ROUND(I141*H141,2)</f>
        <v>0</v>
      </c>
      <c r="BL141" s="17" t="s">
        <v>88</v>
      </c>
      <c r="BM141" s="248" t="s">
        <v>3879</v>
      </c>
    </row>
    <row r="142" spans="1:65" s="2" customFormat="1" ht="16.5" customHeight="1">
      <c r="A142" s="38"/>
      <c r="B142" s="39"/>
      <c r="C142" s="236" t="s">
        <v>267</v>
      </c>
      <c r="D142" s="236" t="s">
        <v>165</v>
      </c>
      <c r="E142" s="237" t="s">
        <v>3880</v>
      </c>
      <c r="F142" s="238" t="s">
        <v>3881</v>
      </c>
      <c r="G142" s="239" t="s">
        <v>563</v>
      </c>
      <c r="H142" s="240">
        <v>6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38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88</v>
      </c>
      <c r="AT142" s="248" t="s">
        <v>165</v>
      </c>
      <c r="AU142" s="248" t="s">
        <v>80</v>
      </c>
      <c r="AY142" s="17" t="s">
        <v>163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80</v>
      </c>
      <c r="BK142" s="249">
        <f>ROUND(I142*H142,2)</f>
        <v>0</v>
      </c>
      <c r="BL142" s="17" t="s">
        <v>88</v>
      </c>
      <c r="BM142" s="248" t="s">
        <v>3882</v>
      </c>
    </row>
    <row r="143" spans="1:65" s="2" customFormat="1" ht="16.5" customHeight="1">
      <c r="A143" s="38"/>
      <c r="B143" s="39"/>
      <c r="C143" s="236" t="s">
        <v>272</v>
      </c>
      <c r="D143" s="236" t="s">
        <v>165</v>
      </c>
      <c r="E143" s="237" t="s">
        <v>3883</v>
      </c>
      <c r="F143" s="238" t="s">
        <v>3884</v>
      </c>
      <c r="G143" s="239" t="s">
        <v>563</v>
      </c>
      <c r="H143" s="240">
        <v>1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38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88</v>
      </c>
      <c r="AT143" s="248" t="s">
        <v>165</v>
      </c>
      <c r="AU143" s="248" t="s">
        <v>80</v>
      </c>
      <c r="AY143" s="17" t="s">
        <v>163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80</v>
      </c>
      <c r="BK143" s="249">
        <f>ROUND(I143*H143,2)</f>
        <v>0</v>
      </c>
      <c r="BL143" s="17" t="s">
        <v>88</v>
      </c>
      <c r="BM143" s="248" t="s">
        <v>3885</v>
      </c>
    </row>
    <row r="144" spans="1:65" s="2" customFormat="1" ht="16.5" customHeight="1">
      <c r="A144" s="38"/>
      <c r="B144" s="39"/>
      <c r="C144" s="236" t="s">
        <v>7</v>
      </c>
      <c r="D144" s="236" t="s">
        <v>165</v>
      </c>
      <c r="E144" s="237" t="s">
        <v>3886</v>
      </c>
      <c r="F144" s="238" t="s">
        <v>3887</v>
      </c>
      <c r="G144" s="239" t="s">
        <v>563</v>
      </c>
      <c r="H144" s="240">
        <v>1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38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88</v>
      </c>
      <c r="AT144" s="248" t="s">
        <v>165</v>
      </c>
      <c r="AU144" s="248" t="s">
        <v>80</v>
      </c>
      <c r="AY144" s="17" t="s">
        <v>163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80</v>
      </c>
      <c r="BK144" s="249">
        <f>ROUND(I144*H144,2)</f>
        <v>0</v>
      </c>
      <c r="BL144" s="17" t="s">
        <v>88</v>
      </c>
      <c r="BM144" s="248" t="s">
        <v>3888</v>
      </c>
    </row>
    <row r="145" spans="1:65" s="2" customFormat="1" ht="21.75" customHeight="1">
      <c r="A145" s="38"/>
      <c r="B145" s="39"/>
      <c r="C145" s="236" t="s">
        <v>279</v>
      </c>
      <c r="D145" s="236" t="s">
        <v>165</v>
      </c>
      <c r="E145" s="237" t="s">
        <v>3889</v>
      </c>
      <c r="F145" s="238" t="s">
        <v>3890</v>
      </c>
      <c r="G145" s="239" t="s">
        <v>563</v>
      </c>
      <c r="H145" s="240">
        <v>3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38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88</v>
      </c>
      <c r="AT145" s="248" t="s">
        <v>165</v>
      </c>
      <c r="AU145" s="248" t="s">
        <v>80</v>
      </c>
      <c r="AY145" s="17" t="s">
        <v>163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80</v>
      </c>
      <c r="BK145" s="249">
        <f>ROUND(I145*H145,2)</f>
        <v>0</v>
      </c>
      <c r="BL145" s="17" t="s">
        <v>88</v>
      </c>
      <c r="BM145" s="248" t="s">
        <v>3891</v>
      </c>
    </row>
    <row r="146" spans="1:65" s="2" customFormat="1" ht="16.5" customHeight="1">
      <c r="A146" s="38"/>
      <c r="B146" s="39"/>
      <c r="C146" s="236" t="s">
        <v>283</v>
      </c>
      <c r="D146" s="236" t="s">
        <v>165</v>
      </c>
      <c r="E146" s="237" t="s">
        <v>3892</v>
      </c>
      <c r="F146" s="238" t="s">
        <v>3893</v>
      </c>
      <c r="G146" s="239" t="s">
        <v>563</v>
      </c>
      <c r="H146" s="240">
        <v>2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38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88</v>
      </c>
      <c r="AT146" s="248" t="s">
        <v>165</v>
      </c>
      <c r="AU146" s="248" t="s">
        <v>80</v>
      </c>
      <c r="AY146" s="17" t="s">
        <v>163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80</v>
      </c>
      <c r="BK146" s="249">
        <f>ROUND(I146*H146,2)</f>
        <v>0</v>
      </c>
      <c r="BL146" s="17" t="s">
        <v>88</v>
      </c>
      <c r="BM146" s="248" t="s">
        <v>3894</v>
      </c>
    </row>
    <row r="147" spans="1:65" s="2" customFormat="1" ht="16.5" customHeight="1">
      <c r="A147" s="38"/>
      <c r="B147" s="39"/>
      <c r="C147" s="236" t="s">
        <v>287</v>
      </c>
      <c r="D147" s="236" t="s">
        <v>165</v>
      </c>
      <c r="E147" s="237" t="s">
        <v>3895</v>
      </c>
      <c r="F147" s="238" t="s">
        <v>3896</v>
      </c>
      <c r="G147" s="239" t="s">
        <v>563</v>
      </c>
      <c r="H147" s="240">
        <v>2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38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88</v>
      </c>
      <c r="AT147" s="248" t="s">
        <v>165</v>
      </c>
      <c r="AU147" s="248" t="s">
        <v>80</v>
      </c>
      <c r="AY147" s="17" t="s">
        <v>163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80</v>
      </c>
      <c r="BK147" s="249">
        <f>ROUND(I147*H147,2)</f>
        <v>0</v>
      </c>
      <c r="BL147" s="17" t="s">
        <v>88</v>
      </c>
      <c r="BM147" s="248" t="s">
        <v>3897</v>
      </c>
    </row>
    <row r="148" spans="1:65" s="2" customFormat="1" ht="16.5" customHeight="1">
      <c r="A148" s="38"/>
      <c r="B148" s="39"/>
      <c r="C148" s="236" t="s">
        <v>291</v>
      </c>
      <c r="D148" s="236" t="s">
        <v>165</v>
      </c>
      <c r="E148" s="237" t="s">
        <v>3898</v>
      </c>
      <c r="F148" s="238" t="s">
        <v>3899</v>
      </c>
      <c r="G148" s="239" t="s">
        <v>563</v>
      </c>
      <c r="H148" s="240">
        <v>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38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88</v>
      </c>
      <c r="AT148" s="248" t="s">
        <v>165</v>
      </c>
      <c r="AU148" s="248" t="s">
        <v>80</v>
      </c>
      <c r="AY148" s="17" t="s">
        <v>163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80</v>
      </c>
      <c r="BK148" s="249">
        <f>ROUND(I148*H148,2)</f>
        <v>0</v>
      </c>
      <c r="BL148" s="17" t="s">
        <v>88</v>
      </c>
      <c r="BM148" s="248" t="s">
        <v>3900</v>
      </c>
    </row>
    <row r="149" spans="1:65" s="2" customFormat="1" ht="16.5" customHeight="1">
      <c r="A149" s="38"/>
      <c r="B149" s="39"/>
      <c r="C149" s="236" t="s">
        <v>315</v>
      </c>
      <c r="D149" s="236" t="s">
        <v>165</v>
      </c>
      <c r="E149" s="237" t="s">
        <v>3901</v>
      </c>
      <c r="F149" s="238" t="s">
        <v>3902</v>
      </c>
      <c r="G149" s="239" t="s">
        <v>563</v>
      </c>
      <c r="H149" s="240">
        <v>24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38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88</v>
      </c>
      <c r="AT149" s="248" t="s">
        <v>165</v>
      </c>
      <c r="AU149" s="248" t="s">
        <v>80</v>
      </c>
      <c r="AY149" s="17" t="s">
        <v>163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80</v>
      </c>
      <c r="BK149" s="249">
        <f>ROUND(I149*H149,2)</f>
        <v>0</v>
      </c>
      <c r="BL149" s="17" t="s">
        <v>88</v>
      </c>
      <c r="BM149" s="248" t="s">
        <v>3903</v>
      </c>
    </row>
    <row r="150" spans="1:65" s="2" customFormat="1" ht="16.5" customHeight="1">
      <c r="A150" s="38"/>
      <c r="B150" s="39"/>
      <c r="C150" s="236" t="s">
        <v>319</v>
      </c>
      <c r="D150" s="236" t="s">
        <v>165</v>
      </c>
      <c r="E150" s="237" t="s">
        <v>3904</v>
      </c>
      <c r="F150" s="238" t="s">
        <v>3905</v>
      </c>
      <c r="G150" s="239" t="s">
        <v>563</v>
      </c>
      <c r="H150" s="240">
        <v>24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38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88</v>
      </c>
      <c r="AT150" s="248" t="s">
        <v>165</v>
      </c>
      <c r="AU150" s="248" t="s">
        <v>80</v>
      </c>
      <c r="AY150" s="17" t="s">
        <v>163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80</v>
      </c>
      <c r="BK150" s="249">
        <f>ROUND(I150*H150,2)</f>
        <v>0</v>
      </c>
      <c r="BL150" s="17" t="s">
        <v>88</v>
      </c>
      <c r="BM150" s="248" t="s">
        <v>3906</v>
      </c>
    </row>
    <row r="151" spans="1:65" s="2" customFormat="1" ht="16.5" customHeight="1">
      <c r="A151" s="38"/>
      <c r="B151" s="39"/>
      <c r="C151" s="236" t="s">
        <v>323</v>
      </c>
      <c r="D151" s="236" t="s">
        <v>165</v>
      </c>
      <c r="E151" s="237" t="s">
        <v>3907</v>
      </c>
      <c r="F151" s="238" t="s">
        <v>3908</v>
      </c>
      <c r="G151" s="239" t="s">
        <v>563</v>
      </c>
      <c r="H151" s="240">
        <v>12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38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88</v>
      </c>
      <c r="AT151" s="248" t="s">
        <v>165</v>
      </c>
      <c r="AU151" s="248" t="s">
        <v>80</v>
      </c>
      <c r="AY151" s="17" t="s">
        <v>163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80</v>
      </c>
      <c r="BK151" s="249">
        <f>ROUND(I151*H151,2)</f>
        <v>0</v>
      </c>
      <c r="BL151" s="17" t="s">
        <v>88</v>
      </c>
      <c r="BM151" s="248" t="s">
        <v>3909</v>
      </c>
    </row>
    <row r="152" spans="1:65" s="2" customFormat="1" ht="16.5" customHeight="1">
      <c r="A152" s="38"/>
      <c r="B152" s="39"/>
      <c r="C152" s="236" t="s">
        <v>327</v>
      </c>
      <c r="D152" s="236" t="s">
        <v>165</v>
      </c>
      <c r="E152" s="237" t="s">
        <v>3910</v>
      </c>
      <c r="F152" s="238" t="s">
        <v>3911</v>
      </c>
      <c r="G152" s="239" t="s">
        <v>3872</v>
      </c>
      <c r="H152" s="240">
        <v>24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38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88</v>
      </c>
      <c r="AT152" s="248" t="s">
        <v>165</v>
      </c>
      <c r="AU152" s="248" t="s">
        <v>80</v>
      </c>
      <c r="AY152" s="17" t="s">
        <v>163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80</v>
      </c>
      <c r="BK152" s="249">
        <f>ROUND(I152*H152,2)</f>
        <v>0</v>
      </c>
      <c r="BL152" s="17" t="s">
        <v>88</v>
      </c>
      <c r="BM152" s="248" t="s">
        <v>3912</v>
      </c>
    </row>
    <row r="153" spans="1:65" s="2" customFormat="1" ht="21.75" customHeight="1">
      <c r="A153" s="38"/>
      <c r="B153" s="39"/>
      <c r="C153" s="236" t="s">
        <v>332</v>
      </c>
      <c r="D153" s="236" t="s">
        <v>165</v>
      </c>
      <c r="E153" s="237" t="s">
        <v>3913</v>
      </c>
      <c r="F153" s="238" t="s">
        <v>3914</v>
      </c>
      <c r="G153" s="239" t="s">
        <v>563</v>
      </c>
      <c r="H153" s="240">
        <v>44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38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88</v>
      </c>
      <c r="AT153" s="248" t="s">
        <v>165</v>
      </c>
      <c r="AU153" s="248" t="s">
        <v>80</v>
      </c>
      <c r="AY153" s="17" t="s">
        <v>163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80</v>
      </c>
      <c r="BK153" s="249">
        <f>ROUND(I153*H153,2)</f>
        <v>0</v>
      </c>
      <c r="BL153" s="17" t="s">
        <v>88</v>
      </c>
      <c r="BM153" s="248" t="s">
        <v>3915</v>
      </c>
    </row>
    <row r="154" spans="1:65" s="2" customFormat="1" ht="16.5" customHeight="1">
      <c r="A154" s="38"/>
      <c r="B154" s="39"/>
      <c r="C154" s="236" t="s">
        <v>339</v>
      </c>
      <c r="D154" s="236" t="s">
        <v>165</v>
      </c>
      <c r="E154" s="237" t="s">
        <v>3916</v>
      </c>
      <c r="F154" s="238" t="s">
        <v>3917</v>
      </c>
      <c r="G154" s="239" t="s">
        <v>584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38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88</v>
      </c>
      <c r="AT154" s="248" t="s">
        <v>165</v>
      </c>
      <c r="AU154" s="248" t="s">
        <v>80</v>
      </c>
      <c r="AY154" s="17" t="s">
        <v>163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80</v>
      </c>
      <c r="BK154" s="249">
        <f>ROUND(I154*H154,2)</f>
        <v>0</v>
      </c>
      <c r="BL154" s="17" t="s">
        <v>88</v>
      </c>
      <c r="BM154" s="248" t="s">
        <v>3918</v>
      </c>
    </row>
    <row r="155" spans="1:63" s="12" customFormat="1" ht="25.9" customHeight="1">
      <c r="A155" s="12"/>
      <c r="B155" s="220"/>
      <c r="C155" s="221"/>
      <c r="D155" s="222" t="s">
        <v>72</v>
      </c>
      <c r="E155" s="223" t="s">
        <v>2640</v>
      </c>
      <c r="F155" s="223" t="s">
        <v>3919</v>
      </c>
      <c r="G155" s="221"/>
      <c r="H155" s="221"/>
      <c r="I155" s="224"/>
      <c r="J155" s="225">
        <f>BK155</f>
        <v>0</v>
      </c>
      <c r="K155" s="221"/>
      <c r="L155" s="226"/>
      <c r="M155" s="227"/>
      <c r="N155" s="228"/>
      <c r="O155" s="228"/>
      <c r="P155" s="229">
        <f>SUM(P156:P179)</f>
        <v>0</v>
      </c>
      <c r="Q155" s="228"/>
      <c r="R155" s="229">
        <f>SUM(R156:R179)</f>
        <v>0</v>
      </c>
      <c r="S155" s="228"/>
      <c r="T155" s="230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1" t="s">
        <v>80</v>
      </c>
      <c r="AT155" s="232" t="s">
        <v>72</v>
      </c>
      <c r="AU155" s="232" t="s">
        <v>73</v>
      </c>
      <c r="AY155" s="231" t="s">
        <v>163</v>
      </c>
      <c r="BK155" s="233">
        <f>SUM(BK156:BK179)</f>
        <v>0</v>
      </c>
    </row>
    <row r="156" spans="1:65" s="2" customFormat="1" ht="16.5" customHeight="1">
      <c r="A156" s="38"/>
      <c r="B156" s="39"/>
      <c r="C156" s="236" t="s">
        <v>378</v>
      </c>
      <c r="D156" s="236" t="s">
        <v>165</v>
      </c>
      <c r="E156" s="237" t="s">
        <v>3920</v>
      </c>
      <c r="F156" s="238" t="s">
        <v>3921</v>
      </c>
      <c r="G156" s="239" t="s">
        <v>563</v>
      </c>
      <c r="H156" s="240">
        <v>1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38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88</v>
      </c>
      <c r="AT156" s="248" t="s">
        <v>165</v>
      </c>
      <c r="AU156" s="248" t="s">
        <v>80</v>
      </c>
      <c r="AY156" s="17" t="s">
        <v>163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80</v>
      </c>
      <c r="BK156" s="249">
        <f>ROUND(I156*H156,2)</f>
        <v>0</v>
      </c>
      <c r="BL156" s="17" t="s">
        <v>88</v>
      </c>
      <c r="BM156" s="248" t="s">
        <v>3922</v>
      </c>
    </row>
    <row r="157" spans="1:65" s="2" customFormat="1" ht="21.75" customHeight="1">
      <c r="A157" s="38"/>
      <c r="B157" s="39"/>
      <c r="C157" s="236" t="s">
        <v>383</v>
      </c>
      <c r="D157" s="236" t="s">
        <v>165</v>
      </c>
      <c r="E157" s="237" t="s">
        <v>3923</v>
      </c>
      <c r="F157" s="238" t="s">
        <v>3924</v>
      </c>
      <c r="G157" s="239" t="s">
        <v>563</v>
      </c>
      <c r="H157" s="240">
        <v>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38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88</v>
      </c>
      <c r="AT157" s="248" t="s">
        <v>165</v>
      </c>
      <c r="AU157" s="248" t="s">
        <v>80</v>
      </c>
      <c r="AY157" s="17" t="s">
        <v>163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80</v>
      </c>
      <c r="BK157" s="249">
        <f>ROUND(I157*H157,2)</f>
        <v>0</v>
      </c>
      <c r="BL157" s="17" t="s">
        <v>88</v>
      </c>
      <c r="BM157" s="248" t="s">
        <v>3925</v>
      </c>
    </row>
    <row r="158" spans="1:65" s="2" customFormat="1" ht="21.75" customHeight="1">
      <c r="A158" s="38"/>
      <c r="B158" s="39"/>
      <c r="C158" s="236" t="s">
        <v>390</v>
      </c>
      <c r="D158" s="236" t="s">
        <v>165</v>
      </c>
      <c r="E158" s="237" t="s">
        <v>3926</v>
      </c>
      <c r="F158" s="238" t="s">
        <v>3927</v>
      </c>
      <c r="G158" s="239" t="s">
        <v>563</v>
      </c>
      <c r="H158" s="240">
        <v>10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38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88</v>
      </c>
      <c r="AT158" s="248" t="s">
        <v>165</v>
      </c>
      <c r="AU158" s="248" t="s">
        <v>80</v>
      </c>
      <c r="AY158" s="17" t="s">
        <v>163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80</v>
      </c>
      <c r="BK158" s="249">
        <f>ROUND(I158*H158,2)</f>
        <v>0</v>
      </c>
      <c r="BL158" s="17" t="s">
        <v>88</v>
      </c>
      <c r="BM158" s="248" t="s">
        <v>3928</v>
      </c>
    </row>
    <row r="159" spans="1:65" s="2" customFormat="1" ht="16.5" customHeight="1">
      <c r="A159" s="38"/>
      <c r="B159" s="39"/>
      <c r="C159" s="236" t="s">
        <v>395</v>
      </c>
      <c r="D159" s="236" t="s">
        <v>165</v>
      </c>
      <c r="E159" s="237" t="s">
        <v>3929</v>
      </c>
      <c r="F159" s="238" t="s">
        <v>3930</v>
      </c>
      <c r="G159" s="239" t="s">
        <v>563</v>
      </c>
      <c r="H159" s="240">
        <v>12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38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88</v>
      </c>
      <c r="AT159" s="248" t="s">
        <v>165</v>
      </c>
      <c r="AU159" s="248" t="s">
        <v>80</v>
      </c>
      <c r="AY159" s="17" t="s">
        <v>163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80</v>
      </c>
      <c r="BK159" s="249">
        <f>ROUND(I159*H159,2)</f>
        <v>0</v>
      </c>
      <c r="BL159" s="17" t="s">
        <v>88</v>
      </c>
      <c r="BM159" s="248" t="s">
        <v>3931</v>
      </c>
    </row>
    <row r="160" spans="1:65" s="2" customFormat="1" ht="16.5" customHeight="1">
      <c r="A160" s="38"/>
      <c r="B160" s="39"/>
      <c r="C160" s="236" t="s">
        <v>403</v>
      </c>
      <c r="D160" s="236" t="s">
        <v>165</v>
      </c>
      <c r="E160" s="237" t="s">
        <v>3932</v>
      </c>
      <c r="F160" s="238" t="s">
        <v>3933</v>
      </c>
      <c r="G160" s="239" t="s">
        <v>212</v>
      </c>
      <c r="H160" s="240">
        <v>28295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38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88</v>
      </c>
      <c r="AT160" s="248" t="s">
        <v>165</v>
      </c>
      <c r="AU160" s="248" t="s">
        <v>80</v>
      </c>
      <c r="AY160" s="17" t="s">
        <v>163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80</v>
      </c>
      <c r="BK160" s="249">
        <f>ROUND(I160*H160,2)</f>
        <v>0</v>
      </c>
      <c r="BL160" s="17" t="s">
        <v>88</v>
      </c>
      <c r="BM160" s="248" t="s">
        <v>3934</v>
      </c>
    </row>
    <row r="161" spans="1:65" s="2" customFormat="1" ht="16.5" customHeight="1">
      <c r="A161" s="38"/>
      <c r="B161" s="39"/>
      <c r="C161" s="236" t="s">
        <v>409</v>
      </c>
      <c r="D161" s="236" t="s">
        <v>165</v>
      </c>
      <c r="E161" s="237" t="s">
        <v>3935</v>
      </c>
      <c r="F161" s="238" t="s">
        <v>3936</v>
      </c>
      <c r="G161" s="239" t="s">
        <v>212</v>
      </c>
      <c r="H161" s="240">
        <v>148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38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88</v>
      </c>
      <c r="AT161" s="248" t="s">
        <v>165</v>
      </c>
      <c r="AU161" s="248" t="s">
        <v>80</v>
      </c>
      <c r="AY161" s="17" t="s">
        <v>163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80</v>
      </c>
      <c r="BK161" s="249">
        <f>ROUND(I161*H161,2)</f>
        <v>0</v>
      </c>
      <c r="BL161" s="17" t="s">
        <v>88</v>
      </c>
      <c r="BM161" s="248" t="s">
        <v>3937</v>
      </c>
    </row>
    <row r="162" spans="1:65" s="2" customFormat="1" ht="16.5" customHeight="1">
      <c r="A162" s="38"/>
      <c r="B162" s="39"/>
      <c r="C162" s="236" t="s">
        <v>418</v>
      </c>
      <c r="D162" s="236" t="s">
        <v>165</v>
      </c>
      <c r="E162" s="237" t="s">
        <v>3829</v>
      </c>
      <c r="F162" s="238" t="s">
        <v>3830</v>
      </c>
      <c r="G162" s="239" t="s">
        <v>212</v>
      </c>
      <c r="H162" s="240">
        <v>1197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38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88</v>
      </c>
      <c r="AT162" s="248" t="s">
        <v>165</v>
      </c>
      <c r="AU162" s="248" t="s">
        <v>80</v>
      </c>
      <c r="AY162" s="17" t="s">
        <v>163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80</v>
      </c>
      <c r="BK162" s="249">
        <f>ROUND(I162*H162,2)</f>
        <v>0</v>
      </c>
      <c r="BL162" s="17" t="s">
        <v>88</v>
      </c>
      <c r="BM162" s="248" t="s">
        <v>3938</v>
      </c>
    </row>
    <row r="163" spans="1:65" s="2" customFormat="1" ht="16.5" customHeight="1">
      <c r="A163" s="38"/>
      <c r="B163" s="39"/>
      <c r="C163" s="236" t="s">
        <v>423</v>
      </c>
      <c r="D163" s="236" t="s">
        <v>165</v>
      </c>
      <c r="E163" s="237" t="s">
        <v>3939</v>
      </c>
      <c r="F163" s="238" t="s">
        <v>3940</v>
      </c>
      <c r="G163" s="239" t="s">
        <v>212</v>
      </c>
      <c r="H163" s="240">
        <v>39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38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88</v>
      </c>
      <c r="AT163" s="248" t="s">
        <v>165</v>
      </c>
      <c r="AU163" s="248" t="s">
        <v>80</v>
      </c>
      <c r="AY163" s="17" t="s">
        <v>163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80</v>
      </c>
      <c r="BK163" s="249">
        <f>ROUND(I163*H163,2)</f>
        <v>0</v>
      </c>
      <c r="BL163" s="17" t="s">
        <v>88</v>
      </c>
      <c r="BM163" s="248" t="s">
        <v>3941</v>
      </c>
    </row>
    <row r="164" spans="1:65" s="2" customFormat="1" ht="16.5" customHeight="1">
      <c r="A164" s="38"/>
      <c r="B164" s="39"/>
      <c r="C164" s="236" t="s">
        <v>432</v>
      </c>
      <c r="D164" s="236" t="s">
        <v>165</v>
      </c>
      <c r="E164" s="237" t="s">
        <v>3942</v>
      </c>
      <c r="F164" s="238" t="s">
        <v>3943</v>
      </c>
      <c r="G164" s="239" t="s">
        <v>563</v>
      </c>
      <c r="H164" s="240">
        <v>100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38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88</v>
      </c>
      <c r="AT164" s="248" t="s">
        <v>165</v>
      </c>
      <c r="AU164" s="248" t="s">
        <v>80</v>
      </c>
      <c r="AY164" s="17" t="s">
        <v>163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80</v>
      </c>
      <c r="BK164" s="249">
        <f>ROUND(I164*H164,2)</f>
        <v>0</v>
      </c>
      <c r="BL164" s="17" t="s">
        <v>88</v>
      </c>
      <c r="BM164" s="248" t="s">
        <v>3944</v>
      </c>
    </row>
    <row r="165" spans="1:65" s="2" customFormat="1" ht="16.5" customHeight="1">
      <c r="A165" s="38"/>
      <c r="B165" s="39"/>
      <c r="C165" s="236" t="s">
        <v>438</v>
      </c>
      <c r="D165" s="236" t="s">
        <v>165</v>
      </c>
      <c r="E165" s="237" t="s">
        <v>3945</v>
      </c>
      <c r="F165" s="238" t="s">
        <v>3946</v>
      </c>
      <c r="G165" s="239" t="s">
        <v>563</v>
      </c>
      <c r="H165" s="240">
        <v>405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38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88</v>
      </c>
      <c r="AT165" s="248" t="s">
        <v>165</v>
      </c>
      <c r="AU165" s="248" t="s">
        <v>80</v>
      </c>
      <c r="AY165" s="17" t="s">
        <v>163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80</v>
      </c>
      <c r="BK165" s="249">
        <f>ROUND(I165*H165,2)</f>
        <v>0</v>
      </c>
      <c r="BL165" s="17" t="s">
        <v>88</v>
      </c>
      <c r="BM165" s="248" t="s">
        <v>3947</v>
      </c>
    </row>
    <row r="166" spans="1:65" s="2" customFormat="1" ht="16.5" customHeight="1">
      <c r="A166" s="38"/>
      <c r="B166" s="39"/>
      <c r="C166" s="236" t="s">
        <v>443</v>
      </c>
      <c r="D166" s="236" t="s">
        <v>165</v>
      </c>
      <c r="E166" s="237" t="s">
        <v>3948</v>
      </c>
      <c r="F166" s="238" t="s">
        <v>3949</v>
      </c>
      <c r="G166" s="239" t="s">
        <v>563</v>
      </c>
      <c r="H166" s="240">
        <v>505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38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88</v>
      </c>
      <c r="AT166" s="248" t="s">
        <v>165</v>
      </c>
      <c r="AU166" s="248" t="s">
        <v>80</v>
      </c>
      <c r="AY166" s="17" t="s">
        <v>163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80</v>
      </c>
      <c r="BK166" s="249">
        <f>ROUND(I166*H166,2)</f>
        <v>0</v>
      </c>
      <c r="BL166" s="17" t="s">
        <v>88</v>
      </c>
      <c r="BM166" s="248" t="s">
        <v>3950</v>
      </c>
    </row>
    <row r="167" spans="1:65" s="2" customFormat="1" ht="16.5" customHeight="1">
      <c r="A167" s="38"/>
      <c r="B167" s="39"/>
      <c r="C167" s="236" t="s">
        <v>452</v>
      </c>
      <c r="D167" s="236" t="s">
        <v>165</v>
      </c>
      <c r="E167" s="237" t="s">
        <v>3951</v>
      </c>
      <c r="F167" s="238" t="s">
        <v>3952</v>
      </c>
      <c r="G167" s="239" t="s">
        <v>563</v>
      </c>
      <c r="H167" s="240">
        <v>55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38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88</v>
      </c>
      <c r="AT167" s="248" t="s">
        <v>165</v>
      </c>
      <c r="AU167" s="248" t="s">
        <v>80</v>
      </c>
      <c r="AY167" s="17" t="s">
        <v>163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80</v>
      </c>
      <c r="BK167" s="249">
        <f>ROUND(I167*H167,2)</f>
        <v>0</v>
      </c>
      <c r="BL167" s="17" t="s">
        <v>88</v>
      </c>
      <c r="BM167" s="248" t="s">
        <v>3953</v>
      </c>
    </row>
    <row r="168" spans="1:65" s="2" customFormat="1" ht="16.5" customHeight="1">
      <c r="A168" s="38"/>
      <c r="B168" s="39"/>
      <c r="C168" s="236" t="s">
        <v>458</v>
      </c>
      <c r="D168" s="236" t="s">
        <v>165</v>
      </c>
      <c r="E168" s="237" t="s">
        <v>3954</v>
      </c>
      <c r="F168" s="238" t="s">
        <v>3955</v>
      </c>
      <c r="G168" s="239" t="s">
        <v>563</v>
      </c>
      <c r="H168" s="240">
        <v>55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38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88</v>
      </c>
      <c r="AT168" s="248" t="s">
        <v>165</v>
      </c>
      <c r="AU168" s="248" t="s">
        <v>80</v>
      </c>
      <c r="AY168" s="17" t="s">
        <v>163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80</v>
      </c>
      <c r="BK168" s="249">
        <f>ROUND(I168*H168,2)</f>
        <v>0</v>
      </c>
      <c r="BL168" s="17" t="s">
        <v>88</v>
      </c>
      <c r="BM168" s="248" t="s">
        <v>3956</v>
      </c>
    </row>
    <row r="169" spans="1:65" s="2" customFormat="1" ht="16.5" customHeight="1">
      <c r="A169" s="38"/>
      <c r="B169" s="39"/>
      <c r="C169" s="236" t="s">
        <v>464</v>
      </c>
      <c r="D169" s="236" t="s">
        <v>165</v>
      </c>
      <c r="E169" s="237" t="s">
        <v>3957</v>
      </c>
      <c r="F169" s="238" t="s">
        <v>3958</v>
      </c>
      <c r="G169" s="239" t="s">
        <v>563</v>
      </c>
      <c r="H169" s="240">
        <v>112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38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88</v>
      </c>
      <c r="AT169" s="248" t="s">
        <v>165</v>
      </c>
      <c r="AU169" s="248" t="s">
        <v>80</v>
      </c>
      <c r="AY169" s="17" t="s">
        <v>163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80</v>
      </c>
      <c r="BK169" s="249">
        <f>ROUND(I169*H169,2)</f>
        <v>0</v>
      </c>
      <c r="BL169" s="17" t="s">
        <v>88</v>
      </c>
      <c r="BM169" s="248" t="s">
        <v>3959</v>
      </c>
    </row>
    <row r="170" spans="1:65" s="2" customFormat="1" ht="16.5" customHeight="1">
      <c r="A170" s="38"/>
      <c r="B170" s="39"/>
      <c r="C170" s="236" t="s">
        <v>476</v>
      </c>
      <c r="D170" s="236" t="s">
        <v>165</v>
      </c>
      <c r="E170" s="237" t="s">
        <v>3960</v>
      </c>
      <c r="F170" s="238" t="s">
        <v>3961</v>
      </c>
      <c r="G170" s="239" t="s">
        <v>563</v>
      </c>
      <c r="H170" s="240">
        <v>169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38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88</v>
      </c>
      <c r="AT170" s="248" t="s">
        <v>165</v>
      </c>
      <c r="AU170" s="248" t="s">
        <v>80</v>
      </c>
      <c r="AY170" s="17" t="s">
        <v>163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80</v>
      </c>
      <c r="BK170" s="249">
        <f>ROUND(I170*H170,2)</f>
        <v>0</v>
      </c>
      <c r="BL170" s="17" t="s">
        <v>88</v>
      </c>
      <c r="BM170" s="248" t="s">
        <v>3962</v>
      </c>
    </row>
    <row r="171" spans="1:65" s="2" customFormat="1" ht="16.5" customHeight="1">
      <c r="A171" s="38"/>
      <c r="B171" s="39"/>
      <c r="C171" s="236" t="s">
        <v>484</v>
      </c>
      <c r="D171" s="236" t="s">
        <v>165</v>
      </c>
      <c r="E171" s="237" t="s">
        <v>3963</v>
      </c>
      <c r="F171" s="238" t="s">
        <v>3964</v>
      </c>
      <c r="G171" s="239" t="s">
        <v>563</v>
      </c>
      <c r="H171" s="240">
        <v>2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38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88</v>
      </c>
      <c r="AT171" s="248" t="s">
        <v>165</v>
      </c>
      <c r="AU171" s="248" t="s">
        <v>80</v>
      </c>
      <c r="AY171" s="17" t="s">
        <v>163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80</v>
      </c>
      <c r="BK171" s="249">
        <f>ROUND(I171*H171,2)</f>
        <v>0</v>
      </c>
      <c r="BL171" s="17" t="s">
        <v>88</v>
      </c>
      <c r="BM171" s="248" t="s">
        <v>3965</v>
      </c>
    </row>
    <row r="172" spans="1:65" s="2" customFormat="1" ht="16.5" customHeight="1">
      <c r="A172" s="38"/>
      <c r="B172" s="39"/>
      <c r="C172" s="236" t="s">
        <v>490</v>
      </c>
      <c r="D172" s="236" t="s">
        <v>165</v>
      </c>
      <c r="E172" s="237" t="s">
        <v>3424</v>
      </c>
      <c r="F172" s="238" t="s">
        <v>3425</v>
      </c>
      <c r="G172" s="239" t="s">
        <v>563</v>
      </c>
      <c r="H172" s="240">
        <v>283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38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88</v>
      </c>
      <c r="AT172" s="248" t="s">
        <v>165</v>
      </c>
      <c r="AU172" s="248" t="s">
        <v>80</v>
      </c>
      <c r="AY172" s="17" t="s">
        <v>163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80</v>
      </c>
      <c r="BK172" s="249">
        <f>ROUND(I172*H172,2)</f>
        <v>0</v>
      </c>
      <c r="BL172" s="17" t="s">
        <v>88</v>
      </c>
      <c r="BM172" s="248" t="s">
        <v>3966</v>
      </c>
    </row>
    <row r="173" spans="1:65" s="2" customFormat="1" ht="16.5" customHeight="1">
      <c r="A173" s="38"/>
      <c r="B173" s="39"/>
      <c r="C173" s="236" t="s">
        <v>499</v>
      </c>
      <c r="D173" s="236" t="s">
        <v>165</v>
      </c>
      <c r="E173" s="237" t="s">
        <v>3967</v>
      </c>
      <c r="F173" s="238" t="s">
        <v>3968</v>
      </c>
      <c r="G173" s="239" t="s">
        <v>563</v>
      </c>
      <c r="H173" s="240">
        <v>3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38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88</v>
      </c>
      <c r="AT173" s="248" t="s">
        <v>165</v>
      </c>
      <c r="AU173" s="248" t="s">
        <v>80</v>
      </c>
      <c r="AY173" s="17" t="s">
        <v>163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80</v>
      </c>
      <c r="BK173" s="249">
        <f>ROUND(I173*H173,2)</f>
        <v>0</v>
      </c>
      <c r="BL173" s="17" t="s">
        <v>88</v>
      </c>
      <c r="BM173" s="248" t="s">
        <v>3969</v>
      </c>
    </row>
    <row r="174" spans="1:65" s="2" customFormat="1" ht="16.5" customHeight="1">
      <c r="A174" s="38"/>
      <c r="B174" s="39"/>
      <c r="C174" s="236" t="s">
        <v>504</v>
      </c>
      <c r="D174" s="236" t="s">
        <v>165</v>
      </c>
      <c r="E174" s="237" t="s">
        <v>3970</v>
      </c>
      <c r="F174" s="238" t="s">
        <v>3971</v>
      </c>
      <c r="G174" s="239" t="s">
        <v>3972</v>
      </c>
      <c r="H174" s="240">
        <v>30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38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88</v>
      </c>
      <c r="AT174" s="248" t="s">
        <v>165</v>
      </c>
      <c r="AU174" s="248" t="s">
        <v>80</v>
      </c>
      <c r="AY174" s="17" t="s">
        <v>163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80</v>
      </c>
      <c r="BK174" s="249">
        <f>ROUND(I174*H174,2)</f>
        <v>0</v>
      </c>
      <c r="BL174" s="17" t="s">
        <v>88</v>
      </c>
      <c r="BM174" s="248" t="s">
        <v>3973</v>
      </c>
    </row>
    <row r="175" spans="1:65" s="2" customFormat="1" ht="16.5" customHeight="1">
      <c r="A175" s="38"/>
      <c r="B175" s="39"/>
      <c r="C175" s="236" t="s">
        <v>509</v>
      </c>
      <c r="D175" s="236" t="s">
        <v>165</v>
      </c>
      <c r="E175" s="237" t="s">
        <v>3974</v>
      </c>
      <c r="F175" s="238" t="s">
        <v>3975</v>
      </c>
      <c r="G175" s="239" t="s">
        <v>563</v>
      </c>
      <c r="H175" s="240">
        <v>8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38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88</v>
      </c>
      <c r="AT175" s="248" t="s">
        <v>165</v>
      </c>
      <c r="AU175" s="248" t="s">
        <v>80</v>
      </c>
      <c r="AY175" s="17" t="s">
        <v>163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80</v>
      </c>
      <c r="BK175" s="249">
        <f>ROUND(I175*H175,2)</f>
        <v>0</v>
      </c>
      <c r="BL175" s="17" t="s">
        <v>88</v>
      </c>
      <c r="BM175" s="248" t="s">
        <v>3976</v>
      </c>
    </row>
    <row r="176" spans="1:65" s="2" customFormat="1" ht="16.5" customHeight="1">
      <c r="A176" s="38"/>
      <c r="B176" s="39"/>
      <c r="C176" s="236" t="s">
        <v>514</v>
      </c>
      <c r="D176" s="236" t="s">
        <v>165</v>
      </c>
      <c r="E176" s="237" t="s">
        <v>3977</v>
      </c>
      <c r="F176" s="238" t="s">
        <v>3978</v>
      </c>
      <c r="G176" s="239" t="s">
        <v>563</v>
      </c>
      <c r="H176" s="240">
        <v>8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38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88</v>
      </c>
      <c r="AT176" s="248" t="s">
        <v>165</v>
      </c>
      <c r="AU176" s="248" t="s">
        <v>80</v>
      </c>
      <c r="AY176" s="17" t="s">
        <v>163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80</v>
      </c>
      <c r="BK176" s="249">
        <f>ROUND(I176*H176,2)</f>
        <v>0</v>
      </c>
      <c r="BL176" s="17" t="s">
        <v>88</v>
      </c>
      <c r="BM176" s="248" t="s">
        <v>3979</v>
      </c>
    </row>
    <row r="177" spans="1:65" s="2" customFormat="1" ht="16.5" customHeight="1">
      <c r="A177" s="38"/>
      <c r="B177" s="39"/>
      <c r="C177" s="236" t="s">
        <v>521</v>
      </c>
      <c r="D177" s="236" t="s">
        <v>165</v>
      </c>
      <c r="E177" s="237" t="s">
        <v>3980</v>
      </c>
      <c r="F177" s="238" t="s">
        <v>3981</v>
      </c>
      <c r="G177" s="239" t="s">
        <v>563</v>
      </c>
      <c r="H177" s="240">
        <v>16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38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88</v>
      </c>
      <c r="AT177" s="248" t="s">
        <v>165</v>
      </c>
      <c r="AU177" s="248" t="s">
        <v>80</v>
      </c>
      <c r="AY177" s="17" t="s">
        <v>163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80</v>
      </c>
      <c r="BK177" s="249">
        <f>ROUND(I177*H177,2)</f>
        <v>0</v>
      </c>
      <c r="BL177" s="17" t="s">
        <v>88</v>
      </c>
      <c r="BM177" s="248" t="s">
        <v>3982</v>
      </c>
    </row>
    <row r="178" spans="1:65" s="2" customFormat="1" ht="16.5" customHeight="1">
      <c r="A178" s="38"/>
      <c r="B178" s="39"/>
      <c r="C178" s="236" t="s">
        <v>528</v>
      </c>
      <c r="D178" s="236" t="s">
        <v>165</v>
      </c>
      <c r="E178" s="237" t="s">
        <v>3983</v>
      </c>
      <c r="F178" s="238" t="s">
        <v>3984</v>
      </c>
      <c r="G178" s="239" t="s">
        <v>563</v>
      </c>
      <c r="H178" s="240">
        <v>505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38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88</v>
      </c>
      <c r="AT178" s="248" t="s">
        <v>165</v>
      </c>
      <c r="AU178" s="248" t="s">
        <v>80</v>
      </c>
      <c r="AY178" s="17" t="s">
        <v>163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80</v>
      </c>
      <c r="BK178" s="249">
        <f>ROUND(I178*H178,2)</f>
        <v>0</v>
      </c>
      <c r="BL178" s="17" t="s">
        <v>88</v>
      </c>
      <c r="BM178" s="248" t="s">
        <v>3985</v>
      </c>
    </row>
    <row r="179" spans="1:65" s="2" customFormat="1" ht="16.5" customHeight="1">
      <c r="A179" s="38"/>
      <c r="B179" s="39"/>
      <c r="C179" s="236" t="s">
        <v>535</v>
      </c>
      <c r="D179" s="236" t="s">
        <v>165</v>
      </c>
      <c r="E179" s="237" t="s">
        <v>3986</v>
      </c>
      <c r="F179" s="238" t="s">
        <v>3987</v>
      </c>
      <c r="G179" s="239" t="s">
        <v>584</v>
      </c>
      <c r="H179" s="240">
        <v>1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38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88</v>
      </c>
      <c r="AT179" s="248" t="s">
        <v>165</v>
      </c>
      <c r="AU179" s="248" t="s">
        <v>80</v>
      </c>
      <c r="AY179" s="17" t="s">
        <v>163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80</v>
      </c>
      <c r="BK179" s="249">
        <f>ROUND(I179*H179,2)</f>
        <v>0</v>
      </c>
      <c r="BL179" s="17" t="s">
        <v>88</v>
      </c>
      <c r="BM179" s="248" t="s">
        <v>3988</v>
      </c>
    </row>
    <row r="180" spans="1:63" s="12" customFormat="1" ht="25.9" customHeight="1">
      <c r="A180" s="12"/>
      <c r="B180" s="220"/>
      <c r="C180" s="221"/>
      <c r="D180" s="222" t="s">
        <v>72</v>
      </c>
      <c r="E180" s="223" t="s">
        <v>2645</v>
      </c>
      <c r="F180" s="223" t="s">
        <v>3989</v>
      </c>
      <c r="G180" s="221"/>
      <c r="H180" s="221"/>
      <c r="I180" s="224"/>
      <c r="J180" s="225">
        <f>BK180</f>
        <v>0</v>
      </c>
      <c r="K180" s="221"/>
      <c r="L180" s="226"/>
      <c r="M180" s="227"/>
      <c r="N180" s="228"/>
      <c r="O180" s="228"/>
      <c r="P180" s="229">
        <f>SUM(P181:P187)</f>
        <v>0</v>
      </c>
      <c r="Q180" s="228"/>
      <c r="R180" s="229">
        <f>SUM(R181:R187)</f>
        <v>0</v>
      </c>
      <c r="S180" s="228"/>
      <c r="T180" s="230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1" t="s">
        <v>80</v>
      </c>
      <c r="AT180" s="232" t="s">
        <v>72</v>
      </c>
      <c r="AU180" s="232" t="s">
        <v>73</v>
      </c>
      <c r="AY180" s="231" t="s">
        <v>163</v>
      </c>
      <c r="BK180" s="233">
        <f>SUM(BK181:BK187)</f>
        <v>0</v>
      </c>
    </row>
    <row r="181" spans="1:65" s="2" customFormat="1" ht="21.75" customHeight="1">
      <c r="A181" s="38"/>
      <c r="B181" s="39"/>
      <c r="C181" s="236" t="s">
        <v>540</v>
      </c>
      <c r="D181" s="236" t="s">
        <v>165</v>
      </c>
      <c r="E181" s="237" t="s">
        <v>3990</v>
      </c>
      <c r="F181" s="238" t="s">
        <v>3991</v>
      </c>
      <c r="G181" s="239" t="s">
        <v>563</v>
      </c>
      <c r="H181" s="240">
        <v>1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38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88</v>
      </c>
      <c r="AT181" s="248" t="s">
        <v>165</v>
      </c>
      <c r="AU181" s="248" t="s">
        <v>80</v>
      </c>
      <c r="AY181" s="17" t="s">
        <v>163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80</v>
      </c>
      <c r="BK181" s="249">
        <f>ROUND(I181*H181,2)</f>
        <v>0</v>
      </c>
      <c r="BL181" s="17" t="s">
        <v>88</v>
      </c>
      <c r="BM181" s="248" t="s">
        <v>3992</v>
      </c>
    </row>
    <row r="182" spans="1:65" s="2" customFormat="1" ht="16.5" customHeight="1">
      <c r="A182" s="38"/>
      <c r="B182" s="39"/>
      <c r="C182" s="236" t="s">
        <v>545</v>
      </c>
      <c r="D182" s="236" t="s">
        <v>165</v>
      </c>
      <c r="E182" s="237" t="s">
        <v>3993</v>
      </c>
      <c r="F182" s="238" t="s">
        <v>3994</v>
      </c>
      <c r="G182" s="239" t="s">
        <v>563</v>
      </c>
      <c r="H182" s="240">
        <v>1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38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88</v>
      </c>
      <c r="AT182" s="248" t="s">
        <v>165</v>
      </c>
      <c r="AU182" s="248" t="s">
        <v>80</v>
      </c>
      <c r="AY182" s="17" t="s">
        <v>163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80</v>
      </c>
      <c r="BK182" s="249">
        <f>ROUND(I182*H182,2)</f>
        <v>0</v>
      </c>
      <c r="BL182" s="17" t="s">
        <v>88</v>
      </c>
      <c r="BM182" s="248" t="s">
        <v>3995</v>
      </c>
    </row>
    <row r="183" spans="1:65" s="2" customFormat="1" ht="16.5" customHeight="1">
      <c r="A183" s="38"/>
      <c r="B183" s="39"/>
      <c r="C183" s="236" t="s">
        <v>550</v>
      </c>
      <c r="D183" s="236" t="s">
        <v>165</v>
      </c>
      <c r="E183" s="237" t="s">
        <v>3996</v>
      </c>
      <c r="F183" s="238" t="s">
        <v>3997</v>
      </c>
      <c r="G183" s="239" t="s">
        <v>563</v>
      </c>
      <c r="H183" s="240">
        <v>3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38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88</v>
      </c>
      <c r="AT183" s="248" t="s">
        <v>165</v>
      </c>
      <c r="AU183" s="248" t="s">
        <v>80</v>
      </c>
      <c r="AY183" s="17" t="s">
        <v>163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80</v>
      </c>
      <c r="BK183" s="249">
        <f>ROUND(I183*H183,2)</f>
        <v>0</v>
      </c>
      <c r="BL183" s="17" t="s">
        <v>88</v>
      </c>
      <c r="BM183" s="248" t="s">
        <v>3998</v>
      </c>
    </row>
    <row r="184" spans="1:65" s="2" customFormat="1" ht="16.5" customHeight="1">
      <c r="A184" s="38"/>
      <c r="B184" s="39"/>
      <c r="C184" s="236" t="s">
        <v>556</v>
      </c>
      <c r="D184" s="236" t="s">
        <v>165</v>
      </c>
      <c r="E184" s="237" t="s">
        <v>3932</v>
      </c>
      <c r="F184" s="238" t="s">
        <v>3933</v>
      </c>
      <c r="G184" s="239" t="s">
        <v>212</v>
      </c>
      <c r="H184" s="240">
        <v>35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38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88</v>
      </c>
      <c r="AT184" s="248" t="s">
        <v>165</v>
      </c>
      <c r="AU184" s="248" t="s">
        <v>80</v>
      </c>
      <c r="AY184" s="17" t="s">
        <v>163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80</v>
      </c>
      <c r="BK184" s="249">
        <f>ROUND(I184*H184,2)</f>
        <v>0</v>
      </c>
      <c r="BL184" s="17" t="s">
        <v>88</v>
      </c>
      <c r="BM184" s="248" t="s">
        <v>3999</v>
      </c>
    </row>
    <row r="185" spans="1:65" s="2" customFormat="1" ht="16.5" customHeight="1">
      <c r="A185" s="38"/>
      <c r="B185" s="39"/>
      <c r="C185" s="236" t="s">
        <v>560</v>
      </c>
      <c r="D185" s="236" t="s">
        <v>165</v>
      </c>
      <c r="E185" s="237" t="s">
        <v>3829</v>
      </c>
      <c r="F185" s="238" t="s">
        <v>3830</v>
      </c>
      <c r="G185" s="239" t="s">
        <v>212</v>
      </c>
      <c r="H185" s="240">
        <v>10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38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88</v>
      </c>
      <c r="AT185" s="248" t="s">
        <v>165</v>
      </c>
      <c r="AU185" s="248" t="s">
        <v>80</v>
      </c>
      <c r="AY185" s="17" t="s">
        <v>163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80</v>
      </c>
      <c r="BK185" s="249">
        <f>ROUND(I185*H185,2)</f>
        <v>0</v>
      </c>
      <c r="BL185" s="17" t="s">
        <v>88</v>
      </c>
      <c r="BM185" s="248" t="s">
        <v>4000</v>
      </c>
    </row>
    <row r="186" spans="1:65" s="2" customFormat="1" ht="16.5" customHeight="1">
      <c r="A186" s="38"/>
      <c r="B186" s="39"/>
      <c r="C186" s="236" t="s">
        <v>566</v>
      </c>
      <c r="D186" s="236" t="s">
        <v>165</v>
      </c>
      <c r="E186" s="237" t="s">
        <v>4001</v>
      </c>
      <c r="F186" s="238" t="s">
        <v>4002</v>
      </c>
      <c r="G186" s="239" t="s">
        <v>563</v>
      </c>
      <c r="H186" s="240">
        <v>1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38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88</v>
      </c>
      <c r="AT186" s="248" t="s">
        <v>165</v>
      </c>
      <c r="AU186" s="248" t="s">
        <v>80</v>
      </c>
      <c r="AY186" s="17" t="s">
        <v>163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80</v>
      </c>
      <c r="BK186" s="249">
        <f>ROUND(I186*H186,2)</f>
        <v>0</v>
      </c>
      <c r="BL186" s="17" t="s">
        <v>88</v>
      </c>
      <c r="BM186" s="248" t="s">
        <v>4003</v>
      </c>
    </row>
    <row r="187" spans="1:65" s="2" customFormat="1" ht="16.5" customHeight="1">
      <c r="A187" s="38"/>
      <c r="B187" s="39"/>
      <c r="C187" s="236" t="s">
        <v>571</v>
      </c>
      <c r="D187" s="236" t="s">
        <v>165</v>
      </c>
      <c r="E187" s="237" t="s">
        <v>4004</v>
      </c>
      <c r="F187" s="238" t="s">
        <v>4005</v>
      </c>
      <c r="G187" s="239" t="s">
        <v>584</v>
      </c>
      <c r="H187" s="240">
        <v>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38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88</v>
      </c>
      <c r="AT187" s="248" t="s">
        <v>165</v>
      </c>
      <c r="AU187" s="248" t="s">
        <v>80</v>
      </c>
      <c r="AY187" s="17" t="s">
        <v>163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80</v>
      </c>
      <c r="BK187" s="249">
        <f>ROUND(I187*H187,2)</f>
        <v>0</v>
      </c>
      <c r="BL187" s="17" t="s">
        <v>88</v>
      </c>
      <c r="BM187" s="248" t="s">
        <v>4006</v>
      </c>
    </row>
    <row r="188" spans="1:63" s="12" customFormat="1" ht="25.9" customHeight="1">
      <c r="A188" s="12"/>
      <c r="B188" s="220"/>
      <c r="C188" s="221"/>
      <c r="D188" s="222" t="s">
        <v>72</v>
      </c>
      <c r="E188" s="223" t="s">
        <v>2727</v>
      </c>
      <c r="F188" s="223" t="s">
        <v>3813</v>
      </c>
      <c r="G188" s="221"/>
      <c r="H188" s="221"/>
      <c r="I188" s="224"/>
      <c r="J188" s="225">
        <f>BK188</f>
        <v>0</v>
      </c>
      <c r="K188" s="221"/>
      <c r="L188" s="226"/>
      <c r="M188" s="227"/>
      <c r="N188" s="228"/>
      <c r="O188" s="228"/>
      <c r="P188" s="229">
        <f>SUM(P189:P195)</f>
        <v>0</v>
      </c>
      <c r="Q188" s="228"/>
      <c r="R188" s="229">
        <f>SUM(R189:R195)</f>
        <v>0</v>
      </c>
      <c r="S188" s="228"/>
      <c r="T188" s="230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1" t="s">
        <v>80</v>
      </c>
      <c r="AT188" s="232" t="s">
        <v>72</v>
      </c>
      <c r="AU188" s="232" t="s">
        <v>73</v>
      </c>
      <c r="AY188" s="231" t="s">
        <v>163</v>
      </c>
      <c r="BK188" s="233">
        <f>SUM(BK189:BK195)</f>
        <v>0</v>
      </c>
    </row>
    <row r="189" spans="1:65" s="2" customFormat="1" ht="16.5" customHeight="1">
      <c r="A189" s="38"/>
      <c r="B189" s="39"/>
      <c r="C189" s="236" t="s">
        <v>576</v>
      </c>
      <c r="D189" s="236" t="s">
        <v>165</v>
      </c>
      <c r="E189" s="237" t="s">
        <v>4007</v>
      </c>
      <c r="F189" s="238" t="s">
        <v>4008</v>
      </c>
      <c r="G189" s="239" t="s">
        <v>584</v>
      </c>
      <c r="H189" s="240">
        <v>1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38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88</v>
      </c>
      <c r="AT189" s="248" t="s">
        <v>165</v>
      </c>
      <c r="AU189" s="248" t="s">
        <v>80</v>
      </c>
      <c r="AY189" s="17" t="s">
        <v>163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80</v>
      </c>
      <c r="BK189" s="249">
        <f>ROUND(I189*H189,2)</f>
        <v>0</v>
      </c>
      <c r="BL189" s="17" t="s">
        <v>88</v>
      </c>
      <c r="BM189" s="248" t="s">
        <v>4009</v>
      </c>
    </row>
    <row r="190" spans="1:65" s="2" customFormat="1" ht="16.5" customHeight="1">
      <c r="A190" s="38"/>
      <c r="B190" s="39"/>
      <c r="C190" s="236" t="s">
        <v>581</v>
      </c>
      <c r="D190" s="236" t="s">
        <v>165</v>
      </c>
      <c r="E190" s="237" t="s">
        <v>4010</v>
      </c>
      <c r="F190" s="238" t="s">
        <v>3818</v>
      </c>
      <c r="G190" s="239" t="s">
        <v>584</v>
      </c>
      <c r="H190" s="240">
        <v>1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38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88</v>
      </c>
      <c r="AT190" s="248" t="s">
        <v>165</v>
      </c>
      <c r="AU190" s="248" t="s">
        <v>80</v>
      </c>
      <c r="AY190" s="17" t="s">
        <v>163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80</v>
      </c>
      <c r="BK190" s="249">
        <f>ROUND(I190*H190,2)</f>
        <v>0</v>
      </c>
      <c r="BL190" s="17" t="s">
        <v>88</v>
      </c>
      <c r="BM190" s="248" t="s">
        <v>4011</v>
      </c>
    </row>
    <row r="191" spans="1:65" s="2" customFormat="1" ht="21.75" customHeight="1">
      <c r="A191" s="38"/>
      <c r="B191" s="39"/>
      <c r="C191" s="236" t="s">
        <v>588</v>
      </c>
      <c r="D191" s="236" t="s">
        <v>165</v>
      </c>
      <c r="E191" s="237" t="s">
        <v>4012</v>
      </c>
      <c r="F191" s="238" t="s">
        <v>3810</v>
      </c>
      <c r="G191" s="239" t="s">
        <v>584</v>
      </c>
      <c r="H191" s="240">
        <v>1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38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88</v>
      </c>
      <c r="AT191" s="248" t="s">
        <v>165</v>
      </c>
      <c r="AU191" s="248" t="s">
        <v>80</v>
      </c>
      <c r="AY191" s="17" t="s">
        <v>163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80</v>
      </c>
      <c r="BK191" s="249">
        <f>ROUND(I191*H191,2)</f>
        <v>0</v>
      </c>
      <c r="BL191" s="17" t="s">
        <v>88</v>
      </c>
      <c r="BM191" s="248" t="s">
        <v>4013</v>
      </c>
    </row>
    <row r="192" spans="1:65" s="2" customFormat="1" ht="16.5" customHeight="1">
      <c r="A192" s="38"/>
      <c r="B192" s="39"/>
      <c r="C192" s="236" t="s">
        <v>593</v>
      </c>
      <c r="D192" s="236" t="s">
        <v>165</v>
      </c>
      <c r="E192" s="237" t="s">
        <v>4014</v>
      </c>
      <c r="F192" s="238" t="s">
        <v>3807</v>
      </c>
      <c r="G192" s="239" t="s">
        <v>563</v>
      </c>
      <c r="H192" s="240">
        <v>9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38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88</v>
      </c>
      <c r="AT192" s="248" t="s">
        <v>165</v>
      </c>
      <c r="AU192" s="248" t="s">
        <v>80</v>
      </c>
      <c r="AY192" s="17" t="s">
        <v>163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80</v>
      </c>
      <c r="BK192" s="249">
        <f>ROUND(I192*H192,2)</f>
        <v>0</v>
      </c>
      <c r="BL192" s="17" t="s">
        <v>88</v>
      </c>
      <c r="BM192" s="248" t="s">
        <v>4015</v>
      </c>
    </row>
    <row r="193" spans="1:65" s="2" customFormat="1" ht="16.5" customHeight="1">
      <c r="A193" s="38"/>
      <c r="B193" s="39"/>
      <c r="C193" s="236" t="s">
        <v>597</v>
      </c>
      <c r="D193" s="236" t="s">
        <v>165</v>
      </c>
      <c r="E193" s="237" t="s">
        <v>4016</v>
      </c>
      <c r="F193" s="238" t="s">
        <v>4017</v>
      </c>
      <c r="G193" s="239" t="s">
        <v>563</v>
      </c>
      <c r="H193" s="240">
        <v>505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38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88</v>
      </c>
      <c r="AT193" s="248" t="s">
        <v>165</v>
      </c>
      <c r="AU193" s="248" t="s">
        <v>80</v>
      </c>
      <c r="AY193" s="17" t="s">
        <v>163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80</v>
      </c>
      <c r="BK193" s="249">
        <f>ROUND(I193*H193,2)</f>
        <v>0</v>
      </c>
      <c r="BL193" s="17" t="s">
        <v>88</v>
      </c>
      <c r="BM193" s="248" t="s">
        <v>4018</v>
      </c>
    </row>
    <row r="194" spans="1:51" s="13" customFormat="1" ht="12">
      <c r="A194" s="13"/>
      <c r="B194" s="250"/>
      <c r="C194" s="251"/>
      <c r="D194" s="252" t="s">
        <v>170</v>
      </c>
      <c r="E194" s="253" t="s">
        <v>1</v>
      </c>
      <c r="F194" s="254" t="s">
        <v>4019</v>
      </c>
      <c r="G194" s="251"/>
      <c r="H194" s="255">
        <v>505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170</v>
      </c>
      <c r="AU194" s="261" t="s">
        <v>80</v>
      </c>
      <c r="AV194" s="13" t="s">
        <v>82</v>
      </c>
      <c r="AW194" s="13" t="s">
        <v>30</v>
      </c>
      <c r="AX194" s="13" t="s">
        <v>73</v>
      </c>
      <c r="AY194" s="261" t="s">
        <v>163</v>
      </c>
    </row>
    <row r="195" spans="1:51" s="14" customFormat="1" ht="12">
      <c r="A195" s="14"/>
      <c r="B195" s="262"/>
      <c r="C195" s="263"/>
      <c r="D195" s="252" t="s">
        <v>170</v>
      </c>
      <c r="E195" s="264" t="s">
        <v>1</v>
      </c>
      <c r="F195" s="265" t="s">
        <v>172</v>
      </c>
      <c r="G195" s="263"/>
      <c r="H195" s="266">
        <v>505</v>
      </c>
      <c r="I195" s="267"/>
      <c r="J195" s="263"/>
      <c r="K195" s="263"/>
      <c r="L195" s="268"/>
      <c r="M195" s="303"/>
      <c r="N195" s="304"/>
      <c r="O195" s="304"/>
      <c r="P195" s="304"/>
      <c r="Q195" s="304"/>
      <c r="R195" s="304"/>
      <c r="S195" s="304"/>
      <c r="T195" s="30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2" t="s">
        <v>170</v>
      </c>
      <c r="AU195" s="272" t="s">
        <v>80</v>
      </c>
      <c r="AV195" s="14" t="s">
        <v>88</v>
      </c>
      <c r="AW195" s="14" t="s">
        <v>30</v>
      </c>
      <c r="AX195" s="14" t="s">
        <v>80</v>
      </c>
      <c r="AY195" s="272" t="s">
        <v>163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183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20:K19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AREAGROUP\ladafrankova</dc:creator>
  <cp:keywords/>
  <dc:description/>
  <cp:lastModifiedBy>AREAGROUP\ladafrankova</cp:lastModifiedBy>
  <dcterms:created xsi:type="dcterms:W3CDTF">2020-04-16T10:51:30Z</dcterms:created>
  <dcterms:modified xsi:type="dcterms:W3CDTF">2020-04-16T10:51:49Z</dcterms:modified>
  <cp:category/>
  <cp:version/>
  <cp:contentType/>
  <cp:contentStatus/>
</cp:coreProperties>
</file>