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rchitektonicko-s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'D.1.1 - Architektonicko-s...'!$C$100:$K$261</definedName>
    <definedName name="_xlnm.Print_Area" localSheetId="1">'D.1.1 - Architektonicko-s...'!$C$4:$J$39,'D.1.1 - Architektonicko-s...'!$C$45:$J$82,'D.1.1 - Architektonicko-s...'!$C$88:$K$261</definedName>
    <definedName name="_xlnm._FilterDatabase" localSheetId="2" hidden="1">'VON - Vedlejší a ostatní ...'!$C$81:$K$95</definedName>
    <definedName name="_xlnm.Print_Area" localSheetId="2">'VON - Vedlejší a ostatní ...'!$C$4:$J$39,'VON - Vedlejší a ostatní ...'!$C$45:$J$63,'VON - Vedlejší a ostatní ...'!$C$69:$K$95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'D.1.1 - Architektonicko-s...'!$100:$100</definedName>
    <definedName name="_xlnm.Print_Titles" localSheetId="2">'VON - Vedlejší a ostatní ...'!$81:$81</definedName>
  </definedNames>
  <calcPr fullCalcOnLoad="1"/>
</workbook>
</file>

<file path=xl/sharedStrings.xml><?xml version="1.0" encoding="utf-8"?>
<sst xmlns="http://schemas.openxmlformats.org/spreadsheetml/2006/main" count="2345" uniqueCount="712">
  <si>
    <t>Export Komplet</t>
  </si>
  <si>
    <t>VZ</t>
  </si>
  <si>
    <t>2.0</t>
  </si>
  <si>
    <t>ZAMOK</t>
  </si>
  <si>
    <t>False</t>
  </si>
  <si>
    <t>{8c3f3223-3580-46af-8d88-89c63a51f9a8}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</si>
  <si>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</si>
  <si>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</si>
  <si>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</si>
  <si>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</si>
  <si>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</si>
  <si>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</si>
  <si>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</si>
  <si>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</si>
  <si>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</si>
  <si>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</si>
  <si>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</si>
  <si>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předloženého schodiště vč. bezbariérového přístupu</t>
  </si>
  <si>
    <t>KSO:</t>
  </si>
  <si>
    <t/>
  </si>
  <si>
    <t>CC-CZ:</t>
  </si>
  <si>
    <t>Místo:</t>
  </si>
  <si>
    <t>Univerzitní 2732/8, Plzeň</t>
  </si>
  <si>
    <t>Datum:</t>
  </si>
  <si>
    <t>4. 1. 2020</t>
  </si>
  <si>
    <t>Zadavatel:</t>
  </si>
  <si>
    <t>IČ:</t>
  </si>
  <si>
    <t>Západočeská univerzita v Plzni</t>
  </si>
  <si>
    <t>DIČ:</t>
  </si>
  <si>
    <t>Uchazeč:</t>
  </si>
  <si>
    <t>Vyplň údaj</t>
  </si>
  <si>
    <t>Projektant:</t>
  </si>
  <si>
    <t>PLANSTAV a.s.</t>
  </si>
  <si>
    <t>True</t>
  </si>
  <si>
    <t>Zpracovatel:</t>
  </si>
  <si>
    <t>Michal Jirka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</si>
  <si>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</si>
  <si>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</si>
  <si>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</si>
  <si>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</si>
  <si>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</si>
  <si>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</si>
  <si>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</si>
  <si>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</si>
  <si>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</si>
  <si>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</si>
  <si>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</si>
  <si>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</si>
  <si>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</si>
  <si>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</si>
  <si>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</si>
  <si>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</si>
  <si>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</si>
  <si>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</si>
  <si>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</si>
  <si>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</si>
  <si>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</si>
  <si>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</si>
  <si>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</si>
  <si>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</si>
  <si>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</si>
  <si>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</si>
  <si>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</si>
  <si>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</si>
  <si>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</si>
  <si>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</si>
  <si>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</si>
  <si>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</si>
  <si>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</si>
  <si>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</si>
  <si>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</si>
  <si>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</si>
  <si>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</si>
  <si>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</si>
  <si>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</si>
  <si>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</si>
  <si>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</si>
  <si>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</si>
  <si>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 xml:space="preserve">Architektonicko-stavební řešení </t>
  </si>
  <si>
    <t>STA</t>
  </si>
  <si>
    <t>1</t>
  </si>
  <si>
    <t>{6e4f008b-70df-4a5d-9938-256f5f72ebd7}</t>
  </si>
  <si>
    <t>2</t>
  </si>
  <si>
    <t>VON</t>
  </si>
  <si>
    <t xml:space="preserve">Vedlejší a ostatní rozpočtové náklady </t>
  </si>
  <si>
    <t>{e339f134-3342-4099-9d15-7306ddc76df5}</t>
  </si>
  <si>
    <t>KRYCÍ LIST SOUPISU PRACÍ</t>
  </si>
  <si>
    <t>Objekt:</t>
  </si>
  <si>
    <t xml:space="preserve">D.1.1 - Architektonicko-stavební řešení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</si>
  <si>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</si>
  <si>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</si>
  <si>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</si>
  <si>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</si>
  <si>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</si>
  <si>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</si>
  <si>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</si>
  <si>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</si>
  <si>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</si>
  <si>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</si>
  <si>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</si>
  <si>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</si>
  <si>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</si>
  <si>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</si>
  <si>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</si>
  <si>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95 - Různé dokončovací konstrukce a práce pozemních staveb</t>
  </si>
  <si>
    <t xml:space="preserve">      97 - Prorážení otvorů a ostatní bourací práce</t>
  </si>
  <si>
    <t xml:space="preserve">      98 - Demolice a sanace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</si>
  <si>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</si>
  <si>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</si>
  <si>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</si>
  <si>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</si>
  <si>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</si>
  <si>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</si>
  <si>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772 - Podlahy z kamene</t>
  </si>
  <si>
    <t xml:space="preserve">    782 - Dokončovací práce - obklady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</si>
  <si>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</si>
  <si>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</si>
  <si>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</si>
  <si>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</si>
  <si>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</si>
  <si>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</si>
  <si>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</si>
  <si>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</si>
  <si>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</si>
  <si>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</si>
  <si>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</si>
  <si>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</si>
  <si>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</si>
  <si>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</si>
  <si>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</si>
  <si>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</si>
  <si>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</si>
  <si>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</si>
  <si>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112151012</t>
  </si>
  <si>
    <t>Volné kácení stromů s rozřezáním a odvětvením D kmene do 300 mm</t>
  </si>
  <si>
    <t>kus</t>
  </si>
  <si>
    <t>4</t>
  </si>
  <si>
    <t>-550586166</t>
  </si>
  <si>
    <t>PP</t>
  </si>
  <si>
    <t>Pokácení stromu volné v celku s odřezáním kmene a s odvětvením průměru kmene přes 200 do 300 mm</t>
  </si>
  <si>
    <t>112201112</t>
  </si>
  <si>
    <t>Odstranění pařezů D do 0,3 m v rovině a svahu 1:5 s odklizením do 20 m a zasypáním jámy</t>
  </si>
  <si>
    <t>-1075088978</t>
  </si>
  <si>
    <t>Odstranění pařezu v rovině nebo na svahu do 1:5 o průměru pařezu na řezné ploše přes 200 do 300 mm</t>
  </si>
  <si>
    <t>3</t>
  </si>
  <si>
    <t>113106123</t>
  </si>
  <si>
    <t>Rozebrání dlažeb ze zámkových dlaždic komunikací pro pěší ručně</t>
  </si>
  <si>
    <t>m2</t>
  </si>
  <si>
    <t>-421408847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</si>
  <si>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</si>
  <si>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113107135</t>
  </si>
  <si>
    <t>Odstranění podkladu z betonu vyztuženého sítěmi tl 100 mm ručně</t>
  </si>
  <si>
    <t>-700801954</t>
  </si>
  <si>
    <t>Odstranění podkladů nebo krytů ručně s přemístěním hmot na skládku na vzdálenost do 3 m nebo s naložením na dopravní prostředek z betonu vyztuženého sítěmi, o tl. vrstvy do 100 mm</t>
  </si>
  <si>
    <t>5</t>
  </si>
  <si>
    <t>113204111</t>
  </si>
  <si>
    <t>Vytrhání obrub záhonových</t>
  </si>
  <si>
    <t>m</t>
  </si>
  <si>
    <t>-109972084</t>
  </si>
  <si>
    <t>Vytrhání obrub s vybouráním lože, s přemístěním hmot na skládku na vzdálenost do 3 m nebo s naložením na dopravní prostředek záhonových</t>
  </si>
  <si>
    <t>6</t>
  </si>
  <si>
    <t>122202201</t>
  </si>
  <si>
    <t>Odkopávky a prokopávky nezapažené pro silnice objemu do 100 m3 v hornině tř. 3</t>
  </si>
  <si>
    <t>m3</t>
  </si>
  <si>
    <t>-234166913</t>
  </si>
  <si>
    <t>Odkopávky a prokopávky nezapažené pro silnice s přemístěním výkopku v příčných profilech na vzdálenost do 15 m nebo s naložením na dopravní prostředek v hornině tř. 3 do 100 m3</t>
  </si>
  <si>
    <t>7</t>
  </si>
  <si>
    <t>122202209</t>
  </si>
  <si>
    <t>Příplatek k odkopávkám a prokopávkám pro silnice v hornině tř. 3 za lepivost</t>
  </si>
  <si>
    <t>1161870689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</si>
  <si>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</si>
  <si>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8</t>
  </si>
  <si>
    <t>132201101</t>
  </si>
  <si>
    <t>Hloubení rýh š do 600 mm v hornině tř. 3 objemu do 100 m3</t>
  </si>
  <si>
    <t>1964944750</t>
  </si>
  <si>
    <t>Hloubení zapažených i nezapažených rýh šířky do 600 mm s urovnáním dna do předepsaného profilu a spádu v hornině tř. 3 do 100 m3</t>
  </si>
  <si>
    <t>9</t>
  </si>
  <si>
    <t>132201109</t>
  </si>
  <si>
    <t>Příplatek za lepivost k hloubení rýh š do 600 mm v hornině tř. 3</t>
  </si>
  <si>
    <t>997993902</t>
  </si>
  <si>
    <t>Hloubení zapažených i nezapažených rýh šířky do 600 mm s urovnáním dna do předepsaného profilu a spádu v hornině tř. 3 Příplatek k cenám za lepivost horniny tř. 3</t>
  </si>
  <si>
    <t>10</t>
  </si>
  <si>
    <t>162701105</t>
  </si>
  <si>
    <t>Vodorovné přemístění do 10000 m výkopku/sypaniny z horniny tř. 1 až 4</t>
  </si>
  <si>
    <t>141351493</t>
  </si>
  <si>
    <t>Vodorovné přemístění výkopku nebo sypaniny po suchu na obvyklém dopravním prostředku, bez naložení výkopku, avšak se složením bez rozhrnutí z horniny tř. 1 až 4 na vzdálenost přes 9 000 do 10 000 m</t>
  </si>
  <si>
    <t>11</t>
  </si>
  <si>
    <t>174101101</t>
  </si>
  <si>
    <t>Zásyp jam, šachet rýh nebo kolem objektů sypaninou se zhutněním</t>
  </si>
  <si>
    <t>1434813480</t>
  </si>
  <si>
    <t>Zásyp sypaninou z jakékoliv horniny s uložením výkopku ve vrstvách se zhutněním jam, šachet, rýh nebo kolem objektů v těchto vykopávkách</t>
  </si>
  <si>
    <t>12</t>
  </si>
  <si>
    <t>M</t>
  </si>
  <si>
    <t>58344171</t>
  </si>
  <si>
    <t>štěrkodrť frakce 0/32</t>
  </si>
  <si>
    <t>t</t>
  </si>
  <si>
    <t>-271328284</t>
  </si>
  <si>
    <t>13</t>
  </si>
  <si>
    <t>171201211</t>
  </si>
  <si>
    <t>Poplatek za uložení stavebního odpadu - zeminy a kameniva na skládce</t>
  </si>
  <si>
    <t>-1428067931</t>
  </si>
  <si>
    <t>Poplatek za uložení stavebního odpadu na skládce (skládkovné) zeminy a kameniva zatříděného do Katalogu odpadů pod kódem 170 504</t>
  </si>
  <si>
    <t>14</t>
  </si>
  <si>
    <t>184806112</t>
  </si>
  <si>
    <t>Řez stromů netrnitých průklestem D koruny do 4 m</t>
  </si>
  <si>
    <t>1754055771</t>
  </si>
  <si>
    <t>Řez stromů, keřů nebo růží průklestem stromů netrnitých, o průměru koruny přes 2 do 4 m</t>
  </si>
  <si>
    <t>Zakládání</t>
  </si>
  <si>
    <t>211531111</t>
  </si>
  <si>
    <t>Výplň odvodňovacích žeber nebo trativodů kamenivem hrubým drceným frakce 16 až 63 mm</t>
  </si>
  <si>
    <t>61041073</t>
  </si>
  <si>
    <t>Výplň kamenivem do rýh odvodňovacích žeber nebo trativodů bez zhutnění, s úpravou povrchu výplně kamenivem hrubým drceným frakce 16 až 63 mm</t>
  </si>
  <si>
    <t>16</t>
  </si>
  <si>
    <t>212755214</t>
  </si>
  <si>
    <t>Trativody z drenážních trubek plastových flexibilních D 100 mm bez lože</t>
  </si>
  <si>
    <t>1954098653</t>
  </si>
  <si>
    <t>Trativody bez lože z drenážních trubek plastových flexibilních D 100 mm</t>
  </si>
  <si>
    <t>17</t>
  </si>
  <si>
    <t>212972112</t>
  </si>
  <si>
    <t>Opláštění drenážních trub filtrační textilií DN 100</t>
  </si>
  <si>
    <t>1056596252</t>
  </si>
  <si>
    <t>Svislé a kompletní konstrukce</t>
  </si>
  <si>
    <t>18</t>
  </si>
  <si>
    <t>311113143</t>
  </si>
  <si>
    <t>Nosná zeď tl do 250 mm z hladkých tvárnic ztraceného bednění včetně výplně z betonu tř. C 20/25</t>
  </si>
  <si>
    <t>-1874864768</t>
  </si>
  <si>
    <t>Nadzákladové zdi z tvárnic ztraceného bednění hladkých, včetně výplně z betonu třídy C 20/25, tloušťky zdiva přes 200 do 250 mm</t>
  </si>
  <si>
    <t>19</t>
  </si>
  <si>
    <t>311361821</t>
  </si>
  <si>
    <t>Výztuž nosných zdí betonářskou ocelí 10 505</t>
  </si>
  <si>
    <t>1229240165</t>
  </si>
  <si>
    <t>Výztuž nadzákladových zdí nosných svislých nebo odkloněných od svislice, rovných nebo oblých z betonářské oceli 10 505 (R) nebo BSt 500</t>
  </si>
  <si>
    <t>20</t>
  </si>
  <si>
    <t>348272615</t>
  </si>
  <si>
    <t>Plotová stříška pro zeď tl 295 mm z tvarovek broušených přírodních</t>
  </si>
  <si>
    <t>1951030654</t>
  </si>
  <si>
    <t>Ploty z tvárnic betonových plotová stříška lepená mrazuvzdorným lepidlem z tvarovek broušených, plochých přírodních, tloušťka zdiva 295 mm</t>
  </si>
  <si>
    <t>Vodorovné konstrukce</t>
  </si>
  <si>
    <t>430321515</t>
  </si>
  <si>
    <t>Schodišťová konstrukce a rampa ze ŽB tř. C 20/25</t>
  </si>
  <si>
    <t>1410731415</t>
  </si>
  <si>
    <t>Schodišťové konstrukce a rampy z betonu železového (bez výztuže) stupně, schodnice, ramena, podesty s nosníky tř. C 20/25</t>
  </si>
  <si>
    <t>22</t>
  </si>
  <si>
    <t>430362021</t>
  </si>
  <si>
    <t>Výztuž schodišťové konstrukce a rampy svařovanými sítěmi Kari</t>
  </si>
  <si>
    <t>257628720</t>
  </si>
  <si>
    <t>Výztuž schodišťových konstrukcí a ramp stupňů, schodnic, ramen, podest s nosníky ze svařovaných sítí z drátů typu KARI</t>
  </si>
  <si>
    <t>23</t>
  </si>
  <si>
    <t>431351121</t>
  </si>
  <si>
    <t>Zřízení bednění podest schodišť a ramp přímočarých v do 4 m</t>
  </si>
  <si>
    <t>451671096</t>
  </si>
  <si>
    <t>Bednění podest, podstupňových desek a ramp včetně podpěrné konstrukce výšky do 4 m půdorysně přímočarých zřízení</t>
  </si>
  <si>
    <t>24</t>
  </si>
  <si>
    <t>431351122</t>
  </si>
  <si>
    <t>Odstranění bednění podest schodišť a ramp přímočarých v do 4 m</t>
  </si>
  <si>
    <t>-1623700786</t>
  </si>
  <si>
    <t>Bednění podest, podstupňových desek a ramp včetně podpěrné konstrukce výšky do 4 m půdorysně přímočarých odstranění</t>
  </si>
  <si>
    <t>Komunikace pozemní</t>
  </si>
  <si>
    <t>25</t>
  </si>
  <si>
    <t>564861111</t>
  </si>
  <si>
    <t>Podklad ze štěrkodrtě ŠD tl 200 mm</t>
  </si>
  <si>
    <t>461039351</t>
  </si>
  <si>
    <t>Podklad ze štěrkodrti ŠD s rozprostřením a zhutněním, po zhutnění tl. 200 mm</t>
  </si>
  <si>
    <t>26</t>
  </si>
  <si>
    <t>566301111</t>
  </si>
  <si>
    <t>Úprava krytu z kameniva drceného pro nový kryt s doplněním kameniva drceného do 0,06 m3/m2</t>
  </si>
  <si>
    <t>-1749545440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</si>
  <si>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</si>
  <si>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27</t>
  </si>
  <si>
    <t>577143111</t>
  </si>
  <si>
    <t>Asfaltový beton vrstva obrusná ACO 8 (ABJ) tl 50 mm š do 3 m z nemodifikovaného asfaltu</t>
  </si>
  <si>
    <t>1389724077</t>
  </si>
  <si>
    <t>Asfaltový beton vrstva obrusná ACO 8 (ABJ) s rozprostřením a se zhutněním z nemodifikovaného asfaltu v pruhu šířky do 3 m, po zhutnění tl. 50 mm</t>
  </si>
  <si>
    <t>28</t>
  </si>
  <si>
    <t>596211110</t>
  </si>
  <si>
    <t>Kladení zámkové dlažby komunikací pro pěší tl 60 mm skupiny A pl do 50 m2</t>
  </si>
  <si>
    <t>-1979594003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</si>
  <si>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</si>
  <si>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29</t>
  </si>
  <si>
    <t>59245012</t>
  </si>
  <si>
    <t>dlažba zámková tvaru I 200x165x60mm barevná</t>
  </si>
  <si>
    <t>-26475994</t>
  </si>
  <si>
    <t>Úpravy povrchů, podlahy a osazování výplní</t>
  </si>
  <si>
    <t>62</t>
  </si>
  <si>
    <t>Úprava povrchů vnějších</t>
  </si>
  <si>
    <t>30</t>
  </si>
  <si>
    <t>622135002</t>
  </si>
  <si>
    <t>Vyrovnání podkladu vnějších stěn maltou cementovou tl do 10 mm</t>
  </si>
  <si>
    <t>-2045512648</t>
  </si>
  <si>
    <t>Vyrovnání nerovností podkladu vnějších omítaných ploch maltou, tloušťky do 10 mm cementovou stěn</t>
  </si>
  <si>
    <t>31</t>
  </si>
  <si>
    <t>622142001</t>
  </si>
  <si>
    <t>Potažení vnějších stěn sklovláknitým pletivem vtlačeným do tenkovrstvé hmoty</t>
  </si>
  <si>
    <t>-506111317</t>
  </si>
  <si>
    <t>Potažení vnějších ploch pletivem v ploše nebo pruzích, na plném podkladu sklovláknitým vtlačením do tmelu stěn</t>
  </si>
  <si>
    <t>32</t>
  </si>
  <si>
    <t>622511111</t>
  </si>
  <si>
    <t>Tenkovrstvá akrylátová mozaiková střednězrnná omítka včetně penetrace vnějších stěn</t>
  </si>
  <si>
    <t>-1370984577</t>
  </si>
  <si>
    <t>Omítka tenkovrstvá akrylátová vnějších ploch probarvená, včetně penetrace podkladu mozaiková střednězrnná stěn</t>
  </si>
  <si>
    <t>63</t>
  </si>
  <si>
    <t>Podlahy a podlahové konstrukce</t>
  </si>
  <si>
    <t>33</t>
  </si>
  <si>
    <t>631311125</t>
  </si>
  <si>
    <t>Mazanina tl do 120 mm z betonu prostého bez zvýšených nároků na prostředí tř. C 20/25</t>
  </si>
  <si>
    <t>-278200683</t>
  </si>
  <si>
    <t>Mazanina z betonu prostého bez zvýšených nároků na prostředí tl. přes 80 do 120 mm tř. C 20/25</t>
  </si>
  <si>
    <t>34</t>
  </si>
  <si>
    <t>631311133</t>
  </si>
  <si>
    <t>Mazanina tl do 240 mm z betonu prostého bez zvýšených nároků na prostředí tř. C 12/15</t>
  </si>
  <si>
    <t>-1477593009</t>
  </si>
  <si>
    <t>Mazanina z betonu prostého bez zvýšených nároků na prostředí tl. přes 120 do 240 mm tř. C 12/15</t>
  </si>
  <si>
    <t>35</t>
  </si>
  <si>
    <t>631319173</t>
  </si>
  <si>
    <t>Příplatek k mazanině tl do 120 mm za stržení povrchu spodní vrstvy před vložením výztuže</t>
  </si>
  <si>
    <t>-1323035561</t>
  </si>
  <si>
    <t>Příplatek k cenám mazanin za stržení povrchu spodní vrstvy mazaniny latí před vložením výztuže nebo pletiva pro tl. obou vrstev mazaniny přes 80 do 120 mm</t>
  </si>
  <si>
    <t>36</t>
  </si>
  <si>
    <t>631362021</t>
  </si>
  <si>
    <t>Výztuž mazanin svařovanými sítěmi Kari</t>
  </si>
  <si>
    <t>1934669591</t>
  </si>
  <si>
    <t>Výztuž mazanin ze svařovaných sítí z drátů typu KARI</t>
  </si>
  <si>
    <t>Ostatní konstrukce a práce, bourání</t>
  </si>
  <si>
    <t>91</t>
  </si>
  <si>
    <t>Doplňující konstrukce a práce pozemních komunikací, letišť a ploch</t>
  </si>
  <si>
    <t>37</t>
  </si>
  <si>
    <t>916111123</t>
  </si>
  <si>
    <t>Osazení obruby z drobných kostek s boční opěrou do lože z betonu prostého</t>
  </si>
  <si>
    <t>1515074899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</si>
  <si>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</si>
  <si>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38</t>
  </si>
  <si>
    <t>58381007</t>
  </si>
  <si>
    <t>kostka dlažební žula drobná 8/10</t>
  </si>
  <si>
    <t>-1483663913</t>
  </si>
  <si>
    <t>39</t>
  </si>
  <si>
    <t>916331112</t>
  </si>
  <si>
    <t>Osazení zahradního obrubníku betonového do lože z betonu s boční opěrou</t>
  </si>
  <si>
    <t>1569298693</t>
  </si>
  <si>
    <t>Osazení zahradního obrubníku betonového s ložem tl. od 50 do 100 mm z betonu prostého tř. C 12/15 s boční opěrou z betonu prostého tř. C 12/15</t>
  </si>
  <si>
    <t>40</t>
  </si>
  <si>
    <t>59217002</t>
  </si>
  <si>
    <t>obrubník betonový zahradní šedý 1000x50x200mm</t>
  </si>
  <si>
    <t>-497758323</t>
  </si>
  <si>
    <t>95</t>
  </si>
  <si>
    <t>Různé dokončovací konstrukce a práce pozemních staveb</t>
  </si>
  <si>
    <t>41</t>
  </si>
  <si>
    <t>953961112</t>
  </si>
  <si>
    <t>Kotvy chemickým tmelem M 10 hl 90 mm do betonu, ŽB nebo kamene s vyvrtáním otvoru</t>
  </si>
  <si>
    <t>1774461290</t>
  </si>
  <si>
    <t>Kotvy chemické s vyvrtáním otvoru do betonu, železobetonu nebo tvrdého kamene tmel, velikost M 10, hloubka 90 mm</t>
  </si>
  <si>
    <t>42</t>
  </si>
  <si>
    <t>953965115</t>
  </si>
  <si>
    <t>Kotevní šroub pro chemické kotvy M 10 dl 130 mm</t>
  </si>
  <si>
    <t>470508759</t>
  </si>
  <si>
    <t>Kotvy chemické s vyvrtáním otvoru kotevní šrouby pro chemické kotvy, velikost M 10, délka 130 mm</t>
  </si>
  <si>
    <t>97</t>
  </si>
  <si>
    <t>Prorážení otvorů a ostatní bourací práce</t>
  </si>
  <si>
    <t>43</t>
  </si>
  <si>
    <t>976071111</t>
  </si>
  <si>
    <t>Vybourání kovových madel a zábradlí</t>
  </si>
  <si>
    <t>-1920354087</t>
  </si>
  <si>
    <t>Vybourání kovových madel, zábradlí, dvířek, zděří, kotevních želez madel a zábradlí</t>
  </si>
  <si>
    <t>44</t>
  </si>
  <si>
    <t>978059241</t>
  </si>
  <si>
    <t>Odsekání obkladů stěn z desek z kamene plochy přes 1 m2</t>
  </si>
  <si>
    <t>2032343022</t>
  </si>
  <si>
    <t>Odsekání obkladů stěn včetně otlučení podkladní omítky až na zdivo z kamene přes 1 m2</t>
  </si>
  <si>
    <t>98</t>
  </si>
  <si>
    <t>Demolice a sanace</t>
  </si>
  <si>
    <t>45</t>
  </si>
  <si>
    <t>981513114</t>
  </si>
  <si>
    <t>Demolice konstrukcí objektů z betonu železového těžkou mechanizací</t>
  </si>
  <si>
    <t>251996986</t>
  </si>
  <si>
    <t>Demolice konstrukcí objektů těžkými mechanizačními prostředky konstrukcí ze železobetonu</t>
  </si>
  <si>
    <t>99</t>
  </si>
  <si>
    <t>Přesun hmot a manipulace se sutí</t>
  </si>
  <si>
    <t>997</t>
  </si>
  <si>
    <t>Přesun sutě</t>
  </si>
  <si>
    <t>46</t>
  </si>
  <si>
    <t>997221571</t>
  </si>
  <si>
    <t>Vodorovná doprava vybouraných hmot do 1 km</t>
  </si>
  <si>
    <t>1902620568</t>
  </si>
  <si>
    <t>Vodorovná doprava vybouraných hmot bez naložení, ale se složením a s hrubým urovnáním na vzdálenost do 1 km</t>
  </si>
  <si>
    <t>47</t>
  </si>
  <si>
    <t>997221579</t>
  </si>
  <si>
    <t>Příplatek ZKD 1 km u vodorovné dopravy vybouraných hmot</t>
  </si>
  <si>
    <t>988429739</t>
  </si>
  <si>
    <t>Vodorovná doprava vybouraných hmot bez naložení, ale se složením a s hrubým urovnáním na vzdálenost Příplatek k ceně za každý další i započatý 1 km přes 1 km</t>
  </si>
  <si>
    <t>48</t>
  </si>
  <si>
    <t>997221815</t>
  </si>
  <si>
    <t>Poplatek za uložení na skládce (skládkovné) stavebního odpadu betonového kód odpadu 170 101</t>
  </si>
  <si>
    <t>-1418932281</t>
  </si>
  <si>
    <t>Poplatek za uložení stavebního odpadu na skládce (skládkovné) z prostého betonu zatříděného do Katalogu odpadů pod kódem 170 101</t>
  </si>
  <si>
    <t>49</t>
  </si>
  <si>
    <t>997221825</t>
  </si>
  <si>
    <t>Poplatek za uložení na skládce (skládkovné) stavebního odpadu železobetonového kód odpadu 170 101</t>
  </si>
  <si>
    <t>1036240172</t>
  </si>
  <si>
    <t>Poplatek za uložení stavebního odpadu na skládce (skládkovné) z armovaného betonu zatříděného do Katalogu odpadů pod kódem 170 101</t>
  </si>
  <si>
    <t>50</t>
  </si>
  <si>
    <t>997013831</t>
  </si>
  <si>
    <t>Poplatek za uložení na skládce (skládkovné) stavebního odpadu směsného kód odpadu 170 904</t>
  </si>
  <si>
    <t>-1461517904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</si>
  <si>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</si>
  <si>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</si>
  <si>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</si>
  <si>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51</t>
  </si>
  <si>
    <t>998223011</t>
  </si>
  <si>
    <t>Přesun hmot pro pozemní komunikace s krytem dlážděným</t>
  </si>
  <si>
    <t>591579366</t>
  </si>
  <si>
    <t>Přesun hmot pro pozemní komunikace s krytem dlážděným dopravní vzdálenost do 200 m jakékoliv délky objektu</t>
  </si>
  <si>
    <t>PSV</t>
  </si>
  <si>
    <t>Práce a dodávky PSV</t>
  </si>
  <si>
    <t>711</t>
  </si>
  <si>
    <t>Izolace proti vodě, vlhkosti a plynům</t>
  </si>
  <si>
    <t>52</t>
  </si>
  <si>
    <t>711111001</t>
  </si>
  <si>
    <t>Provedení izolace proti zemní vlhkosti vodorovné za studena nátěrem penetračním</t>
  </si>
  <si>
    <t>-2006215271</t>
  </si>
  <si>
    <t>Provedení izolace proti zemní vlhkosti natěradly a tmely za studena na ploše vodorovné V nátěrem penetračním</t>
  </si>
  <si>
    <t>53</t>
  </si>
  <si>
    <t>11163150</t>
  </si>
  <si>
    <t>lak penetrační asfaltový</t>
  </si>
  <si>
    <t>-69553219</t>
  </si>
  <si>
    <t>54</t>
  </si>
  <si>
    <t>711141559</t>
  </si>
  <si>
    <t>Provedení izolace proti zemní vlhkosti pásy přitavením vodorovné NAIP</t>
  </si>
  <si>
    <t>-763925731</t>
  </si>
  <si>
    <t>Provedení izolace proti zemní vlhkosti pásy přitavením NAIP na ploše vodorovné V</t>
  </si>
  <si>
    <t>55</t>
  </si>
  <si>
    <t>62832000</t>
  </si>
  <si>
    <t>pás asfaltový natavitelný oxidovaný tl. 3,0mm typu V60 S30 s vložkou ze skleněné rohože, s jemnozrnným minerálním posypem</t>
  </si>
  <si>
    <t>144648488</t>
  </si>
  <si>
    <t>56</t>
  </si>
  <si>
    <t>998711101</t>
  </si>
  <si>
    <t>Přesun hmot tonážní pro izolace proti vodě, vlhkosti a plynům v objektech výšky do 6 m</t>
  </si>
  <si>
    <t>-1179556059</t>
  </si>
  <si>
    <t>Přesun hmot pro izolace proti vodě, vlhkosti a plynům stanovený z hmotnosti přesunovaného materiálu vodorovná dopravní vzdálenost do 50 m v objektech výšky do 6 m</t>
  </si>
  <si>
    <t>767</t>
  </si>
  <si>
    <t>Konstrukce zámečnické</t>
  </si>
  <si>
    <t>57</t>
  </si>
  <si>
    <t>767220120</t>
  </si>
  <si>
    <t>Montáž zábradlí schodišťového hmotnosti do 25 kg z trubek do zdi</t>
  </si>
  <si>
    <t>589128244</t>
  </si>
  <si>
    <t>Montáž schodišťového zábradlí z trubek nebo tenkostěnných profilů do zdiva, hmotnosti 1 m zábradlí přes 15 do 25 kg</t>
  </si>
  <si>
    <t>58</t>
  </si>
  <si>
    <t>OZ</t>
  </si>
  <si>
    <t>Ocelové trubkové zábradlí - materiál nerez ocel - tr. Ø 40 mm</t>
  </si>
  <si>
    <t>570456598</t>
  </si>
  <si>
    <t>59</t>
  </si>
  <si>
    <t>998767101</t>
  </si>
  <si>
    <t>Přesun hmot tonážní pro zámečnické konstrukce v objektech v do 6 m</t>
  </si>
  <si>
    <t>-769825651</t>
  </si>
  <si>
    <t>Přesun hmot pro zámečnické konstrukce stanovený z hmotnosti přesunovaného materiálu vodorovná dopravní vzdálenost do 50 m v objektech výšky do 6 m</t>
  </si>
  <si>
    <t>772</t>
  </si>
  <si>
    <t>Podlahy z kamene</t>
  </si>
  <si>
    <t>60</t>
  </si>
  <si>
    <t>772231312</t>
  </si>
  <si>
    <t>Montáž obkladu stupňů deskami lepenými z kamene tvrdého tl do 30 mm</t>
  </si>
  <si>
    <t>-1473340766</t>
  </si>
  <si>
    <t>Montáž obkladu schodišťových stupňů deskami z tvrdých kamenů kladených do lepidla s přímou nebo zakřivenou výstupní čárou deskami stupnicovými pravoúhlými nebo kosoúhlými, tl. 30 mm</t>
  </si>
  <si>
    <t>61</t>
  </si>
  <si>
    <t>5838762R</t>
  </si>
  <si>
    <t>nástupnice žula š 350mm tl 30mm opalovaný povrch</t>
  </si>
  <si>
    <t>-819973995</t>
  </si>
  <si>
    <t>772231423</t>
  </si>
  <si>
    <t>Montáž obkladu stupňů deskami podstupnicovými lepenými z kamene tvrdého tl do 30 mm</t>
  </si>
  <si>
    <t>-1273063049</t>
  </si>
  <si>
    <t>Montáž obkladu schodišťových stupňů deskami z tvrdých kamenů kladených do lepidla s přímou nebo zakřivenou výstupní čárou deskami podstupnicovými v. do 200 mm, tl. do 30 mm</t>
  </si>
  <si>
    <t>58386640</t>
  </si>
  <si>
    <t>podstupnice leštěná žula tl 20mm</t>
  </si>
  <si>
    <t>-39627364</t>
  </si>
  <si>
    <t>64</t>
  </si>
  <si>
    <t>772521240</t>
  </si>
  <si>
    <t>Kladení dlažby z kamene z pravoúhlých desek a dlaždic lepených tl do 30 mm</t>
  </si>
  <si>
    <t>-429233213</t>
  </si>
  <si>
    <t>Kladení dlažby z kamene do lepidla z nejvýše dvou rozdílných druhů pravoúhlých desek nebo dlaždic ve skladbě se pravidelně opakujících, tl. do 30 mm</t>
  </si>
  <si>
    <t>65</t>
  </si>
  <si>
    <t>5838145R</t>
  </si>
  <si>
    <t>deska dlažební tl 30mm formátovaná opalovaný povrch</t>
  </si>
  <si>
    <t>-1678942080</t>
  </si>
  <si>
    <t>66</t>
  </si>
  <si>
    <t>998772101</t>
  </si>
  <si>
    <t>Přesun hmot tonážní pro podlahy z kamene v objektech v do 6 m</t>
  </si>
  <si>
    <t>1135345900</t>
  </si>
  <si>
    <t>Přesun hmot pro kamenné dlažby, obklady schodišťových stupňů a soklů stanovený z hmotnosti přesunovaného materiálu vodorovná dopravní vzdálenost do 50 m v objektech výšky do 6 m</t>
  </si>
  <si>
    <t>782</t>
  </si>
  <si>
    <t>Dokončovací práce - obklady z kamene</t>
  </si>
  <si>
    <t>67</t>
  </si>
  <si>
    <t>782132111</t>
  </si>
  <si>
    <t>Montáž obkladu stěn z pravoúhlých desek z tvrdého kamene do lepidla tl do 25 mm</t>
  </si>
  <si>
    <t>935186836</t>
  </si>
  <si>
    <t>Montáž obkladů stěn z tvrdých kamenů kladených do lepidla z nejvýše dvou rozdílných druhů pravoúhlých desek ve skladbě se pravidelně opakujících tl. do 25 mm</t>
  </si>
  <si>
    <t>68</t>
  </si>
  <si>
    <t>58382710</t>
  </si>
  <si>
    <t>deska obkladová leštěná žula tl 20mm</t>
  </si>
  <si>
    <t>801613795</t>
  </si>
  <si>
    <t>69</t>
  </si>
  <si>
    <t>998782101</t>
  </si>
  <si>
    <t>Přesun hmot tonážní pro obklady kamenné v objektech v do 6 m</t>
  </si>
  <si>
    <t>-1857017582</t>
  </si>
  <si>
    <t>Přesun hmot pro obklady kamenné stanovený z hmotnosti přesunovaného materiálu vodorovná dopravní vzdálenost do 50 m v objektech výšky do 6 m</t>
  </si>
  <si>
    <t xml:space="preserve">VON - Vedlejší a ostatní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</si>
  <si>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</si>
  <si>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</si>
  <si>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</si>
  <si>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</si>
  <si>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</si>
  <si>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</si>
  <si>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</si>
  <si>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</si>
  <si>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</si>
  <si>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</si>
  <si>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</si>
  <si>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-701930018</t>
  </si>
  <si>
    <t>012203000</t>
  </si>
  <si>
    <t>Geodetické práce při provádění stavby</t>
  </si>
  <si>
    <t>-640584513</t>
  </si>
  <si>
    <t>012303000</t>
  </si>
  <si>
    <t>Geodetické práce po výstavbě</t>
  </si>
  <si>
    <t>-1097989201</t>
  </si>
  <si>
    <t>013254000</t>
  </si>
  <si>
    <t>Dokumentace skutečného provedení stavby</t>
  </si>
  <si>
    <t>-2128350585</t>
  </si>
  <si>
    <t>VRN3</t>
  </si>
  <si>
    <t>Zařízení staveniště</t>
  </si>
  <si>
    <t>030001000</t>
  </si>
  <si>
    <t>704722783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</si>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</sst>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5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2020-01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Rekonstrukce předloženého schodiště vč. bezbariérového přístupu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Univerzitní 2732/8, Plzeň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4. 1. 2020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Západočeská univerzita v Plzni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PLANSTAV a.s.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Michal Jirka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'D.1.1 - Architektonicko-s...'!J30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'D.1.1 - Architektonicko-s...'!P101</f>
        <v>0</v>
      </c>
      <c r="AV55" s="119">
        <f>'D.1.1 - Architektonicko-s...'!J33</f>
        <v>0</v>
      </c>
      <c r="AW55" s="119">
        <f>'D.1.1 - Architektonicko-s...'!J34</f>
        <v>0</v>
      </c>
      <c r="AX55" s="119">
        <f>'D.1.1 - Architektonicko-s...'!J35</f>
        <v>0</v>
      </c>
      <c r="AY55" s="119">
        <f>'D.1.1 - Architektonicko-s...'!J36</f>
        <v>0</v>
      </c>
      <c r="AZ55" s="119">
        <f>'D.1.1 - Architektonicko-s...'!F33</f>
        <v>0</v>
      </c>
      <c r="BA55" s="119">
        <f>'D.1.1 - Architektonicko-s...'!F34</f>
        <v>0</v>
      </c>
      <c r="BB55" s="119">
        <f>'D.1.1 - Architektonicko-s...'!F35</f>
        <v>0</v>
      </c>
      <c r="BC55" s="119">
        <f>'D.1.1 - Architektonicko-s...'!F36</f>
        <v>0</v>
      </c>
      <c r="BD55" s="121">
        <f>'D.1.1 - Architektonicko-s...'!F37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6.5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'VON - Vedlejší a ostatní 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83</v>
      </c>
      <c r="AR56" s="117"/>
      <c r="AS56" s="123">
        <v>0</v>
      </c>
      <c r="AT56" s="124">
        <f>ROUND(SUM(AV56:AW56),2)</f>
        <v>0</v>
      </c>
      <c r="AU56" s="125">
        <f>'VON - Vedlejší a ostatní ...'!P82</f>
        <v>0</v>
      </c>
      <c r="AV56" s="124">
        <f>'VON - Vedlejší a ostatní ...'!J33</f>
        <v>0</v>
      </c>
      <c r="AW56" s="124">
        <f>'VON - Vedlejší a ostatní ...'!J34</f>
        <v>0</v>
      </c>
      <c r="AX56" s="124">
        <f>'VON - Vedlejší a ostatní ...'!J35</f>
        <v>0</v>
      </c>
      <c r="AY56" s="124">
        <f>'VON - Vedlejší a ostatní ...'!J36</f>
        <v>0</v>
      </c>
      <c r="AZ56" s="124">
        <f>'VON - Vedlejší a ostatní ...'!F33</f>
        <v>0</v>
      </c>
      <c r="BA56" s="124">
        <f>'VON - Vedlejší a ostatní ...'!F34</f>
        <v>0</v>
      </c>
      <c r="BB56" s="124">
        <f>'VON - Vedlejší a ostatní ...'!F35</f>
        <v>0</v>
      </c>
      <c r="BC56" s="124">
        <f>'VON - Vedlejší a ostatní ...'!F36</f>
        <v>0</v>
      </c>
      <c r="BD56" s="126">
        <f>'VON - Vedlejší a ostatní ...'!F37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D.1.1 - Architektonicko-s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86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předloženého schodiště vč. bezbariérového přístupu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87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88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4. 1. 2020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">
        <v>19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27</v>
      </c>
      <c r="F15" s="37"/>
      <c r="G15" s="37"/>
      <c r="H15" s="37"/>
      <c r="I15" s="139" t="s">
        <v>28</v>
      </c>
      <c r="J15" s="138" t="s">
        <v>19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">
        <v>19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32</v>
      </c>
      <c r="F21" s="37"/>
      <c r="G21" s="37"/>
      <c r="H21" s="37"/>
      <c r="I21" s="139" t="s">
        <v>28</v>
      </c>
      <c r="J21" s="138" t="s">
        <v>19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19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35</v>
      </c>
      <c r="F24" s="37"/>
      <c r="G24" s="37"/>
      <c r="H24" s="37"/>
      <c r="I24" s="139" t="s">
        <v>28</v>
      </c>
      <c r="J24" s="138" t="s">
        <v>19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ROUND(J101,2)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ROUND((SUM(BE101:BE261)),2)</f>
        <v>0</v>
      </c>
      <c r="G33" s="37"/>
      <c r="H33" s="37"/>
      <c r="I33" s="154">
        <v>0.21</v>
      </c>
      <c r="J33" s="153">
        <f>ROUND(((SUM(BE101:BE261))*I33),2)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ROUND((SUM(BF101:BF261)),2)</f>
        <v>0</v>
      </c>
      <c r="G34" s="37"/>
      <c r="H34" s="37"/>
      <c r="I34" s="154">
        <v>0.15</v>
      </c>
      <c r="J34" s="153">
        <f>ROUND(((SUM(BF101:BF261))*I34),2)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ROUND((SUM(BG101:BG261)),2)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ROUND((SUM(BH101:BH261)),2)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ROUND((SUM(BI101:BI261)),2)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Rekonstrukce předloženého schodiště vč. bezbariérového přístupu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 xml:space="preserve">D.1.1 - Architektonicko-stavební řešení 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Univerzitní 2732/8, Plzeň</v>
      </c>
      <c r="G52" s="39"/>
      <c r="H52" s="39"/>
      <c r="I52" s="139" t="s">
        <v>23</v>
      </c>
      <c r="J52" s="71" t="str">
        <f>IF(J12="","",J12)</f>
        <v>4. 1. 2020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Západočeská univerzita v Plzni</v>
      </c>
      <c r="G54" s="39"/>
      <c r="H54" s="39"/>
      <c r="I54" s="139" t="s">
        <v>31</v>
      </c>
      <c r="J54" s="35" t="str">
        <f>E21</f>
        <v>PLANSTAV a.s.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Michal Jirka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90</v>
      </c>
      <c r="D57" s="171"/>
      <c r="E57" s="171"/>
      <c r="F57" s="171"/>
      <c r="G57" s="171"/>
      <c r="H57" s="171"/>
      <c r="I57" s="172"/>
      <c r="J57" s="173" t="s">
        <v>91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J101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5"/>
      <c r="C60" s="176"/>
      <c r="D60" s="177" t="s">
        <v>93</v>
      </c>
      <c r="E60" s="178"/>
      <c r="F60" s="178"/>
      <c r="G60" s="178"/>
      <c r="H60" s="178"/>
      <c r="I60" s="179"/>
      <c r="J60" s="180">
        <f>J102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94</v>
      </c>
      <c r="E61" s="185"/>
      <c r="F61" s="185"/>
      <c r="G61" s="185"/>
      <c r="H61" s="185"/>
      <c r="I61" s="186"/>
      <c r="J61" s="187">
        <f>J103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83"/>
      <c r="D62" s="184" t="s">
        <v>95</v>
      </c>
      <c r="E62" s="185"/>
      <c r="F62" s="185"/>
      <c r="G62" s="185"/>
      <c r="H62" s="185"/>
      <c r="I62" s="186"/>
      <c r="J62" s="187">
        <f>J132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83"/>
      <c r="D63" s="184" t="s">
        <v>96</v>
      </c>
      <c r="E63" s="185"/>
      <c r="F63" s="185"/>
      <c r="G63" s="185"/>
      <c r="H63" s="185"/>
      <c r="I63" s="186"/>
      <c r="J63" s="187">
        <f>J139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83"/>
      <c r="D64" s="184" t="s">
        <v>97</v>
      </c>
      <c r="E64" s="185"/>
      <c r="F64" s="185"/>
      <c r="G64" s="185"/>
      <c r="H64" s="185"/>
      <c r="I64" s="186"/>
      <c r="J64" s="187">
        <f>J146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83"/>
      <c r="D65" s="184" t="s">
        <v>98</v>
      </c>
      <c r="E65" s="185"/>
      <c r="F65" s="185"/>
      <c r="G65" s="185"/>
      <c r="H65" s="185"/>
      <c r="I65" s="186"/>
      <c r="J65" s="187">
        <f>J155</f>
        <v>0</v>
      </c>
      <c r="K65" s="183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83"/>
      <c r="D66" s="184" t="s">
        <v>99</v>
      </c>
      <c r="E66" s="185"/>
      <c r="F66" s="185"/>
      <c r="G66" s="185"/>
      <c r="H66" s="185"/>
      <c r="I66" s="186"/>
      <c r="J66" s="187">
        <f>J166</f>
        <v>0</v>
      </c>
      <c r="K66" s="183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83"/>
      <c r="D67" s="184" t="s">
        <v>100</v>
      </c>
      <c r="E67" s="185"/>
      <c r="F67" s="185"/>
      <c r="G67" s="185"/>
      <c r="H67" s="185"/>
      <c r="I67" s="186"/>
      <c r="J67" s="187">
        <f>J167</f>
        <v>0</v>
      </c>
      <c r="K67" s="183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83"/>
      <c r="D68" s="184" t="s">
        <v>101</v>
      </c>
      <c r="E68" s="185"/>
      <c r="F68" s="185"/>
      <c r="G68" s="185"/>
      <c r="H68" s="185"/>
      <c r="I68" s="186"/>
      <c r="J68" s="187">
        <f>J174</f>
        <v>0</v>
      </c>
      <c r="K68" s="183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83"/>
      <c r="D69" s="184" t="s">
        <v>102</v>
      </c>
      <c r="E69" s="185"/>
      <c r="F69" s="185"/>
      <c r="G69" s="185"/>
      <c r="H69" s="185"/>
      <c r="I69" s="186"/>
      <c r="J69" s="187">
        <f>J183</f>
        <v>0</v>
      </c>
      <c r="K69" s="183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83"/>
      <c r="D70" s="184" t="s">
        <v>103</v>
      </c>
      <c r="E70" s="185"/>
      <c r="F70" s="185"/>
      <c r="G70" s="185"/>
      <c r="H70" s="185"/>
      <c r="I70" s="186"/>
      <c r="J70" s="187">
        <f>J184</f>
        <v>0</v>
      </c>
      <c r="K70" s="183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83"/>
      <c r="D71" s="184" t="s">
        <v>104</v>
      </c>
      <c r="E71" s="185"/>
      <c r="F71" s="185"/>
      <c r="G71" s="185"/>
      <c r="H71" s="185"/>
      <c r="I71" s="186"/>
      <c r="J71" s="187">
        <f>J193</f>
        <v>0</v>
      </c>
      <c r="K71" s="183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2"/>
      <c r="C72" s="183"/>
      <c r="D72" s="184" t="s">
        <v>105</v>
      </c>
      <c r="E72" s="185"/>
      <c r="F72" s="185"/>
      <c r="G72" s="185"/>
      <c r="H72" s="185"/>
      <c r="I72" s="186"/>
      <c r="J72" s="187">
        <f>J198</f>
        <v>0</v>
      </c>
      <c r="K72" s="183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2"/>
      <c r="C73" s="183"/>
      <c r="D73" s="184" t="s">
        <v>106</v>
      </c>
      <c r="E73" s="185"/>
      <c r="F73" s="185"/>
      <c r="G73" s="185"/>
      <c r="H73" s="185"/>
      <c r="I73" s="186"/>
      <c r="J73" s="187">
        <f>J203</f>
        <v>0</v>
      </c>
      <c r="K73" s="183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83"/>
      <c r="D74" s="184" t="s">
        <v>107</v>
      </c>
      <c r="E74" s="185"/>
      <c r="F74" s="185"/>
      <c r="G74" s="185"/>
      <c r="H74" s="185"/>
      <c r="I74" s="186"/>
      <c r="J74" s="187">
        <f>J206</f>
        <v>0</v>
      </c>
      <c r="K74" s="183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21.8" customHeight="1">
      <c r="A75" s="10"/>
      <c r="B75" s="182"/>
      <c r="C75" s="183"/>
      <c r="D75" s="184" t="s">
        <v>108</v>
      </c>
      <c r="E75" s="185"/>
      <c r="F75" s="185"/>
      <c r="G75" s="185"/>
      <c r="H75" s="185"/>
      <c r="I75" s="186"/>
      <c r="J75" s="187">
        <f>J207</f>
        <v>0</v>
      </c>
      <c r="K75" s="183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21.8" customHeight="1">
      <c r="A76" s="10"/>
      <c r="B76" s="182"/>
      <c r="C76" s="183"/>
      <c r="D76" s="184" t="s">
        <v>109</v>
      </c>
      <c r="E76" s="185"/>
      <c r="F76" s="185"/>
      <c r="G76" s="185"/>
      <c r="H76" s="185"/>
      <c r="I76" s="186"/>
      <c r="J76" s="187">
        <f>J218</f>
        <v>0</v>
      </c>
      <c r="K76" s="183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5"/>
      <c r="C77" s="176"/>
      <c r="D77" s="177" t="s">
        <v>110</v>
      </c>
      <c r="E77" s="178"/>
      <c r="F77" s="178"/>
      <c r="G77" s="178"/>
      <c r="H77" s="178"/>
      <c r="I77" s="179"/>
      <c r="J77" s="180">
        <f>J221</f>
        <v>0</v>
      </c>
      <c r="K77" s="176"/>
      <c r="L77" s="18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2"/>
      <c r="C78" s="183"/>
      <c r="D78" s="184" t="s">
        <v>111</v>
      </c>
      <c r="E78" s="185"/>
      <c r="F78" s="185"/>
      <c r="G78" s="185"/>
      <c r="H78" s="185"/>
      <c r="I78" s="186"/>
      <c r="J78" s="187">
        <f>J222</f>
        <v>0</v>
      </c>
      <c r="K78" s="183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83"/>
      <c r="D79" s="184" t="s">
        <v>112</v>
      </c>
      <c r="E79" s="185"/>
      <c r="F79" s="185"/>
      <c r="G79" s="185"/>
      <c r="H79" s="185"/>
      <c r="I79" s="186"/>
      <c r="J79" s="187">
        <f>J233</f>
        <v>0</v>
      </c>
      <c r="K79" s="183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83"/>
      <c r="D80" s="184" t="s">
        <v>113</v>
      </c>
      <c r="E80" s="185"/>
      <c r="F80" s="185"/>
      <c r="G80" s="185"/>
      <c r="H80" s="185"/>
      <c r="I80" s="186"/>
      <c r="J80" s="187">
        <f>J240</f>
        <v>0</v>
      </c>
      <c r="K80" s="183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83"/>
      <c r="D81" s="184" t="s">
        <v>114</v>
      </c>
      <c r="E81" s="185"/>
      <c r="F81" s="185"/>
      <c r="G81" s="185"/>
      <c r="H81" s="185"/>
      <c r="I81" s="186"/>
      <c r="J81" s="187">
        <f>J255</f>
        <v>0</v>
      </c>
      <c r="K81" s="183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7"/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58"/>
      <c r="C83" s="59"/>
      <c r="D83" s="59"/>
      <c r="E83" s="59"/>
      <c r="F83" s="59"/>
      <c r="G83" s="59"/>
      <c r="H83" s="59"/>
      <c r="I83" s="165"/>
      <c r="J83" s="59"/>
      <c r="K83" s="5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7" spans="1:31" s="2" customFormat="1" ht="6.95" customHeight="1">
      <c r="A87" s="37"/>
      <c r="B87" s="60"/>
      <c r="C87" s="61"/>
      <c r="D87" s="61"/>
      <c r="E87" s="61"/>
      <c r="F87" s="61"/>
      <c r="G87" s="61"/>
      <c r="H87" s="61"/>
      <c r="I87" s="168"/>
      <c r="J87" s="61"/>
      <c r="K87" s="61"/>
      <c r="L87" s="13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4.95" customHeight="1">
      <c r="A88" s="37"/>
      <c r="B88" s="38"/>
      <c r="C88" s="22" t="s">
        <v>115</v>
      </c>
      <c r="D88" s="39"/>
      <c r="E88" s="39"/>
      <c r="F88" s="39"/>
      <c r="G88" s="39"/>
      <c r="H88" s="39"/>
      <c r="I88" s="135"/>
      <c r="J88" s="39"/>
      <c r="K88" s="39"/>
      <c r="L88" s="13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13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16</v>
      </c>
      <c r="D90" s="39"/>
      <c r="E90" s="39"/>
      <c r="F90" s="39"/>
      <c r="G90" s="39"/>
      <c r="H90" s="39"/>
      <c r="I90" s="135"/>
      <c r="J90" s="39"/>
      <c r="K90" s="39"/>
      <c r="L90" s="13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169" t="str">
        <f>E7</f>
        <v>Rekonstrukce předloženého schodiště vč. bezbariérového přístupu</v>
      </c>
      <c r="F91" s="31"/>
      <c r="G91" s="31"/>
      <c r="H91" s="31"/>
      <c r="I91" s="135"/>
      <c r="J91" s="39"/>
      <c r="K91" s="39"/>
      <c r="L91" s="13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1" t="s">
        <v>87</v>
      </c>
      <c r="D92" s="39"/>
      <c r="E92" s="39"/>
      <c r="F92" s="39"/>
      <c r="G92" s="39"/>
      <c r="H92" s="39"/>
      <c r="I92" s="135"/>
      <c r="J92" s="39"/>
      <c r="K92" s="39"/>
      <c r="L92" s="13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6.5" customHeight="1">
      <c r="A93" s="37"/>
      <c r="B93" s="38"/>
      <c r="C93" s="39"/>
      <c r="D93" s="39"/>
      <c r="E93" s="68" t="str">
        <f>E9</f>
        <v xml:space="preserve">D.1.1 - Architektonicko-stavební řešení </v>
      </c>
      <c r="F93" s="39"/>
      <c r="G93" s="39"/>
      <c r="H93" s="39"/>
      <c r="I93" s="135"/>
      <c r="J93" s="39"/>
      <c r="K93" s="39"/>
      <c r="L93" s="13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13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2" customHeight="1">
      <c r="A95" s="37"/>
      <c r="B95" s="38"/>
      <c r="C95" s="31" t="s">
        <v>21</v>
      </c>
      <c r="D95" s="39"/>
      <c r="E95" s="39"/>
      <c r="F95" s="26" t="str">
        <f>F12</f>
        <v>Univerzitní 2732/8, Plzeň</v>
      </c>
      <c r="G95" s="39"/>
      <c r="H95" s="39"/>
      <c r="I95" s="139" t="s">
        <v>23</v>
      </c>
      <c r="J95" s="71" t="str">
        <f>IF(J12="","",J12)</f>
        <v>4. 1. 2020</v>
      </c>
      <c r="K95" s="39"/>
      <c r="L95" s="13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13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15" customHeight="1">
      <c r="A97" s="37"/>
      <c r="B97" s="38"/>
      <c r="C97" s="31" t="s">
        <v>25</v>
      </c>
      <c r="D97" s="39"/>
      <c r="E97" s="39"/>
      <c r="F97" s="26" t="str">
        <f>E15</f>
        <v>Západočeská univerzita v Plzni</v>
      </c>
      <c r="G97" s="39"/>
      <c r="H97" s="39"/>
      <c r="I97" s="139" t="s">
        <v>31</v>
      </c>
      <c r="J97" s="35" t="str">
        <f>E21</f>
        <v>PLANSTAV a.s.</v>
      </c>
      <c r="K97" s="39"/>
      <c r="L97" s="13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5.15" customHeight="1">
      <c r="A98" s="37"/>
      <c r="B98" s="38"/>
      <c r="C98" s="31" t="s">
        <v>29</v>
      </c>
      <c r="D98" s="39"/>
      <c r="E98" s="39"/>
      <c r="F98" s="26" t="str">
        <f>IF(E18="","",E18)</f>
        <v>Vyplň údaj</v>
      </c>
      <c r="G98" s="39"/>
      <c r="H98" s="39"/>
      <c r="I98" s="139" t="s">
        <v>34</v>
      </c>
      <c r="J98" s="35" t="str">
        <f>E24</f>
        <v>Michal Jirka</v>
      </c>
      <c r="K98" s="39"/>
      <c r="L98" s="13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135"/>
      <c r="J99" s="39"/>
      <c r="K99" s="39"/>
      <c r="L99" s="13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11" customFormat="1" ht="29.25" customHeight="1">
      <c r="A100" s="189"/>
      <c r="B100" s="190"/>
      <c r="C100" s="191" t="s">
        <v>116</v>
      </c>
      <c r="D100" s="192" t="s">
        <v>57</v>
      </c>
      <c r="E100" s="192" t="s">
        <v>53</v>
      </c>
      <c r="F100" s="192" t="s">
        <v>54</v>
      </c>
      <c r="G100" s="192" t="s">
        <v>117</v>
      </c>
      <c r="H100" s="192" t="s">
        <v>118</v>
      </c>
      <c r="I100" s="193" t="s">
        <v>119</v>
      </c>
      <c r="J100" s="194" t="s">
        <v>91</v>
      </c>
      <c r="K100" s="195" t="s">
        <v>120</v>
      </c>
      <c r="L100" s="196"/>
      <c r="M100" s="91" t="s">
        <v>19</v>
      </c>
      <c r="N100" s="92" t="s">
        <v>42</v>
      </c>
      <c r="O100" s="92" t="s">
        <v>121</v>
      </c>
      <c r="P100" s="92" t="s">
        <v>122</v>
      </c>
      <c r="Q100" s="92" t="s">
        <v>123</v>
      </c>
      <c r="R100" s="92" t="s">
        <v>124</v>
      </c>
      <c r="S100" s="92" t="s">
        <v>125</v>
      </c>
      <c r="T100" s="93" t="s">
        <v>126</v>
      </c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</row>
    <row r="101" spans="1:63" s="2" customFormat="1" ht="22.8" customHeight="1">
      <c r="A101" s="37"/>
      <c r="B101" s="38"/>
      <c r="C101" s="98" t="s">
        <v>127</v>
      </c>
      <c r="D101" s="39"/>
      <c r="E101" s="39"/>
      <c r="F101" s="39"/>
      <c r="G101" s="39"/>
      <c r="H101" s="39"/>
      <c r="I101" s="135"/>
      <c r="J101" s="197">
        <f>BK101</f>
        <v>0</v>
      </c>
      <c r="K101" s="39"/>
      <c r="L101" s="43"/>
      <c r="M101" s="94"/>
      <c r="N101" s="198"/>
      <c r="O101" s="95"/>
      <c r="P101" s="199">
        <f>P102+P221</f>
        <v>0</v>
      </c>
      <c r="Q101" s="95"/>
      <c r="R101" s="199">
        <f>R102+R221</f>
        <v>93.70662141999998</v>
      </c>
      <c r="S101" s="95"/>
      <c r="T101" s="200">
        <f>T102+T221</f>
        <v>76.725276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71</v>
      </c>
      <c r="AU101" s="16" t="s">
        <v>92</v>
      </c>
      <c r="BK101" s="201">
        <f>BK102+BK221</f>
        <v>0</v>
      </c>
    </row>
    <row r="102" spans="1:63" s="12" customFormat="1" ht="25.9" customHeight="1">
      <c r="A102" s="12"/>
      <c r="B102" s="202"/>
      <c r="C102" s="203"/>
      <c r="D102" s="204" t="s">
        <v>71</v>
      </c>
      <c r="E102" s="205" t="s">
        <v>128</v>
      </c>
      <c r="F102" s="205" t="s">
        <v>129</v>
      </c>
      <c r="G102" s="203"/>
      <c r="H102" s="203"/>
      <c r="I102" s="206"/>
      <c r="J102" s="207">
        <f>BK102</f>
        <v>0</v>
      </c>
      <c r="K102" s="203"/>
      <c r="L102" s="208"/>
      <c r="M102" s="209"/>
      <c r="N102" s="210"/>
      <c r="O102" s="210"/>
      <c r="P102" s="211">
        <f>P103+P132+P139+P146+P155+P166+P183</f>
        <v>0</v>
      </c>
      <c r="Q102" s="210"/>
      <c r="R102" s="211">
        <f>R103+R132+R139+R146+R155+R166+R183</f>
        <v>84.95390401999998</v>
      </c>
      <c r="S102" s="210"/>
      <c r="T102" s="212">
        <f>T103+T132+T139+T146+T155+T166+T183</f>
        <v>76.725276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3" t="s">
        <v>80</v>
      </c>
      <c r="AT102" s="214" t="s">
        <v>71</v>
      </c>
      <c r="AU102" s="214" t="s">
        <v>72</v>
      </c>
      <c r="AY102" s="213" t="s">
        <v>130</v>
      </c>
      <c r="BK102" s="215">
        <f>BK103+BK132+BK139+BK146+BK155+BK166+BK183</f>
        <v>0</v>
      </c>
    </row>
    <row r="103" spans="1:63" s="12" customFormat="1" ht="22.8" customHeight="1">
      <c r="A103" s="12"/>
      <c r="B103" s="202"/>
      <c r="C103" s="203"/>
      <c r="D103" s="204" t="s">
        <v>71</v>
      </c>
      <c r="E103" s="216" t="s">
        <v>80</v>
      </c>
      <c r="F103" s="216" t="s">
        <v>131</v>
      </c>
      <c r="G103" s="203"/>
      <c r="H103" s="203"/>
      <c r="I103" s="206"/>
      <c r="J103" s="217">
        <f>BK103</f>
        <v>0</v>
      </c>
      <c r="K103" s="203"/>
      <c r="L103" s="208"/>
      <c r="M103" s="209"/>
      <c r="N103" s="210"/>
      <c r="O103" s="210"/>
      <c r="P103" s="211">
        <f>SUM(P104:P131)</f>
        <v>0</v>
      </c>
      <c r="Q103" s="210"/>
      <c r="R103" s="211">
        <f>SUM(R104:R131)</f>
        <v>4</v>
      </c>
      <c r="S103" s="210"/>
      <c r="T103" s="212">
        <f>SUM(T104:T131)</f>
        <v>31.489625999999998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3" t="s">
        <v>80</v>
      </c>
      <c r="AT103" s="214" t="s">
        <v>71</v>
      </c>
      <c r="AU103" s="214" t="s">
        <v>80</v>
      </c>
      <c r="AY103" s="213" t="s">
        <v>130</v>
      </c>
      <c r="BK103" s="215">
        <f>SUM(BK104:BK131)</f>
        <v>0</v>
      </c>
    </row>
    <row r="104" spans="1:65" s="2" customFormat="1" ht="16.5" customHeight="1">
      <c r="A104" s="37"/>
      <c r="B104" s="38"/>
      <c r="C104" s="218" t="s">
        <v>80</v>
      </c>
      <c r="D104" s="218" t="s">
        <v>132</v>
      </c>
      <c r="E104" s="219" t="s">
        <v>133</v>
      </c>
      <c r="F104" s="220" t="s">
        <v>134</v>
      </c>
      <c r="G104" s="221" t="s">
        <v>135</v>
      </c>
      <c r="H104" s="222">
        <v>1</v>
      </c>
      <c r="I104" s="223"/>
      <c r="J104" s="224">
        <f>ROUND(I104*H104,2)</f>
        <v>0</v>
      </c>
      <c r="K104" s="225"/>
      <c r="L104" s="43"/>
      <c r="M104" s="226" t="s">
        <v>19</v>
      </c>
      <c r="N104" s="227" t="s">
        <v>43</v>
      </c>
      <c r="O104" s="83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30" t="s">
        <v>136</v>
      </c>
      <c r="AT104" s="230" t="s">
        <v>132</v>
      </c>
      <c r="AU104" s="230" t="s">
        <v>82</v>
      </c>
      <c r="AY104" s="16" t="s">
        <v>130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6" t="s">
        <v>80</v>
      </c>
      <c r="BK104" s="231">
        <f>ROUND(I104*H104,2)</f>
        <v>0</v>
      </c>
      <c r="BL104" s="16" t="s">
        <v>136</v>
      </c>
      <c r="BM104" s="230" t="s">
        <v>137</v>
      </c>
    </row>
    <row r="105" spans="1:47" s="2" customFormat="1" ht="12">
      <c r="A105" s="37"/>
      <c r="B105" s="38"/>
      <c r="C105" s="39"/>
      <c r="D105" s="232" t="s">
        <v>138</v>
      </c>
      <c r="E105" s="39"/>
      <c r="F105" s="233" t="s">
        <v>139</v>
      </c>
      <c r="G105" s="39"/>
      <c r="H105" s="39"/>
      <c r="I105" s="135"/>
      <c r="J105" s="39"/>
      <c r="K105" s="39"/>
      <c r="L105" s="43"/>
      <c r="M105" s="234"/>
      <c r="N105" s="235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138</v>
      </c>
      <c r="AU105" s="16" t="s">
        <v>82</v>
      </c>
    </row>
    <row r="106" spans="1:65" s="2" customFormat="1" ht="16.5" customHeight="1">
      <c r="A106" s="37"/>
      <c r="B106" s="38"/>
      <c r="C106" s="218" t="s">
        <v>82</v>
      </c>
      <c r="D106" s="218" t="s">
        <v>132</v>
      </c>
      <c r="E106" s="219" t="s">
        <v>140</v>
      </c>
      <c r="F106" s="220" t="s">
        <v>141</v>
      </c>
      <c r="G106" s="221" t="s">
        <v>135</v>
      </c>
      <c r="H106" s="222">
        <v>1</v>
      </c>
      <c r="I106" s="223"/>
      <c r="J106" s="224">
        <f>ROUND(I106*H106,2)</f>
        <v>0</v>
      </c>
      <c r="K106" s="225"/>
      <c r="L106" s="43"/>
      <c r="M106" s="226" t="s">
        <v>19</v>
      </c>
      <c r="N106" s="227" t="s">
        <v>43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30" t="s">
        <v>136</v>
      </c>
      <c r="AT106" s="230" t="s">
        <v>132</v>
      </c>
      <c r="AU106" s="230" t="s">
        <v>82</v>
      </c>
      <c r="AY106" s="16" t="s">
        <v>130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6" t="s">
        <v>80</v>
      </c>
      <c r="BK106" s="231">
        <f>ROUND(I106*H106,2)</f>
        <v>0</v>
      </c>
      <c r="BL106" s="16" t="s">
        <v>136</v>
      </c>
      <c r="BM106" s="230" t="s">
        <v>142</v>
      </c>
    </row>
    <row r="107" spans="1:47" s="2" customFormat="1" ht="12">
      <c r="A107" s="37"/>
      <c r="B107" s="38"/>
      <c r="C107" s="39"/>
      <c r="D107" s="232" t="s">
        <v>138</v>
      </c>
      <c r="E107" s="39"/>
      <c r="F107" s="233" t="s">
        <v>143</v>
      </c>
      <c r="G107" s="39"/>
      <c r="H107" s="39"/>
      <c r="I107" s="135"/>
      <c r="J107" s="39"/>
      <c r="K107" s="39"/>
      <c r="L107" s="43"/>
      <c r="M107" s="234"/>
      <c r="N107" s="235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138</v>
      </c>
      <c r="AU107" s="16" t="s">
        <v>82</v>
      </c>
    </row>
    <row r="108" spans="1:65" s="2" customFormat="1" ht="16.5" customHeight="1">
      <c r="A108" s="37"/>
      <c r="B108" s="38"/>
      <c r="C108" s="218" t="s">
        <v>144</v>
      </c>
      <c r="D108" s="218" t="s">
        <v>132</v>
      </c>
      <c r="E108" s="219" t="s">
        <v>145</v>
      </c>
      <c r="F108" s="220" t="s">
        <v>146</v>
      </c>
      <c r="G108" s="221" t="s">
        <v>147</v>
      </c>
      <c r="H108" s="222">
        <v>61.942</v>
      </c>
      <c r="I108" s="223"/>
      <c r="J108" s="224">
        <f>ROUND(I108*H108,2)</f>
        <v>0</v>
      </c>
      <c r="K108" s="225"/>
      <c r="L108" s="43"/>
      <c r="M108" s="226" t="s">
        <v>19</v>
      </c>
      <c r="N108" s="227" t="s">
        <v>43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0.26</v>
      </c>
      <c r="T108" s="229">
        <f>S108*H108</f>
        <v>16.10492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30" t="s">
        <v>136</v>
      </c>
      <c r="AT108" s="230" t="s">
        <v>132</v>
      </c>
      <c r="AU108" s="230" t="s">
        <v>82</v>
      </c>
      <c r="AY108" s="16" t="s">
        <v>130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6" t="s">
        <v>80</v>
      </c>
      <c r="BK108" s="231">
        <f>ROUND(I108*H108,2)</f>
        <v>0</v>
      </c>
      <c r="BL108" s="16" t="s">
        <v>136</v>
      </c>
      <c r="BM108" s="230" t="s">
        <v>148</v>
      </c>
    </row>
    <row r="109" spans="1:47" s="2" customFormat="1" ht="12">
      <c r="A109" s="37"/>
      <c r="B109" s="38"/>
      <c r="C109" s="39"/>
      <c r="D109" s="232" t="s">
        <v>138</v>
      </c>
      <c r="E109" s="39"/>
      <c r="F109" s="233" t="s">
        <v>149</v>
      </c>
      <c r="G109" s="39"/>
      <c r="H109" s="39"/>
      <c r="I109" s="135"/>
      <c r="J109" s="39"/>
      <c r="K109" s="39"/>
      <c r="L109" s="43"/>
      <c r="M109" s="234"/>
      <c r="N109" s="235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138</v>
      </c>
      <c r="AU109" s="16" t="s">
        <v>82</v>
      </c>
    </row>
    <row r="110" spans="1:65" s="2" customFormat="1" ht="16.5" customHeight="1">
      <c r="A110" s="37"/>
      <c r="B110" s="38"/>
      <c r="C110" s="218" t="s">
        <v>136</v>
      </c>
      <c r="D110" s="218" t="s">
        <v>132</v>
      </c>
      <c r="E110" s="219" t="s">
        <v>150</v>
      </c>
      <c r="F110" s="220" t="s">
        <v>151</v>
      </c>
      <c r="G110" s="221" t="s">
        <v>147</v>
      </c>
      <c r="H110" s="222">
        <v>61.942</v>
      </c>
      <c r="I110" s="223"/>
      <c r="J110" s="224">
        <f>ROUND(I110*H110,2)</f>
        <v>0</v>
      </c>
      <c r="K110" s="225"/>
      <c r="L110" s="43"/>
      <c r="M110" s="226" t="s">
        <v>19</v>
      </c>
      <c r="N110" s="227" t="s">
        <v>43</v>
      </c>
      <c r="O110" s="83"/>
      <c r="P110" s="228">
        <f>O110*H110</f>
        <v>0</v>
      </c>
      <c r="Q110" s="228">
        <v>0</v>
      </c>
      <c r="R110" s="228">
        <f>Q110*H110</f>
        <v>0</v>
      </c>
      <c r="S110" s="228">
        <v>0.243</v>
      </c>
      <c r="T110" s="229">
        <f>S110*H110</f>
        <v>15.051905999999999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30" t="s">
        <v>136</v>
      </c>
      <c r="AT110" s="230" t="s">
        <v>132</v>
      </c>
      <c r="AU110" s="230" t="s">
        <v>82</v>
      </c>
      <c r="AY110" s="16" t="s">
        <v>130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6" t="s">
        <v>80</v>
      </c>
      <c r="BK110" s="231">
        <f>ROUND(I110*H110,2)</f>
        <v>0</v>
      </c>
      <c r="BL110" s="16" t="s">
        <v>136</v>
      </c>
      <c r="BM110" s="230" t="s">
        <v>152</v>
      </c>
    </row>
    <row r="111" spans="1:47" s="2" customFormat="1" ht="12">
      <c r="A111" s="37"/>
      <c r="B111" s="38"/>
      <c r="C111" s="39"/>
      <c r="D111" s="232" t="s">
        <v>138</v>
      </c>
      <c r="E111" s="39"/>
      <c r="F111" s="233" t="s">
        <v>153</v>
      </c>
      <c r="G111" s="39"/>
      <c r="H111" s="39"/>
      <c r="I111" s="135"/>
      <c r="J111" s="39"/>
      <c r="K111" s="39"/>
      <c r="L111" s="43"/>
      <c r="M111" s="234"/>
      <c r="N111" s="235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138</v>
      </c>
      <c r="AU111" s="16" t="s">
        <v>82</v>
      </c>
    </row>
    <row r="112" spans="1:65" s="2" customFormat="1" ht="16.5" customHeight="1">
      <c r="A112" s="37"/>
      <c r="B112" s="38"/>
      <c r="C112" s="218" t="s">
        <v>154</v>
      </c>
      <c r="D112" s="218" t="s">
        <v>132</v>
      </c>
      <c r="E112" s="219" t="s">
        <v>155</v>
      </c>
      <c r="F112" s="220" t="s">
        <v>156</v>
      </c>
      <c r="G112" s="221" t="s">
        <v>157</v>
      </c>
      <c r="H112" s="222">
        <v>8.32</v>
      </c>
      <c r="I112" s="223"/>
      <c r="J112" s="224">
        <f>ROUND(I112*H112,2)</f>
        <v>0</v>
      </c>
      <c r="K112" s="225"/>
      <c r="L112" s="43"/>
      <c r="M112" s="226" t="s">
        <v>19</v>
      </c>
      <c r="N112" s="227" t="s">
        <v>43</v>
      </c>
      <c r="O112" s="83"/>
      <c r="P112" s="228">
        <f>O112*H112</f>
        <v>0</v>
      </c>
      <c r="Q112" s="228">
        <v>0</v>
      </c>
      <c r="R112" s="228">
        <f>Q112*H112</f>
        <v>0</v>
      </c>
      <c r="S112" s="228">
        <v>0.04</v>
      </c>
      <c r="T112" s="229">
        <f>S112*H112</f>
        <v>0.33280000000000004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30" t="s">
        <v>136</v>
      </c>
      <c r="AT112" s="230" t="s">
        <v>132</v>
      </c>
      <c r="AU112" s="230" t="s">
        <v>82</v>
      </c>
      <c r="AY112" s="16" t="s">
        <v>130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6" t="s">
        <v>80</v>
      </c>
      <c r="BK112" s="231">
        <f>ROUND(I112*H112,2)</f>
        <v>0</v>
      </c>
      <c r="BL112" s="16" t="s">
        <v>136</v>
      </c>
      <c r="BM112" s="230" t="s">
        <v>158</v>
      </c>
    </row>
    <row r="113" spans="1:47" s="2" customFormat="1" ht="12">
      <c r="A113" s="37"/>
      <c r="B113" s="38"/>
      <c r="C113" s="39"/>
      <c r="D113" s="232" t="s">
        <v>138</v>
      </c>
      <c r="E113" s="39"/>
      <c r="F113" s="233" t="s">
        <v>159</v>
      </c>
      <c r="G113" s="39"/>
      <c r="H113" s="39"/>
      <c r="I113" s="135"/>
      <c r="J113" s="39"/>
      <c r="K113" s="39"/>
      <c r="L113" s="43"/>
      <c r="M113" s="234"/>
      <c r="N113" s="235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138</v>
      </c>
      <c r="AU113" s="16" t="s">
        <v>82</v>
      </c>
    </row>
    <row r="114" spans="1:65" s="2" customFormat="1" ht="16.5" customHeight="1">
      <c r="A114" s="37"/>
      <c r="B114" s="38"/>
      <c r="C114" s="218" t="s">
        <v>160</v>
      </c>
      <c r="D114" s="218" t="s">
        <v>132</v>
      </c>
      <c r="E114" s="219" t="s">
        <v>161</v>
      </c>
      <c r="F114" s="220" t="s">
        <v>162</v>
      </c>
      <c r="G114" s="221" t="s">
        <v>163</v>
      </c>
      <c r="H114" s="222">
        <v>8.226</v>
      </c>
      <c r="I114" s="223"/>
      <c r="J114" s="224">
        <f>ROUND(I114*H114,2)</f>
        <v>0</v>
      </c>
      <c r="K114" s="225"/>
      <c r="L114" s="43"/>
      <c r="M114" s="226" t="s">
        <v>19</v>
      </c>
      <c r="N114" s="227" t="s">
        <v>43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30" t="s">
        <v>136</v>
      </c>
      <c r="AT114" s="230" t="s">
        <v>132</v>
      </c>
      <c r="AU114" s="230" t="s">
        <v>82</v>
      </c>
      <c r="AY114" s="16" t="s">
        <v>130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6" t="s">
        <v>80</v>
      </c>
      <c r="BK114" s="231">
        <f>ROUND(I114*H114,2)</f>
        <v>0</v>
      </c>
      <c r="BL114" s="16" t="s">
        <v>136</v>
      </c>
      <c r="BM114" s="230" t="s">
        <v>164</v>
      </c>
    </row>
    <row r="115" spans="1:47" s="2" customFormat="1" ht="12">
      <c r="A115" s="37"/>
      <c r="B115" s="38"/>
      <c r="C115" s="39"/>
      <c r="D115" s="232" t="s">
        <v>138</v>
      </c>
      <c r="E115" s="39"/>
      <c r="F115" s="233" t="s">
        <v>165</v>
      </c>
      <c r="G115" s="39"/>
      <c r="H115" s="39"/>
      <c r="I115" s="135"/>
      <c r="J115" s="39"/>
      <c r="K115" s="39"/>
      <c r="L115" s="43"/>
      <c r="M115" s="234"/>
      <c r="N115" s="235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138</v>
      </c>
      <c r="AU115" s="16" t="s">
        <v>82</v>
      </c>
    </row>
    <row r="116" spans="1:65" s="2" customFormat="1" ht="16.5" customHeight="1">
      <c r="A116" s="37"/>
      <c r="B116" s="38"/>
      <c r="C116" s="218" t="s">
        <v>166</v>
      </c>
      <c r="D116" s="218" t="s">
        <v>132</v>
      </c>
      <c r="E116" s="219" t="s">
        <v>167</v>
      </c>
      <c r="F116" s="220" t="s">
        <v>168</v>
      </c>
      <c r="G116" s="221" t="s">
        <v>163</v>
      </c>
      <c r="H116" s="222">
        <v>1.645</v>
      </c>
      <c r="I116" s="223"/>
      <c r="J116" s="224">
        <f>ROUND(I116*H116,2)</f>
        <v>0</v>
      </c>
      <c r="K116" s="225"/>
      <c r="L116" s="43"/>
      <c r="M116" s="226" t="s">
        <v>19</v>
      </c>
      <c r="N116" s="227" t="s">
        <v>43</v>
      </c>
      <c r="O116" s="83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30" t="s">
        <v>136</v>
      </c>
      <c r="AT116" s="230" t="s">
        <v>132</v>
      </c>
      <c r="AU116" s="230" t="s">
        <v>82</v>
      </c>
      <c r="AY116" s="16" t="s">
        <v>130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6" t="s">
        <v>80</v>
      </c>
      <c r="BK116" s="231">
        <f>ROUND(I116*H116,2)</f>
        <v>0</v>
      </c>
      <c r="BL116" s="16" t="s">
        <v>136</v>
      </c>
      <c r="BM116" s="230" t="s">
        <v>169</v>
      </c>
    </row>
    <row r="117" spans="1:47" s="2" customFormat="1" ht="12">
      <c r="A117" s="37"/>
      <c r="B117" s="38"/>
      <c r="C117" s="39"/>
      <c r="D117" s="232" t="s">
        <v>138</v>
      </c>
      <c r="E117" s="39"/>
      <c r="F117" s="233" t="s">
        <v>170</v>
      </c>
      <c r="G117" s="39"/>
      <c r="H117" s="39"/>
      <c r="I117" s="135"/>
      <c r="J117" s="39"/>
      <c r="K117" s="39"/>
      <c r="L117" s="43"/>
      <c r="M117" s="234"/>
      <c r="N117" s="235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138</v>
      </c>
      <c r="AU117" s="16" t="s">
        <v>82</v>
      </c>
    </row>
    <row r="118" spans="1:65" s="2" customFormat="1" ht="16.5" customHeight="1">
      <c r="A118" s="37"/>
      <c r="B118" s="38"/>
      <c r="C118" s="218" t="s">
        <v>171</v>
      </c>
      <c r="D118" s="218" t="s">
        <v>132</v>
      </c>
      <c r="E118" s="219" t="s">
        <v>172</v>
      </c>
      <c r="F118" s="220" t="s">
        <v>173</v>
      </c>
      <c r="G118" s="221" t="s">
        <v>163</v>
      </c>
      <c r="H118" s="222">
        <v>1.463</v>
      </c>
      <c r="I118" s="223"/>
      <c r="J118" s="224">
        <f>ROUND(I118*H118,2)</f>
        <v>0</v>
      </c>
      <c r="K118" s="225"/>
      <c r="L118" s="43"/>
      <c r="M118" s="226" t="s">
        <v>19</v>
      </c>
      <c r="N118" s="227" t="s">
        <v>43</v>
      </c>
      <c r="O118" s="83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30" t="s">
        <v>136</v>
      </c>
      <c r="AT118" s="230" t="s">
        <v>132</v>
      </c>
      <c r="AU118" s="230" t="s">
        <v>82</v>
      </c>
      <c r="AY118" s="16" t="s">
        <v>130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6" t="s">
        <v>80</v>
      </c>
      <c r="BK118" s="231">
        <f>ROUND(I118*H118,2)</f>
        <v>0</v>
      </c>
      <c r="BL118" s="16" t="s">
        <v>136</v>
      </c>
      <c r="BM118" s="230" t="s">
        <v>174</v>
      </c>
    </row>
    <row r="119" spans="1:47" s="2" customFormat="1" ht="12">
      <c r="A119" s="37"/>
      <c r="B119" s="38"/>
      <c r="C119" s="39"/>
      <c r="D119" s="232" t="s">
        <v>138</v>
      </c>
      <c r="E119" s="39"/>
      <c r="F119" s="233" t="s">
        <v>175</v>
      </c>
      <c r="G119" s="39"/>
      <c r="H119" s="39"/>
      <c r="I119" s="135"/>
      <c r="J119" s="39"/>
      <c r="K119" s="39"/>
      <c r="L119" s="43"/>
      <c r="M119" s="234"/>
      <c r="N119" s="235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138</v>
      </c>
      <c r="AU119" s="16" t="s">
        <v>82</v>
      </c>
    </row>
    <row r="120" spans="1:65" s="2" customFormat="1" ht="16.5" customHeight="1">
      <c r="A120" s="37"/>
      <c r="B120" s="38"/>
      <c r="C120" s="218" t="s">
        <v>176</v>
      </c>
      <c r="D120" s="218" t="s">
        <v>132</v>
      </c>
      <c r="E120" s="219" t="s">
        <v>177</v>
      </c>
      <c r="F120" s="220" t="s">
        <v>178</v>
      </c>
      <c r="G120" s="221" t="s">
        <v>163</v>
      </c>
      <c r="H120" s="222">
        <v>0.293</v>
      </c>
      <c r="I120" s="223"/>
      <c r="J120" s="224">
        <f>ROUND(I120*H120,2)</f>
        <v>0</v>
      </c>
      <c r="K120" s="225"/>
      <c r="L120" s="43"/>
      <c r="M120" s="226" t="s">
        <v>19</v>
      </c>
      <c r="N120" s="227" t="s">
        <v>43</v>
      </c>
      <c r="O120" s="83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136</v>
      </c>
      <c r="AT120" s="230" t="s">
        <v>132</v>
      </c>
      <c r="AU120" s="230" t="s">
        <v>82</v>
      </c>
      <c r="AY120" s="16" t="s">
        <v>130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80</v>
      </c>
      <c r="BK120" s="231">
        <f>ROUND(I120*H120,2)</f>
        <v>0</v>
      </c>
      <c r="BL120" s="16" t="s">
        <v>136</v>
      </c>
      <c r="BM120" s="230" t="s">
        <v>179</v>
      </c>
    </row>
    <row r="121" spans="1:47" s="2" customFormat="1" ht="12">
      <c r="A121" s="37"/>
      <c r="B121" s="38"/>
      <c r="C121" s="39"/>
      <c r="D121" s="232" t="s">
        <v>138</v>
      </c>
      <c r="E121" s="39"/>
      <c r="F121" s="233" t="s">
        <v>180</v>
      </c>
      <c r="G121" s="39"/>
      <c r="H121" s="39"/>
      <c r="I121" s="135"/>
      <c r="J121" s="39"/>
      <c r="K121" s="39"/>
      <c r="L121" s="43"/>
      <c r="M121" s="234"/>
      <c r="N121" s="235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138</v>
      </c>
      <c r="AU121" s="16" t="s">
        <v>82</v>
      </c>
    </row>
    <row r="122" spans="1:65" s="2" customFormat="1" ht="16.5" customHeight="1">
      <c r="A122" s="37"/>
      <c r="B122" s="38"/>
      <c r="C122" s="218" t="s">
        <v>181</v>
      </c>
      <c r="D122" s="218" t="s">
        <v>132</v>
      </c>
      <c r="E122" s="219" t="s">
        <v>182</v>
      </c>
      <c r="F122" s="220" t="s">
        <v>183</v>
      </c>
      <c r="G122" s="221" t="s">
        <v>163</v>
      </c>
      <c r="H122" s="222">
        <v>9.689</v>
      </c>
      <c r="I122" s="223"/>
      <c r="J122" s="224">
        <f>ROUND(I122*H122,2)</f>
        <v>0</v>
      </c>
      <c r="K122" s="225"/>
      <c r="L122" s="43"/>
      <c r="M122" s="226" t="s">
        <v>19</v>
      </c>
      <c r="N122" s="227" t="s">
        <v>43</v>
      </c>
      <c r="O122" s="83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136</v>
      </c>
      <c r="AT122" s="230" t="s">
        <v>132</v>
      </c>
      <c r="AU122" s="230" t="s">
        <v>82</v>
      </c>
      <c r="AY122" s="16" t="s">
        <v>130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80</v>
      </c>
      <c r="BK122" s="231">
        <f>ROUND(I122*H122,2)</f>
        <v>0</v>
      </c>
      <c r="BL122" s="16" t="s">
        <v>136</v>
      </c>
      <c r="BM122" s="230" t="s">
        <v>184</v>
      </c>
    </row>
    <row r="123" spans="1:47" s="2" customFormat="1" ht="12">
      <c r="A123" s="37"/>
      <c r="B123" s="38"/>
      <c r="C123" s="39"/>
      <c r="D123" s="232" t="s">
        <v>138</v>
      </c>
      <c r="E123" s="39"/>
      <c r="F123" s="233" t="s">
        <v>185</v>
      </c>
      <c r="G123" s="39"/>
      <c r="H123" s="39"/>
      <c r="I123" s="135"/>
      <c r="J123" s="39"/>
      <c r="K123" s="39"/>
      <c r="L123" s="43"/>
      <c r="M123" s="234"/>
      <c r="N123" s="235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138</v>
      </c>
      <c r="AU123" s="16" t="s">
        <v>82</v>
      </c>
    </row>
    <row r="124" spans="1:65" s="2" customFormat="1" ht="16.5" customHeight="1">
      <c r="A124" s="37"/>
      <c r="B124" s="38"/>
      <c r="C124" s="218" t="s">
        <v>186</v>
      </c>
      <c r="D124" s="218" t="s">
        <v>132</v>
      </c>
      <c r="E124" s="219" t="s">
        <v>187</v>
      </c>
      <c r="F124" s="220" t="s">
        <v>188</v>
      </c>
      <c r="G124" s="221" t="s">
        <v>163</v>
      </c>
      <c r="H124" s="222">
        <v>2</v>
      </c>
      <c r="I124" s="223"/>
      <c r="J124" s="224">
        <f>ROUND(I124*H124,2)</f>
        <v>0</v>
      </c>
      <c r="K124" s="225"/>
      <c r="L124" s="43"/>
      <c r="M124" s="226" t="s">
        <v>19</v>
      </c>
      <c r="N124" s="227" t="s">
        <v>43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136</v>
      </c>
      <c r="AT124" s="230" t="s">
        <v>132</v>
      </c>
      <c r="AU124" s="230" t="s">
        <v>82</v>
      </c>
      <c r="AY124" s="16" t="s">
        <v>130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80</v>
      </c>
      <c r="BK124" s="231">
        <f>ROUND(I124*H124,2)</f>
        <v>0</v>
      </c>
      <c r="BL124" s="16" t="s">
        <v>136</v>
      </c>
      <c r="BM124" s="230" t="s">
        <v>189</v>
      </c>
    </row>
    <row r="125" spans="1:47" s="2" customFormat="1" ht="12">
      <c r="A125" s="37"/>
      <c r="B125" s="38"/>
      <c r="C125" s="39"/>
      <c r="D125" s="232" t="s">
        <v>138</v>
      </c>
      <c r="E125" s="39"/>
      <c r="F125" s="233" t="s">
        <v>190</v>
      </c>
      <c r="G125" s="39"/>
      <c r="H125" s="39"/>
      <c r="I125" s="135"/>
      <c r="J125" s="39"/>
      <c r="K125" s="39"/>
      <c r="L125" s="43"/>
      <c r="M125" s="234"/>
      <c r="N125" s="235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138</v>
      </c>
      <c r="AU125" s="16" t="s">
        <v>82</v>
      </c>
    </row>
    <row r="126" spans="1:65" s="2" customFormat="1" ht="16.5" customHeight="1">
      <c r="A126" s="37"/>
      <c r="B126" s="38"/>
      <c r="C126" s="236" t="s">
        <v>191</v>
      </c>
      <c r="D126" s="236" t="s">
        <v>192</v>
      </c>
      <c r="E126" s="237" t="s">
        <v>193</v>
      </c>
      <c r="F126" s="238" t="s">
        <v>194</v>
      </c>
      <c r="G126" s="239" t="s">
        <v>195</v>
      </c>
      <c r="H126" s="240">
        <v>4</v>
      </c>
      <c r="I126" s="241"/>
      <c r="J126" s="242">
        <f>ROUND(I126*H126,2)</f>
        <v>0</v>
      </c>
      <c r="K126" s="243"/>
      <c r="L126" s="244"/>
      <c r="M126" s="245" t="s">
        <v>19</v>
      </c>
      <c r="N126" s="246" t="s">
        <v>43</v>
      </c>
      <c r="O126" s="83"/>
      <c r="P126" s="228">
        <f>O126*H126</f>
        <v>0</v>
      </c>
      <c r="Q126" s="228">
        <v>1</v>
      </c>
      <c r="R126" s="228">
        <f>Q126*H126</f>
        <v>4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171</v>
      </c>
      <c r="AT126" s="230" t="s">
        <v>192</v>
      </c>
      <c r="AU126" s="230" t="s">
        <v>82</v>
      </c>
      <c r="AY126" s="16" t="s">
        <v>130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80</v>
      </c>
      <c r="BK126" s="231">
        <f>ROUND(I126*H126,2)</f>
        <v>0</v>
      </c>
      <c r="BL126" s="16" t="s">
        <v>136</v>
      </c>
      <c r="BM126" s="230" t="s">
        <v>196</v>
      </c>
    </row>
    <row r="127" spans="1:47" s="2" customFormat="1" ht="12">
      <c r="A127" s="37"/>
      <c r="B127" s="38"/>
      <c r="C127" s="39"/>
      <c r="D127" s="232" t="s">
        <v>138</v>
      </c>
      <c r="E127" s="39"/>
      <c r="F127" s="233" t="s">
        <v>194</v>
      </c>
      <c r="G127" s="39"/>
      <c r="H127" s="39"/>
      <c r="I127" s="135"/>
      <c r="J127" s="39"/>
      <c r="K127" s="39"/>
      <c r="L127" s="43"/>
      <c r="M127" s="234"/>
      <c r="N127" s="235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138</v>
      </c>
      <c r="AU127" s="16" t="s">
        <v>82</v>
      </c>
    </row>
    <row r="128" spans="1:65" s="2" customFormat="1" ht="16.5" customHeight="1">
      <c r="A128" s="37"/>
      <c r="B128" s="38"/>
      <c r="C128" s="218" t="s">
        <v>197</v>
      </c>
      <c r="D128" s="218" t="s">
        <v>132</v>
      </c>
      <c r="E128" s="219" t="s">
        <v>198</v>
      </c>
      <c r="F128" s="220" t="s">
        <v>199</v>
      </c>
      <c r="G128" s="221" t="s">
        <v>195</v>
      </c>
      <c r="H128" s="222">
        <v>17.44</v>
      </c>
      <c r="I128" s="223"/>
      <c r="J128" s="224">
        <f>ROUND(I128*H128,2)</f>
        <v>0</v>
      </c>
      <c r="K128" s="225"/>
      <c r="L128" s="43"/>
      <c r="M128" s="226" t="s">
        <v>19</v>
      </c>
      <c r="N128" s="227" t="s">
        <v>43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136</v>
      </c>
      <c r="AT128" s="230" t="s">
        <v>132</v>
      </c>
      <c r="AU128" s="230" t="s">
        <v>82</v>
      </c>
      <c r="AY128" s="16" t="s">
        <v>130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80</v>
      </c>
      <c r="BK128" s="231">
        <f>ROUND(I128*H128,2)</f>
        <v>0</v>
      </c>
      <c r="BL128" s="16" t="s">
        <v>136</v>
      </c>
      <c r="BM128" s="230" t="s">
        <v>200</v>
      </c>
    </row>
    <row r="129" spans="1:47" s="2" customFormat="1" ht="12">
      <c r="A129" s="37"/>
      <c r="B129" s="38"/>
      <c r="C129" s="39"/>
      <c r="D129" s="232" t="s">
        <v>138</v>
      </c>
      <c r="E129" s="39"/>
      <c r="F129" s="233" t="s">
        <v>201</v>
      </c>
      <c r="G129" s="39"/>
      <c r="H129" s="39"/>
      <c r="I129" s="135"/>
      <c r="J129" s="39"/>
      <c r="K129" s="39"/>
      <c r="L129" s="43"/>
      <c r="M129" s="234"/>
      <c r="N129" s="235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138</v>
      </c>
      <c r="AU129" s="16" t="s">
        <v>82</v>
      </c>
    </row>
    <row r="130" spans="1:65" s="2" customFormat="1" ht="16.5" customHeight="1">
      <c r="A130" s="37"/>
      <c r="B130" s="38"/>
      <c r="C130" s="218" t="s">
        <v>202</v>
      </c>
      <c r="D130" s="218" t="s">
        <v>132</v>
      </c>
      <c r="E130" s="219" t="s">
        <v>203</v>
      </c>
      <c r="F130" s="220" t="s">
        <v>204</v>
      </c>
      <c r="G130" s="221" t="s">
        <v>135</v>
      </c>
      <c r="H130" s="222">
        <v>10</v>
      </c>
      <c r="I130" s="223"/>
      <c r="J130" s="224">
        <f>ROUND(I130*H130,2)</f>
        <v>0</v>
      </c>
      <c r="K130" s="225"/>
      <c r="L130" s="43"/>
      <c r="M130" s="226" t="s">
        <v>19</v>
      </c>
      <c r="N130" s="227" t="s">
        <v>43</v>
      </c>
      <c r="O130" s="83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136</v>
      </c>
      <c r="AT130" s="230" t="s">
        <v>132</v>
      </c>
      <c r="AU130" s="230" t="s">
        <v>82</v>
      </c>
      <c r="AY130" s="16" t="s">
        <v>130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80</v>
      </c>
      <c r="BK130" s="231">
        <f>ROUND(I130*H130,2)</f>
        <v>0</v>
      </c>
      <c r="BL130" s="16" t="s">
        <v>136</v>
      </c>
      <c r="BM130" s="230" t="s">
        <v>205</v>
      </c>
    </row>
    <row r="131" spans="1:47" s="2" customFormat="1" ht="12">
      <c r="A131" s="37"/>
      <c r="B131" s="38"/>
      <c r="C131" s="39"/>
      <c r="D131" s="232" t="s">
        <v>138</v>
      </c>
      <c r="E131" s="39"/>
      <c r="F131" s="233" t="s">
        <v>206</v>
      </c>
      <c r="G131" s="39"/>
      <c r="H131" s="39"/>
      <c r="I131" s="135"/>
      <c r="J131" s="39"/>
      <c r="K131" s="39"/>
      <c r="L131" s="43"/>
      <c r="M131" s="234"/>
      <c r="N131" s="235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138</v>
      </c>
      <c r="AU131" s="16" t="s">
        <v>82</v>
      </c>
    </row>
    <row r="132" spans="1:63" s="12" customFormat="1" ht="22.8" customHeight="1">
      <c r="A132" s="12"/>
      <c r="B132" s="202"/>
      <c r="C132" s="203"/>
      <c r="D132" s="204" t="s">
        <v>71</v>
      </c>
      <c r="E132" s="216" t="s">
        <v>82</v>
      </c>
      <c r="F132" s="216" t="s">
        <v>207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SUM(P133:P138)</f>
        <v>0</v>
      </c>
      <c r="Q132" s="210"/>
      <c r="R132" s="211">
        <f>SUM(R133:R138)</f>
        <v>0.010915000000000001</v>
      </c>
      <c r="S132" s="210"/>
      <c r="T132" s="212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80</v>
      </c>
      <c r="AT132" s="214" t="s">
        <v>71</v>
      </c>
      <c r="AU132" s="214" t="s">
        <v>80</v>
      </c>
      <c r="AY132" s="213" t="s">
        <v>130</v>
      </c>
      <c r="BK132" s="215">
        <f>SUM(BK133:BK138)</f>
        <v>0</v>
      </c>
    </row>
    <row r="133" spans="1:65" s="2" customFormat="1" ht="16.5" customHeight="1">
      <c r="A133" s="37"/>
      <c r="B133" s="38"/>
      <c r="C133" s="218" t="s">
        <v>8</v>
      </c>
      <c r="D133" s="218" t="s">
        <v>132</v>
      </c>
      <c r="E133" s="219" t="s">
        <v>208</v>
      </c>
      <c r="F133" s="220" t="s">
        <v>209</v>
      </c>
      <c r="G133" s="221" t="s">
        <v>163</v>
      </c>
      <c r="H133" s="222">
        <v>1.665</v>
      </c>
      <c r="I133" s="223"/>
      <c r="J133" s="224">
        <f>ROUND(I133*H133,2)</f>
        <v>0</v>
      </c>
      <c r="K133" s="225"/>
      <c r="L133" s="43"/>
      <c r="M133" s="226" t="s">
        <v>19</v>
      </c>
      <c r="N133" s="227" t="s">
        <v>43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136</v>
      </c>
      <c r="AT133" s="230" t="s">
        <v>132</v>
      </c>
      <c r="AU133" s="230" t="s">
        <v>82</v>
      </c>
      <c r="AY133" s="16" t="s">
        <v>130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80</v>
      </c>
      <c r="BK133" s="231">
        <f>ROUND(I133*H133,2)</f>
        <v>0</v>
      </c>
      <c r="BL133" s="16" t="s">
        <v>136</v>
      </c>
      <c r="BM133" s="230" t="s">
        <v>210</v>
      </c>
    </row>
    <row r="134" spans="1:47" s="2" customFormat="1" ht="12">
      <c r="A134" s="37"/>
      <c r="B134" s="38"/>
      <c r="C134" s="39"/>
      <c r="D134" s="232" t="s">
        <v>138</v>
      </c>
      <c r="E134" s="39"/>
      <c r="F134" s="233" t="s">
        <v>211</v>
      </c>
      <c r="G134" s="39"/>
      <c r="H134" s="39"/>
      <c r="I134" s="135"/>
      <c r="J134" s="39"/>
      <c r="K134" s="39"/>
      <c r="L134" s="43"/>
      <c r="M134" s="234"/>
      <c r="N134" s="235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138</v>
      </c>
      <c r="AU134" s="16" t="s">
        <v>82</v>
      </c>
    </row>
    <row r="135" spans="1:65" s="2" customFormat="1" ht="16.5" customHeight="1">
      <c r="A135" s="37"/>
      <c r="B135" s="38"/>
      <c r="C135" s="218" t="s">
        <v>212</v>
      </c>
      <c r="D135" s="218" t="s">
        <v>132</v>
      </c>
      <c r="E135" s="219" t="s">
        <v>213</v>
      </c>
      <c r="F135" s="220" t="s">
        <v>214</v>
      </c>
      <c r="G135" s="221" t="s">
        <v>157</v>
      </c>
      <c r="H135" s="222">
        <v>18.5</v>
      </c>
      <c r="I135" s="223"/>
      <c r="J135" s="224">
        <f>ROUND(I135*H135,2)</f>
        <v>0</v>
      </c>
      <c r="K135" s="225"/>
      <c r="L135" s="43"/>
      <c r="M135" s="226" t="s">
        <v>19</v>
      </c>
      <c r="N135" s="227" t="s">
        <v>43</v>
      </c>
      <c r="O135" s="83"/>
      <c r="P135" s="228">
        <f>O135*H135</f>
        <v>0</v>
      </c>
      <c r="Q135" s="228">
        <v>0.00049</v>
      </c>
      <c r="R135" s="228">
        <f>Q135*H135</f>
        <v>0.009065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136</v>
      </c>
      <c r="AT135" s="230" t="s">
        <v>132</v>
      </c>
      <c r="AU135" s="230" t="s">
        <v>82</v>
      </c>
      <c r="AY135" s="16" t="s">
        <v>130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80</v>
      </c>
      <c r="BK135" s="231">
        <f>ROUND(I135*H135,2)</f>
        <v>0</v>
      </c>
      <c r="BL135" s="16" t="s">
        <v>136</v>
      </c>
      <c r="BM135" s="230" t="s">
        <v>215</v>
      </c>
    </row>
    <row r="136" spans="1:47" s="2" customFormat="1" ht="12">
      <c r="A136" s="37"/>
      <c r="B136" s="38"/>
      <c r="C136" s="39"/>
      <c r="D136" s="232" t="s">
        <v>138</v>
      </c>
      <c r="E136" s="39"/>
      <c r="F136" s="233" t="s">
        <v>216</v>
      </c>
      <c r="G136" s="39"/>
      <c r="H136" s="39"/>
      <c r="I136" s="135"/>
      <c r="J136" s="39"/>
      <c r="K136" s="39"/>
      <c r="L136" s="43"/>
      <c r="M136" s="234"/>
      <c r="N136" s="235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138</v>
      </c>
      <c r="AU136" s="16" t="s">
        <v>82</v>
      </c>
    </row>
    <row r="137" spans="1:65" s="2" customFormat="1" ht="16.5" customHeight="1">
      <c r="A137" s="37"/>
      <c r="B137" s="38"/>
      <c r="C137" s="218" t="s">
        <v>217</v>
      </c>
      <c r="D137" s="218" t="s">
        <v>132</v>
      </c>
      <c r="E137" s="219" t="s">
        <v>218</v>
      </c>
      <c r="F137" s="220" t="s">
        <v>219</v>
      </c>
      <c r="G137" s="221" t="s">
        <v>157</v>
      </c>
      <c r="H137" s="222">
        <v>18.5</v>
      </c>
      <c r="I137" s="223"/>
      <c r="J137" s="224">
        <f>ROUND(I137*H137,2)</f>
        <v>0</v>
      </c>
      <c r="K137" s="225"/>
      <c r="L137" s="43"/>
      <c r="M137" s="226" t="s">
        <v>19</v>
      </c>
      <c r="N137" s="227" t="s">
        <v>43</v>
      </c>
      <c r="O137" s="83"/>
      <c r="P137" s="228">
        <f>O137*H137</f>
        <v>0</v>
      </c>
      <c r="Q137" s="228">
        <v>0.0001</v>
      </c>
      <c r="R137" s="228">
        <f>Q137*H137</f>
        <v>0.00185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136</v>
      </c>
      <c r="AT137" s="230" t="s">
        <v>132</v>
      </c>
      <c r="AU137" s="230" t="s">
        <v>82</v>
      </c>
      <c r="AY137" s="16" t="s">
        <v>130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80</v>
      </c>
      <c r="BK137" s="231">
        <f>ROUND(I137*H137,2)</f>
        <v>0</v>
      </c>
      <c r="BL137" s="16" t="s">
        <v>136</v>
      </c>
      <c r="BM137" s="230" t="s">
        <v>220</v>
      </c>
    </row>
    <row r="138" spans="1:47" s="2" customFormat="1" ht="12">
      <c r="A138" s="37"/>
      <c r="B138" s="38"/>
      <c r="C138" s="39"/>
      <c r="D138" s="232" t="s">
        <v>138</v>
      </c>
      <c r="E138" s="39"/>
      <c r="F138" s="233" t="s">
        <v>219</v>
      </c>
      <c r="G138" s="39"/>
      <c r="H138" s="39"/>
      <c r="I138" s="135"/>
      <c r="J138" s="39"/>
      <c r="K138" s="39"/>
      <c r="L138" s="43"/>
      <c r="M138" s="234"/>
      <c r="N138" s="235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138</v>
      </c>
      <c r="AU138" s="16" t="s">
        <v>82</v>
      </c>
    </row>
    <row r="139" spans="1:63" s="12" customFormat="1" ht="22.8" customHeight="1">
      <c r="A139" s="12"/>
      <c r="B139" s="202"/>
      <c r="C139" s="203"/>
      <c r="D139" s="204" t="s">
        <v>71</v>
      </c>
      <c r="E139" s="216" t="s">
        <v>144</v>
      </c>
      <c r="F139" s="216" t="s">
        <v>221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SUM(P140:P145)</f>
        <v>0</v>
      </c>
      <c r="Q139" s="210"/>
      <c r="R139" s="211">
        <f>SUM(R140:R145)</f>
        <v>7.563485360000001</v>
      </c>
      <c r="S139" s="210"/>
      <c r="T139" s="212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80</v>
      </c>
      <c r="AT139" s="214" t="s">
        <v>71</v>
      </c>
      <c r="AU139" s="214" t="s">
        <v>80</v>
      </c>
      <c r="AY139" s="213" t="s">
        <v>130</v>
      </c>
      <c r="BK139" s="215">
        <f>SUM(BK140:BK145)</f>
        <v>0</v>
      </c>
    </row>
    <row r="140" spans="1:65" s="2" customFormat="1" ht="16.5" customHeight="1">
      <c r="A140" s="37"/>
      <c r="B140" s="38"/>
      <c r="C140" s="218" t="s">
        <v>222</v>
      </c>
      <c r="D140" s="218" t="s">
        <v>132</v>
      </c>
      <c r="E140" s="219" t="s">
        <v>223</v>
      </c>
      <c r="F140" s="220" t="s">
        <v>224</v>
      </c>
      <c r="G140" s="221" t="s">
        <v>147</v>
      </c>
      <c r="H140" s="222">
        <v>12.8</v>
      </c>
      <c r="I140" s="223"/>
      <c r="J140" s="224">
        <f>ROUND(I140*H140,2)</f>
        <v>0</v>
      </c>
      <c r="K140" s="225"/>
      <c r="L140" s="43"/>
      <c r="M140" s="226" t="s">
        <v>19</v>
      </c>
      <c r="N140" s="227" t="s">
        <v>43</v>
      </c>
      <c r="O140" s="83"/>
      <c r="P140" s="228">
        <f>O140*H140</f>
        <v>0</v>
      </c>
      <c r="Q140" s="228">
        <v>0.54605</v>
      </c>
      <c r="R140" s="228">
        <f>Q140*H140</f>
        <v>6.989440000000001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136</v>
      </c>
      <c r="AT140" s="230" t="s">
        <v>132</v>
      </c>
      <c r="AU140" s="230" t="s">
        <v>82</v>
      </c>
      <c r="AY140" s="16" t="s">
        <v>130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80</v>
      </c>
      <c r="BK140" s="231">
        <f>ROUND(I140*H140,2)</f>
        <v>0</v>
      </c>
      <c r="BL140" s="16" t="s">
        <v>136</v>
      </c>
      <c r="BM140" s="230" t="s">
        <v>225</v>
      </c>
    </row>
    <row r="141" spans="1:47" s="2" customFormat="1" ht="12">
      <c r="A141" s="37"/>
      <c r="B141" s="38"/>
      <c r="C141" s="39"/>
      <c r="D141" s="232" t="s">
        <v>138</v>
      </c>
      <c r="E141" s="39"/>
      <c r="F141" s="233" t="s">
        <v>226</v>
      </c>
      <c r="G141" s="39"/>
      <c r="H141" s="39"/>
      <c r="I141" s="135"/>
      <c r="J141" s="39"/>
      <c r="K141" s="39"/>
      <c r="L141" s="43"/>
      <c r="M141" s="234"/>
      <c r="N141" s="235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138</v>
      </c>
      <c r="AU141" s="16" t="s">
        <v>82</v>
      </c>
    </row>
    <row r="142" spans="1:65" s="2" customFormat="1" ht="16.5" customHeight="1">
      <c r="A142" s="37"/>
      <c r="B142" s="38"/>
      <c r="C142" s="218" t="s">
        <v>227</v>
      </c>
      <c r="D142" s="218" t="s">
        <v>132</v>
      </c>
      <c r="E142" s="219" t="s">
        <v>228</v>
      </c>
      <c r="F142" s="220" t="s">
        <v>229</v>
      </c>
      <c r="G142" s="221" t="s">
        <v>195</v>
      </c>
      <c r="H142" s="222">
        <v>0.256</v>
      </c>
      <c r="I142" s="223"/>
      <c r="J142" s="224">
        <f>ROUND(I142*H142,2)</f>
        <v>0</v>
      </c>
      <c r="K142" s="225"/>
      <c r="L142" s="43"/>
      <c r="M142" s="226" t="s">
        <v>19</v>
      </c>
      <c r="N142" s="227" t="s">
        <v>43</v>
      </c>
      <c r="O142" s="83"/>
      <c r="P142" s="228">
        <f>O142*H142</f>
        <v>0</v>
      </c>
      <c r="Q142" s="228">
        <v>1.04881</v>
      </c>
      <c r="R142" s="228">
        <f>Q142*H142</f>
        <v>0.26849536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136</v>
      </c>
      <c r="AT142" s="230" t="s">
        <v>132</v>
      </c>
      <c r="AU142" s="230" t="s">
        <v>82</v>
      </c>
      <c r="AY142" s="16" t="s">
        <v>130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80</v>
      </c>
      <c r="BK142" s="231">
        <f>ROUND(I142*H142,2)</f>
        <v>0</v>
      </c>
      <c r="BL142" s="16" t="s">
        <v>136</v>
      </c>
      <c r="BM142" s="230" t="s">
        <v>230</v>
      </c>
    </row>
    <row r="143" spans="1:47" s="2" customFormat="1" ht="12">
      <c r="A143" s="37"/>
      <c r="B143" s="38"/>
      <c r="C143" s="39"/>
      <c r="D143" s="232" t="s">
        <v>138</v>
      </c>
      <c r="E143" s="39"/>
      <c r="F143" s="233" t="s">
        <v>231</v>
      </c>
      <c r="G143" s="39"/>
      <c r="H143" s="39"/>
      <c r="I143" s="135"/>
      <c r="J143" s="39"/>
      <c r="K143" s="39"/>
      <c r="L143" s="43"/>
      <c r="M143" s="234"/>
      <c r="N143" s="235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138</v>
      </c>
      <c r="AU143" s="16" t="s">
        <v>82</v>
      </c>
    </row>
    <row r="144" spans="1:65" s="2" customFormat="1" ht="16.5" customHeight="1">
      <c r="A144" s="37"/>
      <c r="B144" s="38"/>
      <c r="C144" s="218" t="s">
        <v>232</v>
      </c>
      <c r="D144" s="218" t="s">
        <v>132</v>
      </c>
      <c r="E144" s="219" t="s">
        <v>233</v>
      </c>
      <c r="F144" s="220" t="s">
        <v>234</v>
      </c>
      <c r="G144" s="221" t="s">
        <v>157</v>
      </c>
      <c r="H144" s="222">
        <v>7.5</v>
      </c>
      <c r="I144" s="223"/>
      <c r="J144" s="224">
        <f>ROUND(I144*H144,2)</f>
        <v>0</v>
      </c>
      <c r="K144" s="225"/>
      <c r="L144" s="43"/>
      <c r="M144" s="226" t="s">
        <v>19</v>
      </c>
      <c r="N144" s="227" t="s">
        <v>43</v>
      </c>
      <c r="O144" s="83"/>
      <c r="P144" s="228">
        <f>O144*H144</f>
        <v>0</v>
      </c>
      <c r="Q144" s="228">
        <v>0.04074</v>
      </c>
      <c r="R144" s="228">
        <f>Q144*H144</f>
        <v>0.30555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136</v>
      </c>
      <c r="AT144" s="230" t="s">
        <v>132</v>
      </c>
      <c r="AU144" s="230" t="s">
        <v>82</v>
      </c>
      <c r="AY144" s="16" t="s">
        <v>130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80</v>
      </c>
      <c r="BK144" s="231">
        <f>ROUND(I144*H144,2)</f>
        <v>0</v>
      </c>
      <c r="BL144" s="16" t="s">
        <v>136</v>
      </c>
      <c r="BM144" s="230" t="s">
        <v>235</v>
      </c>
    </row>
    <row r="145" spans="1:47" s="2" customFormat="1" ht="12">
      <c r="A145" s="37"/>
      <c r="B145" s="38"/>
      <c r="C145" s="39"/>
      <c r="D145" s="232" t="s">
        <v>138</v>
      </c>
      <c r="E145" s="39"/>
      <c r="F145" s="233" t="s">
        <v>236</v>
      </c>
      <c r="G145" s="39"/>
      <c r="H145" s="39"/>
      <c r="I145" s="135"/>
      <c r="J145" s="39"/>
      <c r="K145" s="39"/>
      <c r="L145" s="43"/>
      <c r="M145" s="234"/>
      <c r="N145" s="235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138</v>
      </c>
      <c r="AU145" s="16" t="s">
        <v>82</v>
      </c>
    </row>
    <row r="146" spans="1:63" s="12" customFormat="1" ht="22.8" customHeight="1">
      <c r="A146" s="12"/>
      <c r="B146" s="202"/>
      <c r="C146" s="203"/>
      <c r="D146" s="204" t="s">
        <v>71</v>
      </c>
      <c r="E146" s="216" t="s">
        <v>136</v>
      </c>
      <c r="F146" s="216" t="s">
        <v>237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SUM(P147:P154)</f>
        <v>0</v>
      </c>
      <c r="Q146" s="210"/>
      <c r="R146" s="211">
        <f>SUM(R147:R154)</f>
        <v>31.73528661</v>
      </c>
      <c r="S146" s="210"/>
      <c r="T146" s="212">
        <f>SUM(T147:T154)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80</v>
      </c>
      <c r="AT146" s="214" t="s">
        <v>71</v>
      </c>
      <c r="AU146" s="214" t="s">
        <v>80</v>
      </c>
      <c r="AY146" s="213" t="s">
        <v>130</v>
      </c>
      <c r="BK146" s="215">
        <f>SUM(BK147:BK154)</f>
        <v>0</v>
      </c>
    </row>
    <row r="147" spans="1:65" s="2" customFormat="1" ht="16.5" customHeight="1">
      <c r="A147" s="37"/>
      <c r="B147" s="38"/>
      <c r="C147" s="218" t="s">
        <v>7</v>
      </c>
      <c r="D147" s="218" t="s">
        <v>132</v>
      </c>
      <c r="E147" s="219" t="s">
        <v>238</v>
      </c>
      <c r="F147" s="220" t="s">
        <v>239</v>
      </c>
      <c r="G147" s="221" t="s">
        <v>163</v>
      </c>
      <c r="H147" s="222">
        <v>12.76</v>
      </c>
      <c r="I147" s="223"/>
      <c r="J147" s="224">
        <f>ROUND(I147*H147,2)</f>
        <v>0</v>
      </c>
      <c r="K147" s="225"/>
      <c r="L147" s="43"/>
      <c r="M147" s="226" t="s">
        <v>19</v>
      </c>
      <c r="N147" s="227" t="s">
        <v>43</v>
      </c>
      <c r="O147" s="83"/>
      <c r="P147" s="228">
        <f>O147*H147</f>
        <v>0</v>
      </c>
      <c r="Q147" s="228">
        <v>2.45337</v>
      </c>
      <c r="R147" s="228">
        <f>Q147*H147</f>
        <v>31.3050012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136</v>
      </c>
      <c r="AT147" s="230" t="s">
        <v>132</v>
      </c>
      <c r="AU147" s="230" t="s">
        <v>82</v>
      </c>
      <c r="AY147" s="16" t="s">
        <v>130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80</v>
      </c>
      <c r="BK147" s="231">
        <f>ROUND(I147*H147,2)</f>
        <v>0</v>
      </c>
      <c r="BL147" s="16" t="s">
        <v>136</v>
      </c>
      <c r="BM147" s="230" t="s">
        <v>240</v>
      </c>
    </row>
    <row r="148" spans="1:47" s="2" customFormat="1" ht="12">
      <c r="A148" s="37"/>
      <c r="B148" s="38"/>
      <c r="C148" s="39"/>
      <c r="D148" s="232" t="s">
        <v>138</v>
      </c>
      <c r="E148" s="39"/>
      <c r="F148" s="233" t="s">
        <v>241</v>
      </c>
      <c r="G148" s="39"/>
      <c r="H148" s="39"/>
      <c r="I148" s="135"/>
      <c r="J148" s="39"/>
      <c r="K148" s="39"/>
      <c r="L148" s="43"/>
      <c r="M148" s="234"/>
      <c r="N148" s="235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138</v>
      </c>
      <c r="AU148" s="16" t="s">
        <v>82</v>
      </c>
    </row>
    <row r="149" spans="1:65" s="2" customFormat="1" ht="16.5" customHeight="1">
      <c r="A149" s="37"/>
      <c r="B149" s="38"/>
      <c r="C149" s="218" t="s">
        <v>242</v>
      </c>
      <c r="D149" s="218" t="s">
        <v>132</v>
      </c>
      <c r="E149" s="219" t="s">
        <v>243</v>
      </c>
      <c r="F149" s="220" t="s">
        <v>244</v>
      </c>
      <c r="G149" s="221" t="s">
        <v>195</v>
      </c>
      <c r="H149" s="222">
        <v>0.153</v>
      </c>
      <c r="I149" s="223"/>
      <c r="J149" s="224">
        <f>ROUND(I149*H149,2)</f>
        <v>0</v>
      </c>
      <c r="K149" s="225"/>
      <c r="L149" s="43"/>
      <c r="M149" s="226" t="s">
        <v>19</v>
      </c>
      <c r="N149" s="227" t="s">
        <v>43</v>
      </c>
      <c r="O149" s="83"/>
      <c r="P149" s="228">
        <f>O149*H149</f>
        <v>0</v>
      </c>
      <c r="Q149" s="228">
        <v>1.06277</v>
      </c>
      <c r="R149" s="228">
        <f>Q149*H149</f>
        <v>0.16260381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136</v>
      </c>
      <c r="AT149" s="230" t="s">
        <v>132</v>
      </c>
      <c r="AU149" s="230" t="s">
        <v>82</v>
      </c>
      <c r="AY149" s="16" t="s">
        <v>130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80</v>
      </c>
      <c r="BK149" s="231">
        <f>ROUND(I149*H149,2)</f>
        <v>0</v>
      </c>
      <c r="BL149" s="16" t="s">
        <v>136</v>
      </c>
      <c r="BM149" s="230" t="s">
        <v>245</v>
      </c>
    </row>
    <row r="150" spans="1:47" s="2" customFormat="1" ht="12">
      <c r="A150" s="37"/>
      <c r="B150" s="38"/>
      <c r="C150" s="39"/>
      <c r="D150" s="232" t="s">
        <v>138</v>
      </c>
      <c r="E150" s="39"/>
      <c r="F150" s="233" t="s">
        <v>246</v>
      </c>
      <c r="G150" s="39"/>
      <c r="H150" s="39"/>
      <c r="I150" s="135"/>
      <c r="J150" s="39"/>
      <c r="K150" s="39"/>
      <c r="L150" s="43"/>
      <c r="M150" s="234"/>
      <c r="N150" s="235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138</v>
      </c>
      <c r="AU150" s="16" t="s">
        <v>82</v>
      </c>
    </row>
    <row r="151" spans="1:65" s="2" customFormat="1" ht="16.5" customHeight="1">
      <c r="A151" s="37"/>
      <c r="B151" s="38"/>
      <c r="C151" s="218" t="s">
        <v>247</v>
      </c>
      <c r="D151" s="218" t="s">
        <v>132</v>
      </c>
      <c r="E151" s="219" t="s">
        <v>248</v>
      </c>
      <c r="F151" s="220" t="s">
        <v>249</v>
      </c>
      <c r="G151" s="221" t="s">
        <v>147</v>
      </c>
      <c r="H151" s="222">
        <v>20.88</v>
      </c>
      <c r="I151" s="223"/>
      <c r="J151" s="224">
        <f>ROUND(I151*H151,2)</f>
        <v>0</v>
      </c>
      <c r="K151" s="225"/>
      <c r="L151" s="43"/>
      <c r="M151" s="226" t="s">
        <v>19</v>
      </c>
      <c r="N151" s="227" t="s">
        <v>43</v>
      </c>
      <c r="O151" s="83"/>
      <c r="P151" s="228">
        <f>O151*H151</f>
        <v>0</v>
      </c>
      <c r="Q151" s="228">
        <v>0.01282</v>
      </c>
      <c r="R151" s="228">
        <f>Q151*H151</f>
        <v>0.26768159999999996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136</v>
      </c>
      <c r="AT151" s="230" t="s">
        <v>132</v>
      </c>
      <c r="AU151" s="230" t="s">
        <v>82</v>
      </c>
      <c r="AY151" s="16" t="s">
        <v>130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80</v>
      </c>
      <c r="BK151" s="231">
        <f>ROUND(I151*H151,2)</f>
        <v>0</v>
      </c>
      <c r="BL151" s="16" t="s">
        <v>136</v>
      </c>
      <c r="BM151" s="230" t="s">
        <v>250</v>
      </c>
    </row>
    <row r="152" spans="1:47" s="2" customFormat="1" ht="12">
      <c r="A152" s="37"/>
      <c r="B152" s="38"/>
      <c r="C152" s="39"/>
      <c r="D152" s="232" t="s">
        <v>138</v>
      </c>
      <c r="E152" s="39"/>
      <c r="F152" s="233" t="s">
        <v>251</v>
      </c>
      <c r="G152" s="39"/>
      <c r="H152" s="39"/>
      <c r="I152" s="135"/>
      <c r="J152" s="39"/>
      <c r="K152" s="39"/>
      <c r="L152" s="43"/>
      <c r="M152" s="234"/>
      <c r="N152" s="235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138</v>
      </c>
      <c r="AU152" s="16" t="s">
        <v>82</v>
      </c>
    </row>
    <row r="153" spans="1:65" s="2" customFormat="1" ht="16.5" customHeight="1">
      <c r="A153" s="37"/>
      <c r="B153" s="38"/>
      <c r="C153" s="218" t="s">
        <v>252</v>
      </c>
      <c r="D153" s="218" t="s">
        <v>132</v>
      </c>
      <c r="E153" s="219" t="s">
        <v>253</v>
      </c>
      <c r="F153" s="220" t="s">
        <v>254</v>
      </c>
      <c r="G153" s="221" t="s">
        <v>147</v>
      </c>
      <c r="H153" s="222">
        <v>20.88</v>
      </c>
      <c r="I153" s="223"/>
      <c r="J153" s="224">
        <f>ROUND(I153*H153,2)</f>
        <v>0</v>
      </c>
      <c r="K153" s="225"/>
      <c r="L153" s="43"/>
      <c r="M153" s="226" t="s">
        <v>19</v>
      </c>
      <c r="N153" s="227" t="s">
        <v>43</v>
      </c>
      <c r="O153" s="83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136</v>
      </c>
      <c r="AT153" s="230" t="s">
        <v>132</v>
      </c>
      <c r="AU153" s="230" t="s">
        <v>82</v>
      </c>
      <c r="AY153" s="16" t="s">
        <v>130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80</v>
      </c>
      <c r="BK153" s="231">
        <f>ROUND(I153*H153,2)</f>
        <v>0</v>
      </c>
      <c r="BL153" s="16" t="s">
        <v>136</v>
      </c>
      <c r="BM153" s="230" t="s">
        <v>255</v>
      </c>
    </row>
    <row r="154" spans="1:47" s="2" customFormat="1" ht="12">
      <c r="A154" s="37"/>
      <c r="B154" s="38"/>
      <c r="C154" s="39"/>
      <c r="D154" s="232" t="s">
        <v>138</v>
      </c>
      <c r="E154" s="39"/>
      <c r="F154" s="233" t="s">
        <v>256</v>
      </c>
      <c r="G154" s="39"/>
      <c r="H154" s="39"/>
      <c r="I154" s="135"/>
      <c r="J154" s="39"/>
      <c r="K154" s="39"/>
      <c r="L154" s="43"/>
      <c r="M154" s="234"/>
      <c r="N154" s="235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138</v>
      </c>
      <c r="AU154" s="16" t="s">
        <v>82</v>
      </c>
    </row>
    <row r="155" spans="1:63" s="12" customFormat="1" ht="22.8" customHeight="1">
      <c r="A155" s="12"/>
      <c r="B155" s="202"/>
      <c r="C155" s="203"/>
      <c r="D155" s="204" t="s">
        <v>71</v>
      </c>
      <c r="E155" s="216" t="s">
        <v>154</v>
      </c>
      <c r="F155" s="216" t="s">
        <v>257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SUM(P156:P165)</f>
        <v>0</v>
      </c>
      <c r="Q155" s="210"/>
      <c r="R155" s="211">
        <f>SUM(R156:R165)</f>
        <v>6.9934476</v>
      </c>
      <c r="S155" s="210"/>
      <c r="T155" s="212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80</v>
      </c>
      <c r="AT155" s="214" t="s">
        <v>71</v>
      </c>
      <c r="AU155" s="214" t="s">
        <v>80</v>
      </c>
      <c r="AY155" s="213" t="s">
        <v>130</v>
      </c>
      <c r="BK155" s="215">
        <f>SUM(BK156:BK165)</f>
        <v>0</v>
      </c>
    </row>
    <row r="156" spans="1:65" s="2" customFormat="1" ht="16.5" customHeight="1">
      <c r="A156" s="37"/>
      <c r="B156" s="38"/>
      <c r="C156" s="218" t="s">
        <v>258</v>
      </c>
      <c r="D156" s="218" t="s">
        <v>132</v>
      </c>
      <c r="E156" s="219" t="s">
        <v>259</v>
      </c>
      <c r="F156" s="220" t="s">
        <v>260</v>
      </c>
      <c r="G156" s="221" t="s">
        <v>147</v>
      </c>
      <c r="H156" s="222">
        <v>27.42</v>
      </c>
      <c r="I156" s="223"/>
      <c r="J156" s="224">
        <f>ROUND(I156*H156,2)</f>
        <v>0</v>
      </c>
      <c r="K156" s="225"/>
      <c r="L156" s="43"/>
      <c r="M156" s="226" t="s">
        <v>19</v>
      </c>
      <c r="N156" s="227" t="s">
        <v>43</v>
      </c>
      <c r="O156" s="83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136</v>
      </c>
      <c r="AT156" s="230" t="s">
        <v>132</v>
      </c>
      <c r="AU156" s="230" t="s">
        <v>82</v>
      </c>
      <c r="AY156" s="16" t="s">
        <v>130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80</v>
      </c>
      <c r="BK156" s="231">
        <f>ROUND(I156*H156,2)</f>
        <v>0</v>
      </c>
      <c r="BL156" s="16" t="s">
        <v>136</v>
      </c>
      <c r="BM156" s="230" t="s">
        <v>261</v>
      </c>
    </row>
    <row r="157" spans="1:47" s="2" customFormat="1" ht="12">
      <c r="A157" s="37"/>
      <c r="B157" s="38"/>
      <c r="C157" s="39"/>
      <c r="D157" s="232" t="s">
        <v>138</v>
      </c>
      <c r="E157" s="39"/>
      <c r="F157" s="233" t="s">
        <v>262</v>
      </c>
      <c r="G157" s="39"/>
      <c r="H157" s="39"/>
      <c r="I157" s="135"/>
      <c r="J157" s="39"/>
      <c r="K157" s="39"/>
      <c r="L157" s="43"/>
      <c r="M157" s="234"/>
      <c r="N157" s="235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138</v>
      </c>
      <c r="AU157" s="16" t="s">
        <v>82</v>
      </c>
    </row>
    <row r="158" spans="1:65" s="2" customFormat="1" ht="16.5" customHeight="1">
      <c r="A158" s="37"/>
      <c r="B158" s="38"/>
      <c r="C158" s="218" t="s">
        <v>263</v>
      </c>
      <c r="D158" s="218" t="s">
        <v>132</v>
      </c>
      <c r="E158" s="219" t="s">
        <v>264</v>
      </c>
      <c r="F158" s="220" t="s">
        <v>265</v>
      </c>
      <c r="G158" s="221" t="s">
        <v>147</v>
      </c>
      <c r="H158" s="222">
        <v>14.52</v>
      </c>
      <c r="I158" s="223"/>
      <c r="J158" s="224">
        <f>ROUND(I158*H158,2)</f>
        <v>0</v>
      </c>
      <c r="K158" s="225"/>
      <c r="L158" s="43"/>
      <c r="M158" s="226" t="s">
        <v>19</v>
      </c>
      <c r="N158" s="227" t="s">
        <v>43</v>
      </c>
      <c r="O158" s="83"/>
      <c r="P158" s="228">
        <f>O158*H158</f>
        <v>0</v>
      </c>
      <c r="Q158" s="228">
        <v>0.09848</v>
      </c>
      <c r="R158" s="228">
        <f>Q158*H158</f>
        <v>1.4299296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136</v>
      </c>
      <c r="AT158" s="230" t="s">
        <v>132</v>
      </c>
      <c r="AU158" s="230" t="s">
        <v>82</v>
      </c>
      <c r="AY158" s="16" t="s">
        <v>130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80</v>
      </c>
      <c r="BK158" s="231">
        <f>ROUND(I158*H158,2)</f>
        <v>0</v>
      </c>
      <c r="BL158" s="16" t="s">
        <v>136</v>
      </c>
      <c r="BM158" s="230" t="s">
        <v>266</v>
      </c>
    </row>
    <row r="159" spans="1:47" s="2" customFormat="1" ht="12">
      <c r="A159" s="37"/>
      <c r="B159" s="38"/>
      <c r="C159" s="39"/>
      <c r="D159" s="232" t="s">
        <v>138</v>
      </c>
      <c r="E159" s="39"/>
      <c r="F159" s="233" t="s">
        <v>267</v>
      </c>
      <c r="G159" s="39"/>
      <c r="H159" s="39"/>
      <c r="I159" s="135"/>
      <c r="J159" s="39"/>
      <c r="K159" s="39"/>
      <c r="L159" s="43"/>
      <c r="M159" s="234"/>
      <c r="N159" s="235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138</v>
      </c>
      <c r="AU159" s="16" t="s">
        <v>82</v>
      </c>
    </row>
    <row r="160" spans="1:65" s="2" customFormat="1" ht="16.5" customHeight="1">
      <c r="A160" s="37"/>
      <c r="B160" s="38"/>
      <c r="C160" s="218" t="s">
        <v>268</v>
      </c>
      <c r="D160" s="218" t="s">
        <v>132</v>
      </c>
      <c r="E160" s="219" t="s">
        <v>269</v>
      </c>
      <c r="F160" s="220" t="s">
        <v>270</v>
      </c>
      <c r="G160" s="221" t="s">
        <v>147</v>
      </c>
      <c r="H160" s="222">
        <v>14.52</v>
      </c>
      <c r="I160" s="223"/>
      <c r="J160" s="224">
        <f>ROUND(I160*H160,2)</f>
        <v>0</v>
      </c>
      <c r="K160" s="225"/>
      <c r="L160" s="43"/>
      <c r="M160" s="226" t="s">
        <v>19</v>
      </c>
      <c r="N160" s="227" t="s">
        <v>43</v>
      </c>
      <c r="O160" s="83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136</v>
      </c>
      <c r="AT160" s="230" t="s">
        <v>132</v>
      </c>
      <c r="AU160" s="230" t="s">
        <v>82</v>
      </c>
      <c r="AY160" s="16" t="s">
        <v>130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80</v>
      </c>
      <c r="BK160" s="231">
        <f>ROUND(I160*H160,2)</f>
        <v>0</v>
      </c>
      <c r="BL160" s="16" t="s">
        <v>136</v>
      </c>
      <c r="BM160" s="230" t="s">
        <v>271</v>
      </c>
    </row>
    <row r="161" spans="1:47" s="2" customFormat="1" ht="12">
      <c r="A161" s="37"/>
      <c r="B161" s="38"/>
      <c r="C161" s="39"/>
      <c r="D161" s="232" t="s">
        <v>138</v>
      </c>
      <c r="E161" s="39"/>
      <c r="F161" s="233" t="s">
        <v>272</v>
      </c>
      <c r="G161" s="39"/>
      <c r="H161" s="39"/>
      <c r="I161" s="135"/>
      <c r="J161" s="39"/>
      <c r="K161" s="39"/>
      <c r="L161" s="43"/>
      <c r="M161" s="234"/>
      <c r="N161" s="235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138</v>
      </c>
      <c r="AU161" s="16" t="s">
        <v>82</v>
      </c>
    </row>
    <row r="162" spans="1:65" s="2" customFormat="1" ht="16.5" customHeight="1">
      <c r="A162" s="37"/>
      <c r="B162" s="38"/>
      <c r="C162" s="218" t="s">
        <v>273</v>
      </c>
      <c r="D162" s="218" t="s">
        <v>132</v>
      </c>
      <c r="E162" s="219" t="s">
        <v>274</v>
      </c>
      <c r="F162" s="220" t="s">
        <v>275</v>
      </c>
      <c r="G162" s="221" t="s">
        <v>147</v>
      </c>
      <c r="H162" s="222">
        <v>27.42</v>
      </c>
      <c r="I162" s="223"/>
      <c r="J162" s="224">
        <f>ROUND(I162*H162,2)</f>
        <v>0</v>
      </c>
      <c r="K162" s="225"/>
      <c r="L162" s="43"/>
      <c r="M162" s="226" t="s">
        <v>19</v>
      </c>
      <c r="N162" s="227" t="s">
        <v>43</v>
      </c>
      <c r="O162" s="83"/>
      <c r="P162" s="228">
        <f>O162*H162</f>
        <v>0</v>
      </c>
      <c r="Q162" s="228">
        <v>0.08425</v>
      </c>
      <c r="R162" s="228">
        <f>Q162*H162</f>
        <v>2.3101350000000003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136</v>
      </c>
      <c r="AT162" s="230" t="s">
        <v>132</v>
      </c>
      <c r="AU162" s="230" t="s">
        <v>82</v>
      </c>
      <c r="AY162" s="16" t="s">
        <v>130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80</v>
      </c>
      <c r="BK162" s="231">
        <f>ROUND(I162*H162,2)</f>
        <v>0</v>
      </c>
      <c r="BL162" s="16" t="s">
        <v>136</v>
      </c>
      <c r="BM162" s="230" t="s">
        <v>276</v>
      </c>
    </row>
    <row r="163" spans="1:47" s="2" customFormat="1" ht="12">
      <c r="A163" s="37"/>
      <c r="B163" s="38"/>
      <c r="C163" s="39"/>
      <c r="D163" s="232" t="s">
        <v>138</v>
      </c>
      <c r="E163" s="39"/>
      <c r="F163" s="233" t="s">
        <v>277</v>
      </c>
      <c r="G163" s="39"/>
      <c r="H163" s="39"/>
      <c r="I163" s="135"/>
      <c r="J163" s="39"/>
      <c r="K163" s="39"/>
      <c r="L163" s="43"/>
      <c r="M163" s="234"/>
      <c r="N163" s="235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138</v>
      </c>
      <c r="AU163" s="16" t="s">
        <v>82</v>
      </c>
    </row>
    <row r="164" spans="1:65" s="2" customFormat="1" ht="16.5" customHeight="1">
      <c r="A164" s="37"/>
      <c r="B164" s="38"/>
      <c r="C164" s="236" t="s">
        <v>278</v>
      </c>
      <c r="D164" s="236" t="s">
        <v>192</v>
      </c>
      <c r="E164" s="237" t="s">
        <v>279</v>
      </c>
      <c r="F164" s="238" t="s">
        <v>280</v>
      </c>
      <c r="G164" s="239" t="s">
        <v>147</v>
      </c>
      <c r="H164" s="240">
        <v>28.791</v>
      </c>
      <c r="I164" s="241"/>
      <c r="J164" s="242">
        <f>ROUND(I164*H164,2)</f>
        <v>0</v>
      </c>
      <c r="K164" s="243"/>
      <c r="L164" s="244"/>
      <c r="M164" s="245" t="s">
        <v>19</v>
      </c>
      <c r="N164" s="246" t="s">
        <v>43</v>
      </c>
      <c r="O164" s="83"/>
      <c r="P164" s="228">
        <f>O164*H164</f>
        <v>0</v>
      </c>
      <c r="Q164" s="228">
        <v>0.113</v>
      </c>
      <c r="R164" s="228">
        <f>Q164*H164</f>
        <v>3.253383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171</v>
      </c>
      <c r="AT164" s="230" t="s">
        <v>192</v>
      </c>
      <c r="AU164" s="230" t="s">
        <v>82</v>
      </c>
      <c r="AY164" s="16" t="s">
        <v>130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80</v>
      </c>
      <c r="BK164" s="231">
        <f>ROUND(I164*H164,2)</f>
        <v>0</v>
      </c>
      <c r="BL164" s="16" t="s">
        <v>136</v>
      </c>
      <c r="BM164" s="230" t="s">
        <v>281</v>
      </c>
    </row>
    <row r="165" spans="1:47" s="2" customFormat="1" ht="12">
      <c r="A165" s="37"/>
      <c r="B165" s="38"/>
      <c r="C165" s="39"/>
      <c r="D165" s="232" t="s">
        <v>138</v>
      </c>
      <c r="E165" s="39"/>
      <c r="F165" s="233" t="s">
        <v>280</v>
      </c>
      <c r="G165" s="39"/>
      <c r="H165" s="39"/>
      <c r="I165" s="135"/>
      <c r="J165" s="39"/>
      <c r="K165" s="39"/>
      <c r="L165" s="43"/>
      <c r="M165" s="234"/>
      <c r="N165" s="235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138</v>
      </c>
      <c r="AU165" s="16" t="s">
        <v>82</v>
      </c>
    </row>
    <row r="166" spans="1:63" s="12" customFormat="1" ht="22.8" customHeight="1">
      <c r="A166" s="12"/>
      <c r="B166" s="202"/>
      <c r="C166" s="203"/>
      <c r="D166" s="204" t="s">
        <v>71</v>
      </c>
      <c r="E166" s="216" t="s">
        <v>160</v>
      </c>
      <c r="F166" s="216" t="s">
        <v>282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P167+P174</f>
        <v>0</v>
      </c>
      <c r="Q166" s="210"/>
      <c r="R166" s="211">
        <f>R167+R174</f>
        <v>27.954384769999997</v>
      </c>
      <c r="S166" s="210"/>
      <c r="T166" s="212">
        <f>T167+T174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80</v>
      </c>
      <c r="AT166" s="214" t="s">
        <v>71</v>
      </c>
      <c r="AU166" s="214" t="s">
        <v>80</v>
      </c>
      <c r="AY166" s="213" t="s">
        <v>130</v>
      </c>
      <c r="BK166" s="215">
        <f>BK167+BK174</f>
        <v>0</v>
      </c>
    </row>
    <row r="167" spans="1:63" s="12" customFormat="1" ht="20.85" customHeight="1">
      <c r="A167" s="12"/>
      <c r="B167" s="202"/>
      <c r="C167" s="203"/>
      <c r="D167" s="204" t="s">
        <v>71</v>
      </c>
      <c r="E167" s="216" t="s">
        <v>283</v>
      </c>
      <c r="F167" s="216" t="s">
        <v>284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SUM(P168:P173)</f>
        <v>0</v>
      </c>
      <c r="Q167" s="210"/>
      <c r="R167" s="211">
        <f>SUM(R168:R173)</f>
        <v>0.18359250000000002</v>
      </c>
      <c r="S167" s="210"/>
      <c r="T167" s="212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80</v>
      </c>
      <c r="AT167" s="214" t="s">
        <v>71</v>
      </c>
      <c r="AU167" s="214" t="s">
        <v>82</v>
      </c>
      <c r="AY167" s="213" t="s">
        <v>130</v>
      </c>
      <c r="BK167" s="215">
        <f>SUM(BK168:BK173)</f>
        <v>0</v>
      </c>
    </row>
    <row r="168" spans="1:65" s="2" customFormat="1" ht="16.5" customHeight="1">
      <c r="A168" s="37"/>
      <c r="B168" s="38"/>
      <c r="C168" s="218" t="s">
        <v>285</v>
      </c>
      <c r="D168" s="218" t="s">
        <v>132</v>
      </c>
      <c r="E168" s="219" t="s">
        <v>286</v>
      </c>
      <c r="F168" s="220" t="s">
        <v>287</v>
      </c>
      <c r="G168" s="221" t="s">
        <v>147</v>
      </c>
      <c r="H168" s="222">
        <v>2.83</v>
      </c>
      <c r="I168" s="223"/>
      <c r="J168" s="224">
        <f>ROUND(I168*H168,2)</f>
        <v>0</v>
      </c>
      <c r="K168" s="225"/>
      <c r="L168" s="43"/>
      <c r="M168" s="226" t="s">
        <v>19</v>
      </c>
      <c r="N168" s="227" t="s">
        <v>43</v>
      </c>
      <c r="O168" s="83"/>
      <c r="P168" s="228">
        <f>O168*H168</f>
        <v>0</v>
      </c>
      <c r="Q168" s="228">
        <v>0.0273</v>
      </c>
      <c r="R168" s="228">
        <f>Q168*H168</f>
        <v>0.07725900000000001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136</v>
      </c>
      <c r="AT168" s="230" t="s">
        <v>132</v>
      </c>
      <c r="AU168" s="230" t="s">
        <v>144</v>
      </c>
      <c r="AY168" s="16" t="s">
        <v>130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80</v>
      </c>
      <c r="BK168" s="231">
        <f>ROUND(I168*H168,2)</f>
        <v>0</v>
      </c>
      <c r="BL168" s="16" t="s">
        <v>136</v>
      </c>
      <c r="BM168" s="230" t="s">
        <v>288</v>
      </c>
    </row>
    <row r="169" spans="1:47" s="2" customFormat="1" ht="12">
      <c r="A169" s="37"/>
      <c r="B169" s="38"/>
      <c r="C169" s="39"/>
      <c r="D169" s="232" t="s">
        <v>138</v>
      </c>
      <c r="E169" s="39"/>
      <c r="F169" s="233" t="s">
        <v>289</v>
      </c>
      <c r="G169" s="39"/>
      <c r="H169" s="39"/>
      <c r="I169" s="135"/>
      <c r="J169" s="39"/>
      <c r="K169" s="39"/>
      <c r="L169" s="43"/>
      <c r="M169" s="234"/>
      <c r="N169" s="235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138</v>
      </c>
      <c r="AU169" s="16" t="s">
        <v>144</v>
      </c>
    </row>
    <row r="170" spans="1:65" s="2" customFormat="1" ht="16.5" customHeight="1">
      <c r="A170" s="37"/>
      <c r="B170" s="38"/>
      <c r="C170" s="218" t="s">
        <v>290</v>
      </c>
      <c r="D170" s="218" t="s">
        <v>132</v>
      </c>
      <c r="E170" s="219" t="s">
        <v>291</v>
      </c>
      <c r="F170" s="220" t="s">
        <v>292</v>
      </c>
      <c r="G170" s="221" t="s">
        <v>147</v>
      </c>
      <c r="H170" s="222">
        <v>9.975</v>
      </c>
      <c r="I170" s="223"/>
      <c r="J170" s="224">
        <f>ROUND(I170*H170,2)</f>
        <v>0</v>
      </c>
      <c r="K170" s="225"/>
      <c r="L170" s="43"/>
      <c r="M170" s="226" t="s">
        <v>19</v>
      </c>
      <c r="N170" s="227" t="s">
        <v>43</v>
      </c>
      <c r="O170" s="83"/>
      <c r="P170" s="228">
        <f>O170*H170</f>
        <v>0</v>
      </c>
      <c r="Q170" s="228">
        <v>0.00438</v>
      </c>
      <c r="R170" s="228">
        <f>Q170*H170</f>
        <v>0.0436905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136</v>
      </c>
      <c r="AT170" s="230" t="s">
        <v>132</v>
      </c>
      <c r="AU170" s="230" t="s">
        <v>144</v>
      </c>
      <c r="AY170" s="16" t="s">
        <v>130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80</v>
      </c>
      <c r="BK170" s="231">
        <f>ROUND(I170*H170,2)</f>
        <v>0</v>
      </c>
      <c r="BL170" s="16" t="s">
        <v>136</v>
      </c>
      <c r="BM170" s="230" t="s">
        <v>293</v>
      </c>
    </row>
    <row r="171" spans="1:47" s="2" customFormat="1" ht="12">
      <c r="A171" s="37"/>
      <c r="B171" s="38"/>
      <c r="C171" s="39"/>
      <c r="D171" s="232" t="s">
        <v>138</v>
      </c>
      <c r="E171" s="39"/>
      <c r="F171" s="233" t="s">
        <v>294</v>
      </c>
      <c r="G171" s="39"/>
      <c r="H171" s="39"/>
      <c r="I171" s="135"/>
      <c r="J171" s="39"/>
      <c r="K171" s="39"/>
      <c r="L171" s="43"/>
      <c r="M171" s="234"/>
      <c r="N171" s="235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138</v>
      </c>
      <c r="AU171" s="16" t="s">
        <v>144</v>
      </c>
    </row>
    <row r="172" spans="1:65" s="2" customFormat="1" ht="16.5" customHeight="1">
      <c r="A172" s="37"/>
      <c r="B172" s="38"/>
      <c r="C172" s="218" t="s">
        <v>295</v>
      </c>
      <c r="D172" s="218" t="s">
        <v>132</v>
      </c>
      <c r="E172" s="219" t="s">
        <v>296</v>
      </c>
      <c r="F172" s="220" t="s">
        <v>297</v>
      </c>
      <c r="G172" s="221" t="s">
        <v>147</v>
      </c>
      <c r="H172" s="222">
        <v>9.975</v>
      </c>
      <c r="I172" s="223"/>
      <c r="J172" s="224">
        <f>ROUND(I172*H172,2)</f>
        <v>0</v>
      </c>
      <c r="K172" s="225"/>
      <c r="L172" s="43"/>
      <c r="M172" s="226" t="s">
        <v>19</v>
      </c>
      <c r="N172" s="227" t="s">
        <v>43</v>
      </c>
      <c r="O172" s="83"/>
      <c r="P172" s="228">
        <f>O172*H172</f>
        <v>0</v>
      </c>
      <c r="Q172" s="228">
        <v>0.00628</v>
      </c>
      <c r="R172" s="228">
        <f>Q172*H172</f>
        <v>0.062643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136</v>
      </c>
      <c r="AT172" s="230" t="s">
        <v>132</v>
      </c>
      <c r="AU172" s="230" t="s">
        <v>144</v>
      </c>
      <c r="AY172" s="16" t="s">
        <v>130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80</v>
      </c>
      <c r="BK172" s="231">
        <f>ROUND(I172*H172,2)</f>
        <v>0</v>
      </c>
      <c r="BL172" s="16" t="s">
        <v>136</v>
      </c>
      <c r="BM172" s="230" t="s">
        <v>298</v>
      </c>
    </row>
    <row r="173" spans="1:47" s="2" customFormat="1" ht="12">
      <c r="A173" s="37"/>
      <c r="B173" s="38"/>
      <c r="C173" s="39"/>
      <c r="D173" s="232" t="s">
        <v>138</v>
      </c>
      <c r="E173" s="39"/>
      <c r="F173" s="233" t="s">
        <v>299</v>
      </c>
      <c r="G173" s="39"/>
      <c r="H173" s="39"/>
      <c r="I173" s="135"/>
      <c r="J173" s="39"/>
      <c r="K173" s="39"/>
      <c r="L173" s="43"/>
      <c r="M173" s="234"/>
      <c r="N173" s="235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138</v>
      </c>
      <c r="AU173" s="16" t="s">
        <v>144</v>
      </c>
    </row>
    <row r="174" spans="1:63" s="12" customFormat="1" ht="20.85" customHeight="1">
      <c r="A174" s="12"/>
      <c r="B174" s="202"/>
      <c r="C174" s="203"/>
      <c r="D174" s="204" t="s">
        <v>71</v>
      </c>
      <c r="E174" s="216" t="s">
        <v>300</v>
      </c>
      <c r="F174" s="216" t="s">
        <v>301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SUM(P175:P182)</f>
        <v>0</v>
      </c>
      <c r="Q174" s="210"/>
      <c r="R174" s="211">
        <f>SUM(R175:R182)</f>
        <v>27.770792269999998</v>
      </c>
      <c r="S174" s="210"/>
      <c r="T174" s="212">
        <f>SUM(T175:T182)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80</v>
      </c>
      <c r="AT174" s="214" t="s">
        <v>71</v>
      </c>
      <c r="AU174" s="214" t="s">
        <v>82</v>
      </c>
      <c r="AY174" s="213" t="s">
        <v>130</v>
      </c>
      <c r="BK174" s="215">
        <f>SUM(BK175:BK182)</f>
        <v>0</v>
      </c>
    </row>
    <row r="175" spans="1:65" s="2" customFormat="1" ht="16.5" customHeight="1">
      <c r="A175" s="37"/>
      <c r="B175" s="38"/>
      <c r="C175" s="218" t="s">
        <v>302</v>
      </c>
      <c r="D175" s="218" t="s">
        <v>132</v>
      </c>
      <c r="E175" s="219" t="s">
        <v>303</v>
      </c>
      <c r="F175" s="220" t="s">
        <v>304</v>
      </c>
      <c r="G175" s="221" t="s">
        <v>163</v>
      </c>
      <c r="H175" s="222">
        <v>4.715</v>
      </c>
      <c r="I175" s="223"/>
      <c r="J175" s="224">
        <f>ROUND(I175*H175,2)</f>
        <v>0</v>
      </c>
      <c r="K175" s="225"/>
      <c r="L175" s="43"/>
      <c r="M175" s="226" t="s">
        <v>19</v>
      </c>
      <c r="N175" s="227" t="s">
        <v>43</v>
      </c>
      <c r="O175" s="83"/>
      <c r="P175" s="228">
        <f>O175*H175</f>
        <v>0</v>
      </c>
      <c r="Q175" s="228">
        <v>2.45329</v>
      </c>
      <c r="R175" s="228">
        <f>Q175*H175</f>
        <v>11.56726235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136</v>
      </c>
      <c r="AT175" s="230" t="s">
        <v>132</v>
      </c>
      <c r="AU175" s="230" t="s">
        <v>144</v>
      </c>
      <c r="AY175" s="16" t="s">
        <v>130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80</v>
      </c>
      <c r="BK175" s="231">
        <f>ROUND(I175*H175,2)</f>
        <v>0</v>
      </c>
      <c r="BL175" s="16" t="s">
        <v>136</v>
      </c>
      <c r="BM175" s="230" t="s">
        <v>305</v>
      </c>
    </row>
    <row r="176" spans="1:47" s="2" customFormat="1" ht="12">
      <c r="A176" s="37"/>
      <c r="B176" s="38"/>
      <c r="C176" s="39"/>
      <c r="D176" s="232" t="s">
        <v>138</v>
      </c>
      <c r="E176" s="39"/>
      <c r="F176" s="233" t="s">
        <v>306</v>
      </c>
      <c r="G176" s="39"/>
      <c r="H176" s="39"/>
      <c r="I176" s="135"/>
      <c r="J176" s="39"/>
      <c r="K176" s="39"/>
      <c r="L176" s="43"/>
      <c r="M176" s="234"/>
      <c r="N176" s="235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138</v>
      </c>
      <c r="AU176" s="16" t="s">
        <v>144</v>
      </c>
    </row>
    <row r="177" spans="1:65" s="2" customFormat="1" ht="16.5" customHeight="1">
      <c r="A177" s="37"/>
      <c r="B177" s="38"/>
      <c r="C177" s="218" t="s">
        <v>307</v>
      </c>
      <c r="D177" s="218" t="s">
        <v>132</v>
      </c>
      <c r="E177" s="219" t="s">
        <v>308</v>
      </c>
      <c r="F177" s="220" t="s">
        <v>309</v>
      </c>
      <c r="G177" s="221" t="s">
        <v>163</v>
      </c>
      <c r="H177" s="222">
        <v>7.073</v>
      </c>
      <c r="I177" s="223"/>
      <c r="J177" s="224">
        <f>ROUND(I177*H177,2)</f>
        <v>0</v>
      </c>
      <c r="K177" s="225"/>
      <c r="L177" s="43"/>
      <c r="M177" s="226" t="s">
        <v>19</v>
      </c>
      <c r="N177" s="227" t="s">
        <v>43</v>
      </c>
      <c r="O177" s="83"/>
      <c r="P177" s="228">
        <f>O177*H177</f>
        <v>0</v>
      </c>
      <c r="Q177" s="228">
        <v>2.25634</v>
      </c>
      <c r="R177" s="228">
        <f>Q177*H177</f>
        <v>15.959092819999999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136</v>
      </c>
      <c r="AT177" s="230" t="s">
        <v>132</v>
      </c>
      <c r="AU177" s="230" t="s">
        <v>144</v>
      </c>
      <c r="AY177" s="16" t="s">
        <v>130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80</v>
      </c>
      <c r="BK177" s="231">
        <f>ROUND(I177*H177,2)</f>
        <v>0</v>
      </c>
      <c r="BL177" s="16" t="s">
        <v>136</v>
      </c>
      <c r="BM177" s="230" t="s">
        <v>310</v>
      </c>
    </row>
    <row r="178" spans="1:47" s="2" customFormat="1" ht="12">
      <c r="A178" s="37"/>
      <c r="B178" s="38"/>
      <c r="C178" s="39"/>
      <c r="D178" s="232" t="s">
        <v>138</v>
      </c>
      <c r="E178" s="39"/>
      <c r="F178" s="233" t="s">
        <v>311</v>
      </c>
      <c r="G178" s="39"/>
      <c r="H178" s="39"/>
      <c r="I178" s="135"/>
      <c r="J178" s="39"/>
      <c r="K178" s="39"/>
      <c r="L178" s="43"/>
      <c r="M178" s="234"/>
      <c r="N178" s="235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138</v>
      </c>
      <c r="AU178" s="16" t="s">
        <v>144</v>
      </c>
    </row>
    <row r="179" spans="1:65" s="2" customFormat="1" ht="16.5" customHeight="1">
      <c r="A179" s="37"/>
      <c r="B179" s="38"/>
      <c r="C179" s="218" t="s">
        <v>312</v>
      </c>
      <c r="D179" s="218" t="s">
        <v>132</v>
      </c>
      <c r="E179" s="219" t="s">
        <v>313</v>
      </c>
      <c r="F179" s="220" t="s">
        <v>314</v>
      </c>
      <c r="G179" s="221" t="s">
        <v>163</v>
      </c>
      <c r="H179" s="222">
        <v>4.715</v>
      </c>
      <c r="I179" s="223"/>
      <c r="J179" s="224">
        <f>ROUND(I179*H179,2)</f>
        <v>0</v>
      </c>
      <c r="K179" s="225"/>
      <c r="L179" s="43"/>
      <c r="M179" s="226" t="s">
        <v>19</v>
      </c>
      <c r="N179" s="227" t="s">
        <v>43</v>
      </c>
      <c r="O179" s="83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136</v>
      </c>
      <c r="AT179" s="230" t="s">
        <v>132</v>
      </c>
      <c r="AU179" s="230" t="s">
        <v>144</v>
      </c>
      <c r="AY179" s="16" t="s">
        <v>130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80</v>
      </c>
      <c r="BK179" s="231">
        <f>ROUND(I179*H179,2)</f>
        <v>0</v>
      </c>
      <c r="BL179" s="16" t="s">
        <v>136</v>
      </c>
      <c r="BM179" s="230" t="s">
        <v>315</v>
      </c>
    </row>
    <row r="180" spans="1:47" s="2" customFormat="1" ht="12">
      <c r="A180" s="37"/>
      <c r="B180" s="38"/>
      <c r="C180" s="39"/>
      <c r="D180" s="232" t="s">
        <v>138</v>
      </c>
      <c r="E180" s="39"/>
      <c r="F180" s="233" t="s">
        <v>316</v>
      </c>
      <c r="G180" s="39"/>
      <c r="H180" s="39"/>
      <c r="I180" s="135"/>
      <c r="J180" s="39"/>
      <c r="K180" s="39"/>
      <c r="L180" s="43"/>
      <c r="M180" s="234"/>
      <c r="N180" s="235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138</v>
      </c>
      <c r="AU180" s="16" t="s">
        <v>144</v>
      </c>
    </row>
    <row r="181" spans="1:65" s="2" customFormat="1" ht="16.5" customHeight="1">
      <c r="A181" s="37"/>
      <c r="B181" s="38"/>
      <c r="C181" s="218" t="s">
        <v>317</v>
      </c>
      <c r="D181" s="218" t="s">
        <v>132</v>
      </c>
      <c r="E181" s="219" t="s">
        <v>318</v>
      </c>
      <c r="F181" s="220" t="s">
        <v>319</v>
      </c>
      <c r="G181" s="221" t="s">
        <v>195</v>
      </c>
      <c r="H181" s="222">
        <v>0.23</v>
      </c>
      <c r="I181" s="223"/>
      <c r="J181" s="224">
        <f>ROUND(I181*H181,2)</f>
        <v>0</v>
      </c>
      <c r="K181" s="225"/>
      <c r="L181" s="43"/>
      <c r="M181" s="226" t="s">
        <v>19</v>
      </c>
      <c r="N181" s="227" t="s">
        <v>43</v>
      </c>
      <c r="O181" s="83"/>
      <c r="P181" s="228">
        <f>O181*H181</f>
        <v>0</v>
      </c>
      <c r="Q181" s="228">
        <v>1.06277</v>
      </c>
      <c r="R181" s="228">
        <f>Q181*H181</f>
        <v>0.24443710000000002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136</v>
      </c>
      <c r="AT181" s="230" t="s">
        <v>132</v>
      </c>
      <c r="AU181" s="230" t="s">
        <v>144</v>
      </c>
      <c r="AY181" s="16" t="s">
        <v>130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80</v>
      </c>
      <c r="BK181" s="231">
        <f>ROUND(I181*H181,2)</f>
        <v>0</v>
      </c>
      <c r="BL181" s="16" t="s">
        <v>136</v>
      </c>
      <c r="BM181" s="230" t="s">
        <v>320</v>
      </c>
    </row>
    <row r="182" spans="1:47" s="2" customFormat="1" ht="12">
      <c r="A182" s="37"/>
      <c r="B182" s="38"/>
      <c r="C182" s="39"/>
      <c r="D182" s="232" t="s">
        <v>138</v>
      </c>
      <c r="E182" s="39"/>
      <c r="F182" s="233" t="s">
        <v>321</v>
      </c>
      <c r="G182" s="39"/>
      <c r="H182" s="39"/>
      <c r="I182" s="135"/>
      <c r="J182" s="39"/>
      <c r="K182" s="39"/>
      <c r="L182" s="43"/>
      <c r="M182" s="234"/>
      <c r="N182" s="235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138</v>
      </c>
      <c r="AU182" s="16" t="s">
        <v>144</v>
      </c>
    </row>
    <row r="183" spans="1:63" s="12" customFormat="1" ht="22.8" customHeight="1">
      <c r="A183" s="12"/>
      <c r="B183" s="202"/>
      <c r="C183" s="203"/>
      <c r="D183" s="204" t="s">
        <v>71</v>
      </c>
      <c r="E183" s="216" t="s">
        <v>176</v>
      </c>
      <c r="F183" s="216" t="s">
        <v>322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P184+P193+P198+P203+P206</f>
        <v>0</v>
      </c>
      <c r="Q183" s="210"/>
      <c r="R183" s="211">
        <f>R184+R193+R198+R203+R206</f>
        <v>6.69638468</v>
      </c>
      <c r="S183" s="210"/>
      <c r="T183" s="212">
        <f>T184+T193+T198+T203+T206</f>
        <v>45.23565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80</v>
      </c>
      <c r="AT183" s="214" t="s">
        <v>71</v>
      </c>
      <c r="AU183" s="214" t="s">
        <v>80</v>
      </c>
      <c r="AY183" s="213" t="s">
        <v>130</v>
      </c>
      <c r="BK183" s="215">
        <f>BK184+BK193+BK198+BK203+BK206</f>
        <v>0</v>
      </c>
    </row>
    <row r="184" spans="1:63" s="12" customFormat="1" ht="20.85" customHeight="1">
      <c r="A184" s="12"/>
      <c r="B184" s="202"/>
      <c r="C184" s="203"/>
      <c r="D184" s="204" t="s">
        <v>71</v>
      </c>
      <c r="E184" s="216" t="s">
        <v>323</v>
      </c>
      <c r="F184" s="216" t="s">
        <v>324</v>
      </c>
      <c r="G184" s="203"/>
      <c r="H184" s="203"/>
      <c r="I184" s="206"/>
      <c r="J184" s="217">
        <f>BK184</f>
        <v>0</v>
      </c>
      <c r="K184" s="203"/>
      <c r="L184" s="208"/>
      <c r="M184" s="209"/>
      <c r="N184" s="210"/>
      <c r="O184" s="210"/>
      <c r="P184" s="211">
        <f>SUM(P185:P192)</f>
        <v>0</v>
      </c>
      <c r="Q184" s="210"/>
      <c r="R184" s="211">
        <f>SUM(R185:R192)</f>
        <v>6.693184680000001</v>
      </c>
      <c r="S184" s="210"/>
      <c r="T184" s="212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80</v>
      </c>
      <c r="AT184" s="214" t="s">
        <v>71</v>
      </c>
      <c r="AU184" s="214" t="s">
        <v>82</v>
      </c>
      <c r="AY184" s="213" t="s">
        <v>130</v>
      </c>
      <c r="BK184" s="215">
        <f>SUM(BK185:BK192)</f>
        <v>0</v>
      </c>
    </row>
    <row r="185" spans="1:65" s="2" customFormat="1" ht="16.5" customHeight="1">
      <c r="A185" s="37"/>
      <c r="B185" s="38"/>
      <c r="C185" s="218" t="s">
        <v>325</v>
      </c>
      <c r="D185" s="218" t="s">
        <v>132</v>
      </c>
      <c r="E185" s="219" t="s">
        <v>326</v>
      </c>
      <c r="F185" s="220" t="s">
        <v>327</v>
      </c>
      <c r="G185" s="221" t="s">
        <v>157</v>
      </c>
      <c r="H185" s="222">
        <v>14.571</v>
      </c>
      <c r="I185" s="223"/>
      <c r="J185" s="224">
        <f>ROUND(I185*H185,2)</f>
        <v>0</v>
      </c>
      <c r="K185" s="225"/>
      <c r="L185" s="43"/>
      <c r="M185" s="226" t="s">
        <v>19</v>
      </c>
      <c r="N185" s="227" t="s">
        <v>43</v>
      </c>
      <c r="O185" s="83"/>
      <c r="P185" s="228">
        <f>O185*H185</f>
        <v>0</v>
      </c>
      <c r="Q185" s="228">
        <v>0.08978</v>
      </c>
      <c r="R185" s="228">
        <f>Q185*H185</f>
        <v>1.30818438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136</v>
      </c>
      <c r="AT185" s="230" t="s">
        <v>132</v>
      </c>
      <c r="AU185" s="230" t="s">
        <v>144</v>
      </c>
      <c r="AY185" s="16" t="s">
        <v>130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80</v>
      </c>
      <c r="BK185" s="231">
        <f>ROUND(I185*H185,2)</f>
        <v>0</v>
      </c>
      <c r="BL185" s="16" t="s">
        <v>136</v>
      </c>
      <c r="BM185" s="230" t="s">
        <v>328</v>
      </c>
    </row>
    <row r="186" spans="1:47" s="2" customFormat="1" ht="12">
      <c r="A186" s="37"/>
      <c r="B186" s="38"/>
      <c r="C186" s="39"/>
      <c r="D186" s="232" t="s">
        <v>138</v>
      </c>
      <c r="E186" s="39"/>
      <c r="F186" s="233" t="s">
        <v>329</v>
      </c>
      <c r="G186" s="39"/>
      <c r="H186" s="39"/>
      <c r="I186" s="135"/>
      <c r="J186" s="39"/>
      <c r="K186" s="39"/>
      <c r="L186" s="43"/>
      <c r="M186" s="234"/>
      <c r="N186" s="235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138</v>
      </c>
      <c r="AU186" s="16" t="s">
        <v>144</v>
      </c>
    </row>
    <row r="187" spans="1:65" s="2" customFormat="1" ht="16.5" customHeight="1">
      <c r="A187" s="37"/>
      <c r="B187" s="38"/>
      <c r="C187" s="236" t="s">
        <v>330</v>
      </c>
      <c r="D187" s="236" t="s">
        <v>192</v>
      </c>
      <c r="E187" s="237" t="s">
        <v>331</v>
      </c>
      <c r="F187" s="238" t="s">
        <v>332</v>
      </c>
      <c r="G187" s="239" t="s">
        <v>147</v>
      </c>
      <c r="H187" s="240">
        <v>1.457</v>
      </c>
      <c r="I187" s="241"/>
      <c r="J187" s="242">
        <f>ROUND(I187*H187,2)</f>
        <v>0</v>
      </c>
      <c r="K187" s="243"/>
      <c r="L187" s="244"/>
      <c r="M187" s="245" t="s">
        <v>19</v>
      </c>
      <c r="N187" s="246" t="s">
        <v>43</v>
      </c>
      <c r="O187" s="83"/>
      <c r="P187" s="228">
        <f>O187*H187</f>
        <v>0</v>
      </c>
      <c r="Q187" s="228">
        <v>0.222</v>
      </c>
      <c r="R187" s="228">
        <f>Q187*H187</f>
        <v>0.323454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171</v>
      </c>
      <c r="AT187" s="230" t="s">
        <v>192</v>
      </c>
      <c r="AU187" s="230" t="s">
        <v>144</v>
      </c>
      <c r="AY187" s="16" t="s">
        <v>130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80</v>
      </c>
      <c r="BK187" s="231">
        <f>ROUND(I187*H187,2)</f>
        <v>0</v>
      </c>
      <c r="BL187" s="16" t="s">
        <v>136</v>
      </c>
      <c r="BM187" s="230" t="s">
        <v>333</v>
      </c>
    </row>
    <row r="188" spans="1:47" s="2" customFormat="1" ht="12">
      <c r="A188" s="37"/>
      <c r="B188" s="38"/>
      <c r="C188" s="39"/>
      <c r="D188" s="232" t="s">
        <v>138</v>
      </c>
      <c r="E188" s="39"/>
      <c r="F188" s="233" t="s">
        <v>332</v>
      </c>
      <c r="G188" s="39"/>
      <c r="H188" s="39"/>
      <c r="I188" s="135"/>
      <c r="J188" s="39"/>
      <c r="K188" s="39"/>
      <c r="L188" s="43"/>
      <c r="M188" s="234"/>
      <c r="N188" s="235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138</v>
      </c>
      <c r="AU188" s="16" t="s">
        <v>144</v>
      </c>
    </row>
    <row r="189" spans="1:65" s="2" customFormat="1" ht="16.5" customHeight="1">
      <c r="A189" s="37"/>
      <c r="B189" s="38"/>
      <c r="C189" s="218" t="s">
        <v>334</v>
      </c>
      <c r="D189" s="218" t="s">
        <v>132</v>
      </c>
      <c r="E189" s="219" t="s">
        <v>335</v>
      </c>
      <c r="F189" s="220" t="s">
        <v>336</v>
      </c>
      <c r="G189" s="221" t="s">
        <v>157</v>
      </c>
      <c r="H189" s="222">
        <v>40.154</v>
      </c>
      <c r="I189" s="223"/>
      <c r="J189" s="224">
        <f>ROUND(I189*H189,2)</f>
        <v>0</v>
      </c>
      <c r="K189" s="225"/>
      <c r="L189" s="43"/>
      <c r="M189" s="226" t="s">
        <v>19</v>
      </c>
      <c r="N189" s="227" t="s">
        <v>43</v>
      </c>
      <c r="O189" s="83"/>
      <c r="P189" s="228">
        <f>O189*H189</f>
        <v>0</v>
      </c>
      <c r="Q189" s="228">
        <v>0.10095</v>
      </c>
      <c r="R189" s="228">
        <f>Q189*H189</f>
        <v>4.053546300000001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136</v>
      </c>
      <c r="AT189" s="230" t="s">
        <v>132</v>
      </c>
      <c r="AU189" s="230" t="s">
        <v>144</v>
      </c>
      <c r="AY189" s="16" t="s">
        <v>130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80</v>
      </c>
      <c r="BK189" s="231">
        <f>ROUND(I189*H189,2)</f>
        <v>0</v>
      </c>
      <c r="BL189" s="16" t="s">
        <v>136</v>
      </c>
      <c r="BM189" s="230" t="s">
        <v>337</v>
      </c>
    </row>
    <row r="190" spans="1:47" s="2" customFormat="1" ht="12">
      <c r="A190" s="37"/>
      <c r="B190" s="38"/>
      <c r="C190" s="39"/>
      <c r="D190" s="232" t="s">
        <v>138</v>
      </c>
      <c r="E190" s="39"/>
      <c r="F190" s="233" t="s">
        <v>338</v>
      </c>
      <c r="G190" s="39"/>
      <c r="H190" s="39"/>
      <c r="I190" s="135"/>
      <c r="J190" s="39"/>
      <c r="K190" s="39"/>
      <c r="L190" s="43"/>
      <c r="M190" s="234"/>
      <c r="N190" s="235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138</v>
      </c>
      <c r="AU190" s="16" t="s">
        <v>144</v>
      </c>
    </row>
    <row r="191" spans="1:65" s="2" customFormat="1" ht="16.5" customHeight="1">
      <c r="A191" s="37"/>
      <c r="B191" s="38"/>
      <c r="C191" s="236" t="s">
        <v>339</v>
      </c>
      <c r="D191" s="236" t="s">
        <v>192</v>
      </c>
      <c r="E191" s="237" t="s">
        <v>340</v>
      </c>
      <c r="F191" s="238" t="s">
        <v>341</v>
      </c>
      <c r="G191" s="239" t="s">
        <v>157</v>
      </c>
      <c r="H191" s="240">
        <v>42</v>
      </c>
      <c r="I191" s="241"/>
      <c r="J191" s="242">
        <f>ROUND(I191*H191,2)</f>
        <v>0</v>
      </c>
      <c r="K191" s="243"/>
      <c r="L191" s="244"/>
      <c r="M191" s="245" t="s">
        <v>19</v>
      </c>
      <c r="N191" s="246" t="s">
        <v>43</v>
      </c>
      <c r="O191" s="83"/>
      <c r="P191" s="228">
        <f>O191*H191</f>
        <v>0</v>
      </c>
      <c r="Q191" s="228">
        <v>0.024</v>
      </c>
      <c r="R191" s="228">
        <f>Q191*H191</f>
        <v>1.008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171</v>
      </c>
      <c r="AT191" s="230" t="s">
        <v>192</v>
      </c>
      <c r="AU191" s="230" t="s">
        <v>144</v>
      </c>
      <c r="AY191" s="16" t="s">
        <v>130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80</v>
      </c>
      <c r="BK191" s="231">
        <f>ROUND(I191*H191,2)</f>
        <v>0</v>
      </c>
      <c r="BL191" s="16" t="s">
        <v>136</v>
      </c>
      <c r="BM191" s="230" t="s">
        <v>342</v>
      </c>
    </row>
    <row r="192" spans="1:47" s="2" customFormat="1" ht="12">
      <c r="A192" s="37"/>
      <c r="B192" s="38"/>
      <c r="C192" s="39"/>
      <c r="D192" s="232" t="s">
        <v>138</v>
      </c>
      <c r="E192" s="39"/>
      <c r="F192" s="233" t="s">
        <v>341</v>
      </c>
      <c r="G192" s="39"/>
      <c r="H192" s="39"/>
      <c r="I192" s="135"/>
      <c r="J192" s="39"/>
      <c r="K192" s="39"/>
      <c r="L192" s="43"/>
      <c r="M192" s="234"/>
      <c r="N192" s="235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138</v>
      </c>
      <c r="AU192" s="16" t="s">
        <v>144</v>
      </c>
    </row>
    <row r="193" spans="1:63" s="12" customFormat="1" ht="20.85" customHeight="1">
      <c r="A193" s="12"/>
      <c r="B193" s="202"/>
      <c r="C193" s="203"/>
      <c r="D193" s="204" t="s">
        <v>71</v>
      </c>
      <c r="E193" s="216" t="s">
        <v>343</v>
      </c>
      <c r="F193" s="216" t="s">
        <v>344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SUM(P194:P197)</f>
        <v>0</v>
      </c>
      <c r="Q193" s="210"/>
      <c r="R193" s="211">
        <f>SUM(R194:R197)</f>
        <v>0.0031999999999999997</v>
      </c>
      <c r="S193" s="210"/>
      <c r="T193" s="212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80</v>
      </c>
      <c r="AT193" s="214" t="s">
        <v>71</v>
      </c>
      <c r="AU193" s="214" t="s">
        <v>82</v>
      </c>
      <c r="AY193" s="213" t="s">
        <v>130</v>
      </c>
      <c r="BK193" s="215">
        <f>SUM(BK194:BK197)</f>
        <v>0</v>
      </c>
    </row>
    <row r="194" spans="1:65" s="2" customFormat="1" ht="16.5" customHeight="1">
      <c r="A194" s="37"/>
      <c r="B194" s="38"/>
      <c r="C194" s="218" t="s">
        <v>345</v>
      </c>
      <c r="D194" s="218" t="s">
        <v>132</v>
      </c>
      <c r="E194" s="219" t="s">
        <v>346</v>
      </c>
      <c r="F194" s="220" t="s">
        <v>347</v>
      </c>
      <c r="G194" s="221" t="s">
        <v>135</v>
      </c>
      <c r="H194" s="222">
        <v>20</v>
      </c>
      <c r="I194" s="223"/>
      <c r="J194" s="224">
        <f>ROUND(I194*H194,2)</f>
        <v>0</v>
      </c>
      <c r="K194" s="225"/>
      <c r="L194" s="43"/>
      <c r="M194" s="226" t="s">
        <v>19</v>
      </c>
      <c r="N194" s="227" t="s">
        <v>43</v>
      </c>
      <c r="O194" s="83"/>
      <c r="P194" s="228">
        <f>O194*H194</f>
        <v>0</v>
      </c>
      <c r="Q194" s="228">
        <v>1E-05</v>
      </c>
      <c r="R194" s="228">
        <f>Q194*H194</f>
        <v>0.0002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136</v>
      </c>
      <c r="AT194" s="230" t="s">
        <v>132</v>
      </c>
      <c r="AU194" s="230" t="s">
        <v>144</v>
      </c>
      <c r="AY194" s="16" t="s">
        <v>130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80</v>
      </c>
      <c r="BK194" s="231">
        <f>ROUND(I194*H194,2)</f>
        <v>0</v>
      </c>
      <c r="BL194" s="16" t="s">
        <v>136</v>
      </c>
      <c r="BM194" s="230" t="s">
        <v>348</v>
      </c>
    </row>
    <row r="195" spans="1:47" s="2" customFormat="1" ht="12">
      <c r="A195" s="37"/>
      <c r="B195" s="38"/>
      <c r="C195" s="39"/>
      <c r="D195" s="232" t="s">
        <v>138</v>
      </c>
      <c r="E195" s="39"/>
      <c r="F195" s="233" t="s">
        <v>349</v>
      </c>
      <c r="G195" s="39"/>
      <c r="H195" s="39"/>
      <c r="I195" s="135"/>
      <c r="J195" s="39"/>
      <c r="K195" s="39"/>
      <c r="L195" s="43"/>
      <c r="M195" s="234"/>
      <c r="N195" s="235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138</v>
      </c>
      <c r="AU195" s="16" t="s">
        <v>144</v>
      </c>
    </row>
    <row r="196" spans="1:65" s="2" customFormat="1" ht="16.5" customHeight="1">
      <c r="A196" s="37"/>
      <c r="B196" s="38"/>
      <c r="C196" s="218" t="s">
        <v>350</v>
      </c>
      <c r="D196" s="218" t="s">
        <v>132</v>
      </c>
      <c r="E196" s="219" t="s">
        <v>351</v>
      </c>
      <c r="F196" s="220" t="s">
        <v>352</v>
      </c>
      <c r="G196" s="221" t="s">
        <v>135</v>
      </c>
      <c r="H196" s="222">
        <v>20</v>
      </c>
      <c r="I196" s="223"/>
      <c r="J196" s="224">
        <f>ROUND(I196*H196,2)</f>
        <v>0</v>
      </c>
      <c r="K196" s="225"/>
      <c r="L196" s="43"/>
      <c r="M196" s="226" t="s">
        <v>19</v>
      </c>
      <c r="N196" s="227" t="s">
        <v>43</v>
      </c>
      <c r="O196" s="83"/>
      <c r="P196" s="228">
        <f>O196*H196</f>
        <v>0</v>
      </c>
      <c r="Q196" s="228">
        <v>0.00015</v>
      </c>
      <c r="R196" s="228">
        <f>Q196*H196</f>
        <v>0.0029999999999999996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136</v>
      </c>
      <c r="AT196" s="230" t="s">
        <v>132</v>
      </c>
      <c r="AU196" s="230" t="s">
        <v>144</v>
      </c>
      <c r="AY196" s="16" t="s">
        <v>130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80</v>
      </c>
      <c r="BK196" s="231">
        <f>ROUND(I196*H196,2)</f>
        <v>0</v>
      </c>
      <c r="BL196" s="16" t="s">
        <v>136</v>
      </c>
      <c r="BM196" s="230" t="s">
        <v>353</v>
      </c>
    </row>
    <row r="197" spans="1:47" s="2" customFormat="1" ht="12">
      <c r="A197" s="37"/>
      <c r="B197" s="38"/>
      <c r="C197" s="39"/>
      <c r="D197" s="232" t="s">
        <v>138</v>
      </c>
      <c r="E197" s="39"/>
      <c r="F197" s="233" t="s">
        <v>354</v>
      </c>
      <c r="G197" s="39"/>
      <c r="H197" s="39"/>
      <c r="I197" s="135"/>
      <c r="J197" s="39"/>
      <c r="K197" s="39"/>
      <c r="L197" s="43"/>
      <c r="M197" s="234"/>
      <c r="N197" s="235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138</v>
      </c>
      <c r="AU197" s="16" t="s">
        <v>144</v>
      </c>
    </row>
    <row r="198" spans="1:63" s="12" customFormat="1" ht="20.85" customHeight="1">
      <c r="A198" s="12"/>
      <c r="B198" s="202"/>
      <c r="C198" s="203"/>
      <c r="D198" s="204" t="s">
        <v>71</v>
      </c>
      <c r="E198" s="216" t="s">
        <v>355</v>
      </c>
      <c r="F198" s="216" t="s">
        <v>356</v>
      </c>
      <c r="G198" s="203"/>
      <c r="H198" s="203"/>
      <c r="I198" s="206"/>
      <c r="J198" s="217">
        <f>BK198</f>
        <v>0</v>
      </c>
      <c r="K198" s="203"/>
      <c r="L198" s="208"/>
      <c r="M198" s="209"/>
      <c r="N198" s="210"/>
      <c r="O198" s="210"/>
      <c r="P198" s="211">
        <f>SUM(P199:P202)</f>
        <v>0</v>
      </c>
      <c r="Q198" s="210"/>
      <c r="R198" s="211">
        <f>SUM(R199:R202)</f>
        <v>0</v>
      </c>
      <c r="S198" s="210"/>
      <c r="T198" s="212">
        <f>SUM(T199:T202)</f>
        <v>0.8482700000000001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3" t="s">
        <v>80</v>
      </c>
      <c r="AT198" s="214" t="s">
        <v>71</v>
      </c>
      <c r="AU198" s="214" t="s">
        <v>82</v>
      </c>
      <c r="AY198" s="213" t="s">
        <v>130</v>
      </c>
      <c r="BK198" s="215">
        <f>SUM(BK199:BK202)</f>
        <v>0</v>
      </c>
    </row>
    <row r="199" spans="1:65" s="2" customFormat="1" ht="16.5" customHeight="1">
      <c r="A199" s="37"/>
      <c r="B199" s="38"/>
      <c r="C199" s="218" t="s">
        <v>357</v>
      </c>
      <c r="D199" s="218" t="s">
        <v>132</v>
      </c>
      <c r="E199" s="219" t="s">
        <v>358</v>
      </c>
      <c r="F199" s="220" t="s">
        <v>359</v>
      </c>
      <c r="G199" s="221" t="s">
        <v>157</v>
      </c>
      <c r="H199" s="222">
        <v>10</v>
      </c>
      <c r="I199" s="223"/>
      <c r="J199" s="224">
        <f>ROUND(I199*H199,2)</f>
        <v>0</v>
      </c>
      <c r="K199" s="225"/>
      <c r="L199" s="43"/>
      <c r="M199" s="226" t="s">
        <v>19</v>
      </c>
      <c r="N199" s="227" t="s">
        <v>43</v>
      </c>
      <c r="O199" s="83"/>
      <c r="P199" s="228">
        <f>O199*H199</f>
        <v>0</v>
      </c>
      <c r="Q199" s="228">
        <v>0</v>
      </c>
      <c r="R199" s="228">
        <f>Q199*H199</f>
        <v>0</v>
      </c>
      <c r="S199" s="228">
        <v>0.037</v>
      </c>
      <c r="T199" s="229">
        <f>S199*H199</f>
        <v>0.37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136</v>
      </c>
      <c r="AT199" s="230" t="s">
        <v>132</v>
      </c>
      <c r="AU199" s="230" t="s">
        <v>144</v>
      </c>
      <c r="AY199" s="16" t="s">
        <v>130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80</v>
      </c>
      <c r="BK199" s="231">
        <f>ROUND(I199*H199,2)</f>
        <v>0</v>
      </c>
      <c r="BL199" s="16" t="s">
        <v>136</v>
      </c>
      <c r="BM199" s="230" t="s">
        <v>360</v>
      </c>
    </row>
    <row r="200" spans="1:47" s="2" customFormat="1" ht="12">
      <c r="A200" s="37"/>
      <c r="B200" s="38"/>
      <c r="C200" s="39"/>
      <c r="D200" s="232" t="s">
        <v>138</v>
      </c>
      <c r="E200" s="39"/>
      <c r="F200" s="233" t="s">
        <v>361</v>
      </c>
      <c r="G200" s="39"/>
      <c r="H200" s="39"/>
      <c r="I200" s="135"/>
      <c r="J200" s="39"/>
      <c r="K200" s="39"/>
      <c r="L200" s="43"/>
      <c r="M200" s="234"/>
      <c r="N200" s="235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138</v>
      </c>
      <c r="AU200" s="16" t="s">
        <v>144</v>
      </c>
    </row>
    <row r="201" spans="1:65" s="2" customFormat="1" ht="16.5" customHeight="1">
      <c r="A201" s="37"/>
      <c r="B201" s="38"/>
      <c r="C201" s="218" t="s">
        <v>362</v>
      </c>
      <c r="D201" s="218" t="s">
        <v>132</v>
      </c>
      <c r="E201" s="219" t="s">
        <v>363</v>
      </c>
      <c r="F201" s="220" t="s">
        <v>364</v>
      </c>
      <c r="G201" s="221" t="s">
        <v>147</v>
      </c>
      <c r="H201" s="222">
        <v>2.83</v>
      </c>
      <c r="I201" s="223"/>
      <c r="J201" s="224">
        <f>ROUND(I201*H201,2)</f>
        <v>0</v>
      </c>
      <c r="K201" s="225"/>
      <c r="L201" s="43"/>
      <c r="M201" s="226" t="s">
        <v>19</v>
      </c>
      <c r="N201" s="227" t="s">
        <v>43</v>
      </c>
      <c r="O201" s="83"/>
      <c r="P201" s="228">
        <f>O201*H201</f>
        <v>0</v>
      </c>
      <c r="Q201" s="228">
        <v>0</v>
      </c>
      <c r="R201" s="228">
        <f>Q201*H201</f>
        <v>0</v>
      </c>
      <c r="S201" s="228">
        <v>0.169</v>
      </c>
      <c r="T201" s="229">
        <f>S201*H201</f>
        <v>0.47827000000000003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136</v>
      </c>
      <c r="AT201" s="230" t="s">
        <v>132</v>
      </c>
      <c r="AU201" s="230" t="s">
        <v>144</v>
      </c>
      <c r="AY201" s="16" t="s">
        <v>130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80</v>
      </c>
      <c r="BK201" s="231">
        <f>ROUND(I201*H201,2)</f>
        <v>0</v>
      </c>
      <c r="BL201" s="16" t="s">
        <v>136</v>
      </c>
      <c r="BM201" s="230" t="s">
        <v>365</v>
      </c>
    </row>
    <row r="202" spans="1:47" s="2" customFormat="1" ht="12">
      <c r="A202" s="37"/>
      <c r="B202" s="38"/>
      <c r="C202" s="39"/>
      <c r="D202" s="232" t="s">
        <v>138</v>
      </c>
      <c r="E202" s="39"/>
      <c r="F202" s="233" t="s">
        <v>366</v>
      </c>
      <c r="G202" s="39"/>
      <c r="H202" s="39"/>
      <c r="I202" s="135"/>
      <c r="J202" s="39"/>
      <c r="K202" s="39"/>
      <c r="L202" s="43"/>
      <c r="M202" s="234"/>
      <c r="N202" s="235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138</v>
      </c>
      <c r="AU202" s="16" t="s">
        <v>144</v>
      </c>
    </row>
    <row r="203" spans="1:63" s="12" customFormat="1" ht="20.85" customHeight="1">
      <c r="A203" s="12"/>
      <c r="B203" s="202"/>
      <c r="C203" s="203"/>
      <c r="D203" s="204" t="s">
        <v>71</v>
      </c>
      <c r="E203" s="216" t="s">
        <v>367</v>
      </c>
      <c r="F203" s="216" t="s">
        <v>368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SUM(P204:P205)</f>
        <v>0</v>
      </c>
      <c r="Q203" s="210"/>
      <c r="R203" s="211">
        <f>SUM(R204:R205)</f>
        <v>0</v>
      </c>
      <c r="S203" s="210"/>
      <c r="T203" s="212">
        <f>SUM(T204:T205)</f>
        <v>44.38738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80</v>
      </c>
      <c r="AT203" s="214" t="s">
        <v>71</v>
      </c>
      <c r="AU203" s="214" t="s">
        <v>82</v>
      </c>
      <c r="AY203" s="213" t="s">
        <v>130</v>
      </c>
      <c r="BK203" s="215">
        <f>SUM(BK204:BK205)</f>
        <v>0</v>
      </c>
    </row>
    <row r="204" spans="1:65" s="2" customFormat="1" ht="16.5" customHeight="1">
      <c r="A204" s="37"/>
      <c r="B204" s="38"/>
      <c r="C204" s="218" t="s">
        <v>369</v>
      </c>
      <c r="D204" s="218" t="s">
        <v>132</v>
      </c>
      <c r="E204" s="219" t="s">
        <v>370</v>
      </c>
      <c r="F204" s="220" t="s">
        <v>371</v>
      </c>
      <c r="G204" s="221" t="s">
        <v>163</v>
      </c>
      <c r="H204" s="222">
        <v>18.418</v>
      </c>
      <c r="I204" s="223"/>
      <c r="J204" s="224">
        <f>ROUND(I204*H204,2)</f>
        <v>0</v>
      </c>
      <c r="K204" s="225"/>
      <c r="L204" s="43"/>
      <c r="M204" s="226" t="s">
        <v>19</v>
      </c>
      <c r="N204" s="227" t="s">
        <v>43</v>
      </c>
      <c r="O204" s="83"/>
      <c r="P204" s="228">
        <f>O204*H204</f>
        <v>0</v>
      </c>
      <c r="Q204" s="228">
        <v>0</v>
      </c>
      <c r="R204" s="228">
        <f>Q204*H204</f>
        <v>0</v>
      </c>
      <c r="S204" s="228">
        <v>2.41</v>
      </c>
      <c r="T204" s="229">
        <f>S204*H204</f>
        <v>44.38738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136</v>
      </c>
      <c r="AT204" s="230" t="s">
        <v>132</v>
      </c>
      <c r="AU204" s="230" t="s">
        <v>144</v>
      </c>
      <c r="AY204" s="16" t="s">
        <v>130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80</v>
      </c>
      <c r="BK204" s="231">
        <f>ROUND(I204*H204,2)</f>
        <v>0</v>
      </c>
      <c r="BL204" s="16" t="s">
        <v>136</v>
      </c>
      <c r="BM204" s="230" t="s">
        <v>372</v>
      </c>
    </row>
    <row r="205" spans="1:47" s="2" customFormat="1" ht="12">
      <c r="A205" s="37"/>
      <c r="B205" s="38"/>
      <c r="C205" s="39"/>
      <c r="D205" s="232" t="s">
        <v>138</v>
      </c>
      <c r="E205" s="39"/>
      <c r="F205" s="233" t="s">
        <v>373</v>
      </c>
      <c r="G205" s="39"/>
      <c r="H205" s="39"/>
      <c r="I205" s="135"/>
      <c r="J205" s="39"/>
      <c r="K205" s="39"/>
      <c r="L205" s="43"/>
      <c r="M205" s="234"/>
      <c r="N205" s="235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138</v>
      </c>
      <c r="AU205" s="16" t="s">
        <v>144</v>
      </c>
    </row>
    <row r="206" spans="1:63" s="12" customFormat="1" ht="20.85" customHeight="1">
      <c r="A206" s="12"/>
      <c r="B206" s="202"/>
      <c r="C206" s="203"/>
      <c r="D206" s="204" t="s">
        <v>71</v>
      </c>
      <c r="E206" s="216" t="s">
        <v>374</v>
      </c>
      <c r="F206" s="216" t="s">
        <v>375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P207+P218</f>
        <v>0</v>
      </c>
      <c r="Q206" s="210"/>
      <c r="R206" s="211">
        <f>R207+R218</f>
        <v>0</v>
      </c>
      <c r="S206" s="210"/>
      <c r="T206" s="212">
        <f>T207+T218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80</v>
      </c>
      <c r="AT206" s="214" t="s">
        <v>71</v>
      </c>
      <c r="AU206" s="214" t="s">
        <v>82</v>
      </c>
      <c r="AY206" s="213" t="s">
        <v>130</v>
      </c>
      <c r="BK206" s="215">
        <f>BK207+BK218</f>
        <v>0</v>
      </c>
    </row>
    <row r="207" spans="1:63" s="13" customFormat="1" ht="20.85" customHeight="1">
      <c r="A207" s="13"/>
      <c r="B207" s="247"/>
      <c r="C207" s="248"/>
      <c r="D207" s="249" t="s">
        <v>71</v>
      </c>
      <c r="E207" s="249" t="s">
        <v>376</v>
      </c>
      <c r="F207" s="249" t="s">
        <v>377</v>
      </c>
      <c r="G207" s="248"/>
      <c r="H207" s="248"/>
      <c r="I207" s="250"/>
      <c r="J207" s="251">
        <f>BK207</f>
        <v>0</v>
      </c>
      <c r="K207" s="248"/>
      <c r="L207" s="252"/>
      <c r="M207" s="253"/>
      <c r="N207" s="254"/>
      <c r="O207" s="254"/>
      <c r="P207" s="255">
        <f>SUM(P208:P217)</f>
        <v>0</v>
      </c>
      <c r="Q207" s="254"/>
      <c r="R207" s="255">
        <f>SUM(R208:R217)</f>
        <v>0</v>
      </c>
      <c r="S207" s="254"/>
      <c r="T207" s="256">
        <f>SUM(T208:T217)</f>
        <v>0</v>
      </c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R207" s="257" t="s">
        <v>80</v>
      </c>
      <c r="AT207" s="258" t="s">
        <v>71</v>
      </c>
      <c r="AU207" s="258" t="s">
        <v>144</v>
      </c>
      <c r="AY207" s="257" t="s">
        <v>130</v>
      </c>
      <c r="BK207" s="259">
        <f>SUM(BK208:BK217)</f>
        <v>0</v>
      </c>
    </row>
    <row r="208" spans="1:65" s="2" customFormat="1" ht="16.5" customHeight="1">
      <c r="A208" s="37"/>
      <c r="B208" s="38"/>
      <c r="C208" s="218" t="s">
        <v>378</v>
      </c>
      <c r="D208" s="218" t="s">
        <v>132</v>
      </c>
      <c r="E208" s="219" t="s">
        <v>379</v>
      </c>
      <c r="F208" s="220" t="s">
        <v>380</v>
      </c>
      <c r="G208" s="221" t="s">
        <v>195</v>
      </c>
      <c r="H208" s="222">
        <v>76.725</v>
      </c>
      <c r="I208" s="223"/>
      <c r="J208" s="224">
        <f>ROUND(I208*H208,2)</f>
        <v>0</v>
      </c>
      <c r="K208" s="225"/>
      <c r="L208" s="43"/>
      <c r="M208" s="226" t="s">
        <v>19</v>
      </c>
      <c r="N208" s="227" t="s">
        <v>43</v>
      </c>
      <c r="O208" s="83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136</v>
      </c>
      <c r="AT208" s="230" t="s">
        <v>132</v>
      </c>
      <c r="AU208" s="230" t="s">
        <v>136</v>
      </c>
      <c r="AY208" s="16" t="s">
        <v>130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80</v>
      </c>
      <c r="BK208" s="231">
        <f>ROUND(I208*H208,2)</f>
        <v>0</v>
      </c>
      <c r="BL208" s="16" t="s">
        <v>136</v>
      </c>
      <c r="BM208" s="230" t="s">
        <v>381</v>
      </c>
    </row>
    <row r="209" spans="1:47" s="2" customFormat="1" ht="12">
      <c r="A209" s="37"/>
      <c r="B209" s="38"/>
      <c r="C209" s="39"/>
      <c r="D209" s="232" t="s">
        <v>138</v>
      </c>
      <c r="E209" s="39"/>
      <c r="F209" s="233" t="s">
        <v>382</v>
      </c>
      <c r="G209" s="39"/>
      <c r="H209" s="39"/>
      <c r="I209" s="135"/>
      <c r="J209" s="39"/>
      <c r="K209" s="39"/>
      <c r="L209" s="43"/>
      <c r="M209" s="234"/>
      <c r="N209" s="235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138</v>
      </c>
      <c r="AU209" s="16" t="s">
        <v>136</v>
      </c>
    </row>
    <row r="210" spans="1:65" s="2" customFormat="1" ht="16.5" customHeight="1">
      <c r="A210" s="37"/>
      <c r="B210" s="38"/>
      <c r="C210" s="218" t="s">
        <v>383</v>
      </c>
      <c r="D210" s="218" t="s">
        <v>132</v>
      </c>
      <c r="E210" s="219" t="s">
        <v>384</v>
      </c>
      <c r="F210" s="220" t="s">
        <v>385</v>
      </c>
      <c r="G210" s="221" t="s">
        <v>195</v>
      </c>
      <c r="H210" s="222">
        <v>690.525</v>
      </c>
      <c r="I210" s="223"/>
      <c r="J210" s="224">
        <f>ROUND(I210*H210,2)</f>
        <v>0</v>
      </c>
      <c r="K210" s="225"/>
      <c r="L210" s="43"/>
      <c r="M210" s="226" t="s">
        <v>19</v>
      </c>
      <c r="N210" s="227" t="s">
        <v>43</v>
      </c>
      <c r="O210" s="83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136</v>
      </c>
      <c r="AT210" s="230" t="s">
        <v>132</v>
      </c>
      <c r="AU210" s="230" t="s">
        <v>136</v>
      </c>
      <c r="AY210" s="16" t="s">
        <v>130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80</v>
      </c>
      <c r="BK210" s="231">
        <f>ROUND(I210*H210,2)</f>
        <v>0</v>
      </c>
      <c r="BL210" s="16" t="s">
        <v>136</v>
      </c>
      <c r="BM210" s="230" t="s">
        <v>386</v>
      </c>
    </row>
    <row r="211" spans="1:47" s="2" customFormat="1" ht="12">
      <c r="A211" s="37"/>
      <c r="B211" s="38"/>
      <c r="C211" s="39"/>
      <c r="D211" s="232" t="s">
        <v>138</v>
      </c>
      <c r="E211" s="39"/>
      <c r="F211" s="233" t="s">
        <v>387</v>
      </c>
      <c r="G211" s="39"/>
      <c r="H211" s="39"/>
      <c r="I211" s="135"/>
      <c r="J211" s="39"/>
      <c r="K211" s="39"/>
      <c r="L211" s="43"/>
      <c r="M211" s="234"/>
      <c r="N211" s="235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138</v>
      </c>
      <c r="AU211" s="16" t="s">
        <v>136</v>
      </c>
    </row>
    <row r="212" spans="1:65" s="2" customFormat="1" ht="16.5" customHeight="1">
      <c r="A212" s="37"/>
      <c r="B212" s="38"/>
      <c r="C212" s="218" t="s">
        <v>388</v>
      </c>
      <c r="D212" s="218" t="s">
        <v>132</v>
      </c>
      <c r="E212" s="219" t="s">
        <v>389</v>
      </c>
      <c r="F212" s="220" t="s">
        <v>390</v>
      </c>
      <c r="G212" s="221" t="s">
        <v>195</v>
      </c>
      <c r="H212" s="222">
        <v>16.916</v>
      </c>
      <c r="I212" s="223"/>
      <c r="J212" s="224">
        <f>ROUND(I212*H212,2)</f>
        <v>0</v>
      </c>
      <c r="K212" s="225"/>
      <c r="L212" s="43"/>
      <c r="M212" s="226" t="s">
        <v>19</v>
      </c>
      <c r="N212" s="227" t="s">
        <v>43</v>
      </c>
      <c r="O212" s="83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136</v>
      </c>
      <c r="AT212" s="230" t="s">
        <v>132</v>
      </c>
      <c r="AU212" s="230" t="s">
        <v>136</v>
      </c>
      <c r="AY212" s="16" t="s">
        <v>130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80</v>
      </c>
      <c r="BK212" s="231">
        <f>ROUND(I212*H212,2)</f>
        <v>0</v>
      </c>
      <c r="BL212" s="16" t="s">
        <v>136</v>
      </c>
      <c r="BM212" s="230" t="s">
        <v>391</v>
      </c>
    </row>
    <row r="213" spans="1:47" s="2" customFormat="1" ht="12">
      <c r="A213" s="37"/>
      <c r="B213" s="38"/>
      <c r="C213" s="39"/>
      <c r="D213" s="232" t="s">
        <v>138</v>
      </c>
      <c r="E213" s="39"/>
      <c r="F213" s="233" t="s">
        <v>392</v>
      </c>
      <c r="G213" s="39"/>
      <c r="H213" s="39"/>
      <c r="I213" s="135"/>
      <c r="J213" s="39"/>
      <c r="K213" s="39"/>
      <c r="L213" s="43"/>
      <c r="M213" s="234"/>
      <c r="N213" s="235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138</v>
      </c>
      <c r="AU213" s="16" t="s">
        <v>136</v>
      </c>
    </row>
    <row r="214" spans="1:65" s="2" customFormat="1" ht="16.5" customHeight="1">
      <c r="A214" s="37"/>
      <c r="B214" s="38"/>
      <c r="C214" s="218" t="s">
        <v>393</v>
      </c>
      <c r="D214" s="218" t="s">
        <v>132</v>
      </c>
      <c r="E214" s="219" t="s">
        <v>394</v>
      </c>
      <c r="F214" s="220" t="s">
        <v>395</v>
      </c>
      <c r="G214" s="221" t="s">
        <v>195</v>
      </c>
      <c r="H214" s="222">
        <v>59.439</v>
      </c>
      <c r="I214" s="223"/>
      <c r="J214" s="224">
        <f>ROUND(I214*H214,2)</f>
        <v>0</v>
      </c>
      <c r="K214" s="225"/>
      <c r="L214" s="43"/>
      <c r="M214" s="226" t="s">
        <v>19</v>
      </c>
      <c r="N214" s="227" t="s">
        <v>43</v>
      </c>
      <c r="O214" s="83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136</v>
      </c>
      <c r="AT214" s="230" t="s">
        <v>132</v>
      </c>
      <c r="AU214" s="230" t="s">
        <v>136</v>
      </c>
      <c r="AY214" s="16" t="s">
        <v>130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80</v>
      </c>
      <c r="BK214" s="231">
        <f>ROUND(I214*H214,2)</f>
        <v>0</v>
      </c>
      <c r="BL214" s="16" t="s">
        <v>136</v>
      </c>
      <c r="BM214" s="230" t="s">
        <v>396</v>
      </c>
    </row>
    <row r="215" spans="1:47" s="2" customFormat="1" ht="12">
      <c r="A215" s="37"/>
      <c r="B215" s="38"/>
      <c r="C215" s="39"/>
      <c r="D215" s="232" t="s">
        <v>138</v>
      </c>
      <c r="E215" s="39"/>
      <c r="F215" s="233" t="s">
        <v>397</v>
      </c>
      <c r="G215" s="39"/>
      <c r="H215" s="39"/>
      <c r="I215" s="135"/>
      <c r="J215" s="39"/>
      <c r="K215" s="39"/>
      <c r="L215" s="43"/>
      <c r="M215" s="234"/>
      <c r="N215" s="235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138</v>
      </c>
      <c r="AU215" s="16" t="s">
        <v>136</v>
      </c>
    </row>
    <row r="216" spans="1:65" s="2" customFormat="1" ht="16.5" customHeight="1">
      <c r="A216" s="37"/>
      <c r="B216" s="38"/>
      <c r="C216" s="218" t="s">
        <v>398</v>
      </c>
      <c r="D216" s="218" t="s">
        <v>132</v>
      </c>
      <c r="E216" s="219" t="s">
        <v>399</v>
      </c>
      <c r="F216" s="220" t="s">
        <v>400</v>
      </c>
      <c r="G216" s="221" t="s">
        <v>195</v>
      </c>
      <c r="H216" s="222">
        <v>0.37</v>
      </c>
      <c r="I216" s="223"/>
      <c r="J216" s="224">
        <f>ROUND(I216*H216,2)</f>
        <v>0</v>
      </c>
      <c r="K216" s="225"/>
      <c r="L216" s="43"/>
      <c r="M216" s="226" t="s">
        <v>19</v>
      </c>
      <c r="N216" s="227" t="s">
        <v>43</v>
      </c>
      <c r="O216" s="83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136</v>
      </c>
      <c r="AT216" s="230" t="s">
        <v>132</v>
      </c>
      <c r="AU216" s="230" t="s">
        <v>136</v>
      </c>
      <c r="AY216" s="16" t="s">
        <v>130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80</v>
      </c>
      <c r="BK216" s="231">
        <f>ROUND(I216*H216,2)</f>
        <v>0</v>
      </c>
      <c r="BL216" s="16" t="s">
        <v>136</v>
      </c>
      <c r="BM216" s="230" t="s">
        <v>401</v>
      </c>
    </row>
    <row r="217" spans="1:47" s="2" customFormat="1" ht="12">
      <c r="A217" s="37"/>
      <c r="B217" s="38"/>
      <c r="C217" s="39"/>
      <c r="D217" s="232" t="s">
        <v>138</v>
      </c>
      <c r="E217" s="39"/>
      <c r="F217" s="233" t="s">
        <v>402</v>
      </c>
      <c r="G217" s="39"/>
      <c r="H217" s="39"/>
      <c r="I217" s="135"/>
      <c r="J217" s="39"/>
      <c r="K217" s="39"/>
      <c r="L217" s="43"/>
      <c r="M217" s="234"/>
      <c r="N217" s="235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138</v>
      </c>
      <c r="AU217" s="16" t="s">
        <v>136</v>
      </c>
    </row>
    <row r="218" spans="1:63" s="13" customFormat="1" ht="20.85" customHeight="1">
      <c r="A218" s="13"/>
      <c r="B218" s="247"/>
      <c r="C218" s="248"/>
      <c r="D218" s="249" t="s">
        <v>71</v>
      </c>
      <c r="E218" s="249" t="s">
        <v>403</v>
      </c>
      <c r="F218" s="249" t="s">
        <v>404</v>
      </c>
      <c r="G218" s="248"/>
      <c r="H218" s="248"/>
      <c r="I218" s="250"/>
      <c r="J218" s="251">
        <f>BK218</f>
        <v>0</v>
      </c>
      <c r="K218" s="248"/>
      <c r="L218" s="252"/>
      <c r="M218" s="253"/>
      <c r="N218" s="254"/>
      <c r="O218" s="254"/>
      <c r="P218" s="255">
        <f>SUM(P219:P220)</f>
        <v>0</v>
      </c>
      <c r="Q218" s="254"/>
      <c r="R218" s="255">
        <f>SUM(R219:R220)</f>
        <v>0</v>
      </c>
      <c r="S218" s="254"/>
      <c r="T218" s="256">
        <f>SUM(T219:T220)</f>
        <v>0</v>
      </c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R218" s="257" t="s">
        <v>80</v>
      </c>
      <c r="AT218" s="258" t="s">
        <v>71</v>
      </c>
      <c r="AU218" s="258" t="s">
        <v>144</v>
      </c>
      <c r="AY218" s="257" t="s">
        <v>130</v>
      </c>
      <c r="BK218" s="259">
        <f>SUM(BK219:BK220)</f>
        <v>0</v>
      </c>
    </row>
    <row r="219" spans="1:65" s="2" customFormat="1" ht="16.5" customHeight="1">
      <c r="A219" s="37"/>
      <c r="B219" s="38"/>
      <c r="C219" s="218" t="s">
        <v>405</v>
      </c>
      <c r="D219" s="218" t="s">
        <v>132</v>
      </c>
      <c r="E219" s="219" t="s">
        <v>406</v>
      </c>
      <c r="F219" s="220" t="s">
        <v>407</v>
      </c>
      <c r="G219" s="221" t="s">
        <v>195</v>
      </c>
      <c r="H219" s="222">
        <v>84.954</v>
      </c>
      <c r="I219" s="223"/>
      <c r="J219" s="224">
        <f>ROUND(I219*H219,2)</f>
        <v>0</v>
      </c>
      <c r="K219" s="225"/>
      <c r="L219" s="43"/>
      <c r="M219" s="226" t="s">
        <v>19</v>
      </c>
      <c r="N219" s="227" t="s">
        <v>43</v>
      </c>
      <c r="O219" s="83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136</v>
      </c>
      <c r="AT219" s="230" t="s">
        <v>132</v>
      </c>
      <c r="AU219" s="230" t="s">
        <v>136</v>
      </c>
      <c r="AY219" s="16" t="s">
        <v>130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80</v>
      </c>
      <c r="BK219" s="231">
        <f>ROUND(I219*H219,2)</f>
        <v>0</v>
      </c>
      <c r="BL219" s="16" t="s">
        <v>136</v>
      </c>
      <c r="BM219" s="230" t="s">
        <v>408</v>
      </c>
    </row>
    <row r="220" spans="1:47" s="2" customFormat="1" ht="12">
      <c r="A220" s="37"/>
      <c r="B220" s="38"/>
      <c r="C220" s="39"/>
      <c r="D220" s="232" t="s">
        <v>138</v>
      </c>
      <c r="E220" s="39"/>
      <c r="F220" s="233" t="s">
        <v>409</v>
      </c>
      <c r="G220" s="39"/>
      <c r="H220" s="39"/>
      <c r="I220" s="135"/>
      <c r="J220" s="39"/>
      <c r="K220" s="39"/>
      <c r="L220" s="43"/>
      <c r="M220" s="234"/>
      <c r="N220" s="235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138</v>
      </c>
      <c r="AU220" s="16" t="s">
        <v>136</v>
      </c>
    </row>
    <row r="221" spans="1:63" s="12" customFormat="1" ht="25.9" customHeight="1">
      <c r="A221" s="12"/>
      <c r="B221" s="202"/>
      <c r="C221" s="203"/>
      <c r="D221" s="204" t="s">
        <v>71</v>
      </c>
      <c r="E221" s="205" t="s">
        <v>410</v>
      </c>
      <c r="F221" s="205" t="s">
        <v>411</v>
      </c>
      <c r="G221" s="203"/>
      <c r="H221" s="203"/>
      <c r="I221" s="206"/>
      <c r="J221" s="207">
        <f>BK221</f>
        <v>0</v>
      </c>
      <c r="K221" s="203"/>
      <c r="L221" s="208"/>
      <c r="M221" s="209"/>
      <c r="N221" s="210"/>
      <c r="O221" s="210"/>
      <c r="P221" s="211">
        <f>P222+P233+P240+P255</f>
        <v>0</v>
      </c>
      <c r="Q221" s="210"/>
      <c r="R221" s="211">
        <f>R222+R233+R240+R255</f>
        <v>8.7527174</v>
      </c>
      <c r="S221" s="210"/>
      <c r="T221" s="212">
        <f>T222+T233+T240+T255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82</v>
      </c>
      <c r="AT221" s="214" t="s">
        <v>71</v>
      </c>
      <c r="AU221" s="214" t="s">
        <v>72</v>
      </c>
      <c r="AY221" s="213" t="s">
        <v>130</v>
      </c>
      <c r="BK221" s="215">
        <f>BK222+BK233+BK240+BK255</f>
        <v>0</v>
      </c>
    </row>
    <row r="222" spans="1:63" s="12" customFormat="1" ht="22.8" customHeight="1">
      <c r="A222" s="12"/>
      <c r="B222" s="202"/>
      <c r="C222" s="203"/>
      <c r="D222" s="204" t="s">
        <v>71</v>
      </c>
      <c r="E222" s="216" t="s">
        <v>412</v>
      </c>
      <c r="F222" s="216" t="s">
        <v>413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SUM(P223:P232)</f>
        <v>0</v>
      </c>
      <c r="Q222" s="210"/>
      <c r="R222" s="211">
        <f>SUM(R223:R232)</f>
        <v>0.2585404</v>
      </c>
      <c r="S222" s="210"/>
      <c r="T222" s="212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82</v>
      </c>
      <c r="AT222" s="214" t="s">
        <v>71</v>
      </c>
      <c r="AU222" s="214" t="s">
        <v>80</v>
      </c>
      <c r="AY222" s="213" t="s">
        <v>130</v>
      </c>
      <c r="BK222" s="215">
        <f>SUM(BK223:BK232)</f>
        <v>0</v>
      </c>
    </row>
    <row r="223" spans="1:65" s="2" customFormat="1" ht="16.5" customHeight="1">
      <c r="A223" s="37"/>
      <c r="B223" s="38"/>
      <c r="C223" s="218" t="s">
        <v>414</v>
      </c>
      <c r="D223" s="218" t="s">
        <v>132</v>
      </c>
      <c r="E223" s="219" t="s">
        <v>415</v>
      </c>
      <c r="F223" s="220" t="s">
        <v>416</v>
      </c>
      <c r="G223" s="221" t="s">
        <v>147</v>
      </c>
      <c r="H223" s="222">
        <v>86.126</v>
      </c>
      <c r="I223" s="223"/>
      <c r="J223" s="224">
        <f>ROUND(I223*H223,2)</f>
        <v>0</v>
      </c>
      <c r="K223" s="225"/>
      <c r="L223" s="43"/>
      <c r="M223" s="226" t="s">
        <v>19</v>
      </c>
      <c r="N223" s="227" t="s">
        <v>43</v>
      </c>
      <c r="O223" s="83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212</v>
      </c>
      <c r="AT223" s="230" t="s">
        <v>132</v>
      </c>
      <c r="AU223" s="230" t="s">
        <v>82</v>
      </c>
      <c r="AY223" s="16" t="s">
        <v>130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80</v>
      </c>
      <c r="BK223" s="231">
        <f>ROUND(I223*H223,2)</f>
        <v>0</v>
      </c>
      <c r="BL223" s="16" t="s">
        <v>212</v>
      </c>
      <c r="BM223" s="230" t="s">
        <v>417</v>
      </c>
    </row>
    <row r="224" spans="1:47" s="2" customFormat="1" ht="12">
      <c r="A224" s="37"/>
      <c r="B224" s="38"/>
      <c r="C224" s="39"/>
      <c r="D224" s="232" t="s">
        <v>138</v>
      </c>
      <c r="E224" s="39"/>
      <c r="F224" s="233" t="s">
        <v>418</v>
      </c>
      <c r="G224" s="39"/>
      <c r="H224" s="39"/>
      <c r="I224" s="135"/>
      <c r="J224" s="39"/>
      <c r="K224" s="39"/>
      <c r="L224" s="43"/>
      <c r="M224" s="234"/>
      <c r="N224" s="235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138</v>
      </c>
      <c r="AU224" s="16" t="s">
        <v>82</v>
      </c>
    </row>
    <row r="225" spans="1:65" s="2" customFormat="1" ht="16.5" customHeight="1">
      <c r="A225" s="37"/>
      <c r="B225" s="38"/>
      <c r="C225" s="236" t="s">
        <v>419</v>
      </c>
      <c r="D225" s="236" t="s">
        <v>192</v>
      </c>
      <c r="E225" s="237" t="s">
        <v>420</v>
      </c>
      <c r="F225" s="238" t="s">
        <v>421</v>
      </c>
      <c r="G225" s="239" t="s">
        <v>195</v>
      </c>
      <c r="H225" s="240">
        <v>0.026</v>
      </c>
      <c r="I225" s="241"/>
      <c r="J225" s="242">
        <f>ROUND(I225*H225,2)</f>
        <v>0</v>
      </c>
      <c r="K225" s="243"/>
      <c r="L225" s="244"/>
      <c r="M225" s="245" t="s">
        <v>19</v>
      </c>
      <c r="N225" s="246" t="s">
        <v>43</v>
      </c>
      <c r="O225" s="83"/>
      <c r="P225" s="228">
        <f>O225*H225</f>
        <v>0</v>
      </c>
      <c r="Q225" s="228">
        <v>1</v>
      </c>
      <c r="R225" s="228">
        <f>Q225*H225</f>
        <v>0.026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295</v>
      </c>
      <c r="AT225" s="230" t="s">
        <v>192</v>
      </c>
      <c r="AU225" s="230" t="s">
        <v>82</v>
      </c>
      <c r="AY225" s="16" t="s">
        <v>130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80</v>
      </c>
      <c r="BK225" s="231">
        <f>ROUND(I225*H225,2)</f>
        <v>0</v>
      </c>
      <c r="BL225" s="16" t="s">
        <v>212</v>
      </c>
      <c r="BM225" s="230" t="s">
        <v>422</v>
      </c>
    </row>
    <row r="226" spans="1:47" s="2" customFormat="1" ht="12">
      <c r="A226" s="37"/>
      <c r="B226" s="38"/>
      <c r="C226" s="39"/>
      <c r="D226" s="232" t="s">
        <v>138</v>
      </c>
      <c r="E226" s="39"/>
      <c r="F226" s="233" t="s">
        <v>421</v>
      </c>
      <c r="G226" s="39"/>
      <c r="H226" s="39"/>
      <c r="I226" s="135"/>
      <c r="J226" s="39"/>
      <c r="K226" s="39"/>
      <c r="L226" s="43"/>
      <c r="M226" s="234"/>
      <c r="N226" s="235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138</v>
      </c>
      <c r="AU226" s="16" t="s">
        <v>82</v>
      </c>
    </row>
    <row r="227" spans="1:65" s="2" customFormat="1" ht="16.5" customHeight="1">
      <c r="A227" s="37"/>
      <c r="B227" s="38"/>
      <c r="C227" s="218" t="s">
        <v>423</v>
      </c>
      <c r="D227" s="218" t="s">
        <v>132</v>
      </c>
      <c r="E227" s="219" t="s">
        <v>424</v>
      </c>
      <c r="F227" s="220" t="s">
        <v>425</v>
      </c>
      <c r="G227" s="221" t="s">
        <v>147</v>
      </c>
      <c r="H227" s="222">
        <v>86.126</v>
      </c>
      <c r="I227" s="223"/>
      <c r="J227" s="224">
        <f>ROUND(I227*H227,2)</f>
        <v>0</v>
      </c>
      <c r="K227" s="225"/>
      <c r="L227" s="43"/>
      <c r="M227" s="226" t="s">
        <v>19</v>
      </c>
      <c r="N227" s="227" t="s">
        <v>43</v>
      </c>
      <c r="O227" s="83"/>
      <c r="P227" s="228">
        <f>O227*H227</f>
        <v>0</v>
      </c>
      <c r="Q227" s="228">
        <v>0.0004</v>
      </c>
      <c r="R227" s="228">
        <f>Q227*H227</f>
        <v>0.034450400000000006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212</v>
      </c>
      <c r="AT227" s="230" t="s">
        <v>132</v>
      </c>
      <c r="AU227" s="230" t="s">
        <v>82</v>
      </c>
      <c r="AY227" s="16" t="s">
        <v>130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80</v>
      </c>
      <c r="BK227" s="231">
        <f>ROUND(I227*H227,2)</f>
        <v>0</v>
      </c>
      <c r="BL227" s="16" t="s">
        <v>212</v>
      </c>
      <c r="BM227" s="230" t="s">
        <v>426</v>
      </c>
    </row>
    <row r="228" spans="1:47" s="2" customFormat="1" ht="12">
      <c r="A228" s="37"/>
      <c r="B228" s="38"/>
      <c r="C228" s="39"/>
      <c r="D228" s="232" t="s">
        <v>138</v>
      </c>
      <c r="E228" s="39"/>
      <c r="F228" s="233" t="s">
        <v>427</v>
      </c>
      <c r="G228" s="39"/>
      <c r="H228" s="39"/>
      <c r="I228" s="135"/>
      <c r="J228" s="39"/>
      <c r="K228" s="39"/>
      <c r="L228" s="43"/>
      <c r="M228" s="234"/>
      <c r="N228" s="235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138</v>
      </c>
      <c r="AU228" s="16" t="s">
        <v>82</v>
      </c>
    </row>
    <row r="229" spans="1:65" s="2" customFormat="1" ht="24" customHeight="1">
      <c r="A229" s="37"/>
      <c r="B229" s="38"/>
      <c r="C229" s="236" t="s">
        <v>428</v>
      </c>
      <c r="D229" s="236" t="s">
        <v>192</v>
      </c>
      <c r="E229" s="237" t="s">
        <v>429</v>
      </c>
      <c r="F229" s="238" t="s">
        <v>430</v>
      </c>
      <c r="G229" s="239" t="s">
        <v>147</v>
      </c>
      <c r="H229" s="240">
        <v>99.045</v>
      </c>
      <c r="I229" s="241"/>
      <c r="J229" s="242">
        <f>ROUND(I229*H229,2)</f>
        <v>0</v>
      </c>
      <c r="K229" s="243"/>
      <c r="L229" s="244"/>
      <c r="M229" s="245" t="s">
        <v>19</v>
      </c>
      <c r="N229" s="246" t="s">
        <v>43</v>
      </c>
      <c r="O229" s="83"/>
      <c r="P229" s="228">
        <f>O229*H229</f>
        <v>0</v>
      </c>
      <c r="Q229" s="228">
        <v>0.002</v>
      </c>
      <c r="R229" s="228">
        <f>Q229*H229</f>
        <v>0.19809000000000002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295</v>
      </c>
      <c r="AT229" s="230" t="s">
        <v>192</v>
      </c>
      <c r="AU229" s="230" t="s">
        <v>82</v>
      </c>
      <c r="AY229" s="16" t="s">
        <v>130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80</v>
      </c>
      <c r="BK229" s="231">
        <f>ROUND(I229*H229,2)</f>
        <v>0</v>
      </c>
      <c r="BL229" s="16" t="s">
        <v>212</v>
      </c>
      <c r="BM229" s="230" t="s">
        <v>431</v>
      </c>
    </row>
    <row r="230" spans="1:47" s="2" customFormat="1" ht="12">
      <c r="A230" s="37"/>
      <c r="B230" s="38"/>
      <c r="C230" s="39"/>
      <c r="D230" s="232" t="s">
        <v>138</v>
      </c>
      <c r="E230" s="39"/>
      <c r="F230" s="233" t="s">
        <v>430</v>
      </c>
      <c r="G230" s="39"/>
      <c r="H230" s="39"/>
      <c r="I230" s="135"/>
      <c r="J230" s="39"/>
      <c r="K230" s="39"/>
      <c r="L230" s="43"/>
      <c r="M230" s="234"/>
      <c r="N230" s="235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138</v>
      </c>
      <c r="AU230" s="16" t="s">
        <v>82</v>
      </c>
    </row>
    <row r="231" spans="1:65" s="2" customFormat="1" ht="16.5" customHeight="1">
      <c r="A231" s="37"/>
      <c r="B231" s="38"/>
      <c r="C231" s="218" t="s">
        <v>432</v>
      </c>
      <c r="D231" s="218" t="s">
        <v>132</v>
      </c>
      <c r="E231" s="219" t="s">
        <v>433</v>
      </c>
      <c r="F231" s="220" t="s">
        <v>434</v>
      </c>
      <c r="G231" s="221" t="s">
        <v>195</v>
      </c>
      <c r="H231" s="222">
        <v>0.259</v>
      </c>
      <c r="I231" s="223"/>
      <c r="J231" s="224">
        <f>ROUND(I231*H231,2)</f>
        <v>0</v>
      </c>
      <c r="K231" s="225"/>
      <c r="L231" s="43"/>
      <c r="M231" s="226" t="s">
        <v>19</v>
      </c>
      <c r="N231" s="227" t="s">
        <v>43</v>
      </c>
      <c r="O231" s="83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212</v>
      </c>
      <c r="AT231" s="230" t="s">
        <v>132</v>
      </c>
      <c r="AU231" s="230" t="s">
        <v>82</v>
      </c>
      <c r="AY231" s="16" t="s">
        <v>130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80</v>
      </c>
      <c r="BK231" s="231">
        <f>ROUND(I231*H231,2)</f>
        <v>0</v>
      </c>
      <c r="BL231" s="16" t="s">
        <v>212</v>
      </c>
      <c r="BM231" s="230" t="s">
        <v>435</v>
      </c>
    </row>
    <row r="232" spans="1:47" s="2" customFormat="1" ht="12">
      <c r="A232" s="37"/>
      <c r="B232" s="38"/>
      <c r="C232" s="39"/>
      <c r="D232" s="232" t="s">
        <v>138</v>
      </c>
      <c r="E232" s="39"/>
      <c r="F232" s="233" t="s">
        <v>436</v>
      </c>
      <c r="G232" s="39"/>
      <c r="H232" s="39"/>
      <c r="I232" s="135"/>
      <c r="J232" s="39"/>
      <c r="K232" s="39"/>
      <c r="L232" s="43"/>
      <c r="M232" s="234"/>
      <c r="N232" s="235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138</v>
      </c>
      <c r="AU232" s="16" t="s">
        <v>82</v>
      </c>
    </row>
    <row r="233" spans="1:63" s="12" customFormat="1" ht="22.8" customHeight="1">
      <c r="A233" s="12"/>
      <c r="B233" s="202"/>
      <c r="C233" s="203"/>
      <c r="D233" s="204" t="s">
        <v>71</v>
      </c>
      <c r="E233" s="216" t="s">
        <v>437</v>
      </c>
      <c r="F233" s="216" t="s">
        <v>438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SUM(P234:P239)</f>
        <v>0</v>
      </c>
      <c r="Q233" s="210"/>
      <c r="R233" s="211">
        <f>SUM(R234:R239)</f>
        <v>0.1825</v>
      </c>
      <c r="S233" s="210"/>
      <c r="T233" s="212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82</v>
      </c>
      <c r="AT233" s="214" t="s">
        <v>71</v>
      </c>
      <c r="AU233" s="214" t="s">
        <v>80</v>
      </c>
      <c r="AY233" s="213" t="s">
        <v>130</v>
      </c>
      <c r="BK233" s="215">
        <f>SUM(BK234:BK239)</f>
        <v>0</v>
      </c>
    </row>
    <row r="234" spans="1:65" s="2" customFormat="1" ht="16.5" customHeight="1">
      <c r="A234" s="37"/>
      <c r="B234" s="38"/>
      <c r="C234" s="218" t="s">
        <v>439</v>
      </c>
      <c r="D234" s="218" t="s">
        <v>132</v>
      </c>
      <c r="E234" s="219" t="s">
        <v>440</v>
      </c>
      <c r="F234" s="220" t="s">
        <v>441</v>
      </c>
      <c r="G234" s="221" t="s">
        <v>157</v>
      </c>
      <c r="H234" s="222">
        <v>7.3</v>
      </c>
      <c r="I234" s="223"/>
      <c r="J234" s="224">
        <f>ROUND(I234*H234,2)</f>
        <v>0</v>
      </c>
      <c r="K234" s="225"/>
      <c r="L234" s="43"/>
      <c r="M234" s="226" t="s">
        <v>19</v>
      </c>
      <c r="N234" s="227" t="s">
        <v>43</v>
      </c>
      <c r="O234" s="83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212</v>
      </c>
      <c r="AT234" s="230" t="s">
        <v>132</v>
      </c>
      <c r="AU234" s="230" t="s">
        <v>82</v>
      </c>
      <c r="AY234" s="16" t="s">
        <v>130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80</v>
      </c>
      <c r="BK234" s="231">
        <f>ROUND(I234*H234,2)</f>
        <v>0</v>
      </c>
      <c r="BL234" s="16" t="s">
        <v>212</v>
      </c>
      <c r="BM234" s="230" t="s">
        <v>442</v>
      </c>
    </row>
    <row r="235" spans="1:47" s="2" customFormat="1" ht="12">
      <c r="A235" s="37"/>
      <c r="B235" s="38"/>
      <c r="C235" s="39"/>
      <c r="D235" s="232" t="s">
        <v>138</v>
      </c>
      <c r="E235" s="39"/>
      <c r="F235" s="233" t="s">
        <v>443</v>
      </c>
      <c r="G235" s="39"/>
      <c r="H235" s="39"/>
      <c r="I235" s="135"/>
      <c r="J235" s="39"/>
      <c r="K235" s="39"/>
      <c r="L235" s="43"/>
      <c r="M235" s="234"/>
      <c r="N235" s="235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138</v>
      </c>
      <c r="AU235" s="16" t="s">
        <v>82</v>
      </c>
    </row>
    <row r="236" spans="1:65" s="2" customFormat="1" ht="16.5" customHeight="1">
      <c r="A236" s="37"/>
      <c r="B236" s="38"/>
      <c r="C236" s="236" t="s">
        <v>444</v>
      </c>
      <c r="D236" s="236" t="s">
        <v>192</v>
      </c>
      <c r="E236" s="237" t="s">
        <v>445</v>
      </c>
      <c r="F236" s="238" t="s">
        <v>446</v>
      </c>
      <c r="G236" s="239" t="s">
        <v>157</v>
      </c>
      <c r="H236" s="240">
        <v>7.3</v>
      </c>
      <c r="I236" s="241"/>
      <c r="J236" s="242">
        <f>ROUND(I236*H236,2)</f>
        <v>0</v>
      </c>
      <c r="K236" s="243"/>
      <c r="L236" s="244"/>
      <c r="M236" s="245" t="s">
        <v>19</v>
      </c>
      <c r="N236" s="246" t="s">
        <v>43</v>
      </c>
      <c r="O236" s="83"/>
      <c r="P236" s="228">
        <f>O236*H236</f>
        <v>0</v>
      </c>
      <c r="Q236" s="228">
        <v>0.025</v>
      </c>
      <c r="R236" s="228">
        <f>Q236*H236</f>
        <v>0.1825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295</v>
      </c>
      <c r="AT236" s="230" t="s">
        <v>192</v>
      </c>
      <c r="AU236" s="230" t="s">
        <v>82</v>
      </c>
      <c r="AY236" s="16" t="s">
        <v>130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80</v>
      </c>
      <c r="BK236" s="231">
        <f>ROUND(I236*H236,2)</f>
        <v>0</v>
      </c>
      <c r="BL236" s="16" t="s">
        <v>212</v>
      </c>
      <c r="BM236" s="230" t="s">
        <v>447</v>
      </c>
    </row>
    <row r="237" spans="1:47" s="2" customFormat="1" ht="12">
      <c r="A237" s="37"/>
      <c r="B237" s="38"/>
      <c r="C237" s="39"/>
      <c r="D237" s="232" t="s">
        <v>138</v>
      </c>
      <c r="E237" s="39"/>
      <c r="F237" s="233" t="s">
        <v>446</v>
      </c>
      <c r="G237" s="39"/>
      <c r="H237" s="39"/>
      <c r="I237" s="135"/>
      <c r="J237" s="39"/>
      <c r="K237" s="39"/>
      <c r="L237" s="43"/>
      <c r="M237" s="234"/>
      <c r="N237" s="235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138</v>
      </c>
      <c r="AU237" s="16" t="s">
        <v>82</v>
      </c>
    </row>
    <row r="238" spans="1:65" s="2" customFormat="1" ht="16.5" customHeight="1">
      <c r="A238" s="37"/>
      <c r="B238" s="38"/>
      <c r="C238" s="218" t="s">
        <v>448</v>
      </c>
      <c r="D238" s="218" t="s">
        <v>132</v>
      </c>
      <c r="E238" s="219" t="s">
        <v>449</v>
      </c>
      <c r="F238" s="220" t="s">
        <v>450</v>
      </c>
      <c r="G238" s="221" t="s">
        <v>195</v>
      </c>
      <c r="H238" s="222">
        <v>0.183</v>
      </c>
      <c r="I238" s="223"/>
      <c r="J238" s="224">
        <f>ROUND(I238*H238,2)</f>
        <v>0</v>
      </c>
      <c r="K238" s="225"/>
      <c r="L238" s="43"/>
      <c r="M238" s="226" t="s">
        <v>19</v>
      </c>
      <c r="N238" s="227" t="s">
        <v>43</v>
      </c>
      <c r="O238" s="83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212</v>
      </c>
      <c r="AT238" s="230" t="s">
        <v>132</v>
      </c>
      <c r="AU238" s="230" t="s">
        <v>82</v>
      </c>
      <c r="AY238" s="16" t="s">
        <v>130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80</v>
      </c>
      <c r="BK238" s="231">
        <f>ROUND(I238*H238,2)</f>
        <v>0</v>
      </c>
      <c r="BL238" s="16" t="s">
        <v>212</v>
      </c>
      <c r="BM238" s="230" t="s">
        <v>451</v>
      </c>
    </row>
    <row r="239" spans="1:47" s="2" customFormat="1" ht="12">
      <c r="A239" s="37"/>
      <c r="B239" s="38"/>
      <c r="C239" s="39"/>
      <c r="D239" s="232" t="s">
        <v>138</v>
      </c>
      <c r="E239" s="39"/>
      <c r="F239" s="233" t="s">
        <v>452</v>
      </c>
      <c r="G239" s="39"/>
      <c r="H239" s="39"/>
      <c r="I239" s="135"/>
      <c r="J239" s="39"/>
      <c r="K239" s="39"/>
      <c r="L239" s="43"/>
      <c r="M239" s="234"/>
      <c r="N239" s="235"/>
      <c r="O239" s="83"/>
      <c r="P239" s="83"/>
      <c r="Q239" s="83"/>
      <c r="R239" s="83"/>
      <c r="S239" s="83"/>
      <c r="T239" s="84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138</v>
      </c>
      <c r="AU239" s="16" t="s">
        <v>82</v>
      </c>
    </row>
    <row r="240" spans="1:63" s="12" customFormat="1" ht="22.8" customHeight="1">
      <c r="A240" s="12"/>
      <c r="B240" s="202"/>
      <c r="C240" s="203"/>
      <c r="D240" s="204" t="s">
        <v>71</v>
      </c>
      <c r="E240" s="216" t="s">
        <v>453</v>
      </c>
      <c r="F240" s="216" t="s">
        <v>454</v>
      </c>
      <c r="G240" s="203"/>
      <c r="H240" s="203"/>
      <c r="I240" s="206"/>
      <c r="J240" s="217">
        <f>BK240</f>
        <v>0</v>
      </c>
      <c r="K240" s="203"/>
      <c r="L240" s="208"/>
      <c r="M240" s="209"/>
      <c r="N240" s="210"/>
      <c r="O240" s="210"/>
      <c r="P240" s="211">
        <f>SUM(P241:P254)</f>
        <v>0</v>
      </c>
      <c r="Q240" s="210"/>
      <c r="R240" s="211">
        <f>SUM(R241:R254)</f>
        <v>8.130681</v>
      </c>
      <c r="S240" s="210"/>
      <c r="T240" s="212">
        <f>SUM(T241:T254)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3" t="s">
        <v>82</v>
      </c>
      <c r="AT240" s="214" t="s">
        <v>71</v>
      </c>
      <c r="AU240" s="214" t="s">
        <v>80</v>
      </c>
      <c r="AY240" s="213" t="s">
        <v>130</v>
      </c>
      <c r="BK240" s="215">
        <f>SUM(BK241:BK254)</f>
        <v>0</v>
      </c>
    </row>
    <row r="241" spans="1:65" s="2" customFormat="1" ht="16.5" customHeight="1">
      <c r="A241" s="37"/>
      <c r="B241" s="38"/>
      <c r="C241" s="218" t="s">
        <v>455</v>
      </c>
      <c r="D241" s="218" t="s">
        <v>132</v>
      </c>
      <c r="E241" s="219" t="s">
        <v>456</v>
      </c>
      <c r="F241" s="220" t="s">
        <v>457</v>
      </c>
      <c r="G241" s="221" t="s">
        <v>157</v>
      </c>
      <c r="H241" s="222">
        <v>81.2</v>
      </c>
      <c r="I241" s="223"/>
      <c r="J241" s="224">
        <f>ROUND(I241*H241,2)</f>
        <v>0</v>
      </c>
      <c r="K241" s="225"/>
      <c r="L241" s="43"/>
      <c r="M241" s="226" t="s">
        <v>19</v>
      </c>
      <c r="N241" s="227" t="s">
        <v>43</v>
      </c>
      <c r="O241" s="83"/>
      <c r="P241" s="228">
        <f>O241*H241</f>
        <v>0</v>
      </c>
      <c r="Q241" s="228">
        <v>0.0038</v>
      </c>
      <c r="R241" s="228">
        <f>Q241*H241</f>
        <v>0.30856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212</v>
      </c>
      <c r="AT241" s="230" t="s">
        <v>132</v>
      </c>
      <c r="AU241" s="230" t="s">
        <v>82</v>
      </c>
      <c r="AY241" s="16" t="s">
        <v>130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80</v>
      </c>
      <c r="BK241" s="231">
        <f>ROUND(I241*H241,2)</f>
        <v>0</v>
      </c>
      <c r="BL241" s="16" t="s">
        <v>212</v>
      </c>
      <c r="BM241" s="230" t="s">
        <v>458</v>
      </c>
    </row>
    <row r="242" spans="1:47" s="2" customFormat="1" ht="12">
      <c r="A242" s="37"/>
      <c r="B242" s="38"/>
      <c r="C242" s="39"/>
      <c r="D242" s="232" t="s">
        <v>138</v>
      </c>
      <c r="E242" s="39"/>
      <c r="F242" s="233" t="s">
        <v>459</v>
      </c>
      <c r="G242" s="39"/>
      <c r="H242" s="39"/>
      <c r="I242" s="135"/>
      <c r="J242" s="39"/>
      <c r="K242" s="39"/>
      <c r="L242" s="43"/>
      <c r="M242" s="234"/>
      <c r="N242" s="235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138</v>
      </c>
      <c r="AU242" s="16" t="s">
        <v>82</v>
      </c>
    </row>
    <row r="243" spans="1:65" s="2" customFormat="1" ht="16.5" customHeight="1">
      <c r="A243" s="37"/>
      <c r="B243" s="38"/>
      <c r="C243" s="236" t="s">
        <v>460</v>
      </c>
      <c r="D243" s="236" t="s">
        <v>192</v>
      </c>
      <c r="E243" s="237" t="s">
        <v>461</v>
      </c>
      <c r="F243" s="238" t="s">
        <v>462</v>
      </c>
      <c r="G243" s="239" t="s">
        <v>157</v>
      </c>
      <c r="H243" s="240">
        <v>84.448</v>
      </c>
      <c r="I243" s="241"/>
      <c r="J243" s="242">
        <f>ROUND(I243*H243,2)</f>
        <v>0</v>
      </c>
      <c r="K243" s="243"/>
      <c r="L243" s="244"/>
      <c r="M243" s="245" t="s">
        <v>19</v>
      </c>
      <c r="N243" s="246" t="s">
        <v>43</v>
      </c>
      <c r="O243" s="83"/>
      <c r="P243" s="228">
        <f>O243*H243</f>
        <v>0</v>
      </c>
      <c r="Q243" s="228">
        <v>0.029</v>
      </c>
      <c r="R243" s="228">
        <f>Q243*H243</f>
        <v>2.448992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295</v>
      </c>
      <c r="AT243" s="230" t="s">
        <v>192</v>
      </c>
      <c r="AU243" s="230" t="s">
        <v>82</v>
      </c>
      <c r="AY243" s="16" t="s">
        <v>130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80</v>
      </c>
      <c r="BK243" s="231">
        <f>ROUND(I243*H243,2)</f>
        <v>0</v>
      </c>
      <c r="BL243" s="16" t="s">
        <v>212</v>
      </c>
      <c r="BM243" s="230" t="s">
        <v>463</v>
      </c>
    </row>
    <row r="244" spans="1:47" s="2" customFormat="1" ht="12">
      <c r="A244" s="37"/>
      <c r="B244" s="38"/>
      <c r="C244" s="39"/>
      <c r="D244" s="232" t="s">
        <v>138</v>
      </c>
      <c r="E244" s="39"/>
      <c r="F244" s="233" t="s">
        <v>462</v>
      </c>
      <c r="G244" s="39"/>
      <c r="H244" s="39"/>
      <c r="I244" s="135"/>
      <c r="J244" s="39"/>
      <c r="K244" s="39"/>
      <c r="L244" s="43"/>
      <c r="M244" s="234"/>
      <c r="N244" s="235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138</v>
      </c>
      <c r="AU244" s="16" t="s">
        <v>82</v>
      </c>
    </row>
    <row r="245" spans="1:65" s="2" customFormat="1" ht="16.5" customHeight="1">
      <c r="A245" s="37"/>
      <c r="B245" s="38"/>
      <c r="C245" s="218" t="s">
        <v>283</v>
      </c>
      <c r="D245" s="218" t="s">
        <v>132</v>
      </c>
      <c r="E245" s="219" t="s">
        <v>464</v>
      </c>
      <c r="F245" s="220" t="s">
        <v>465</v>
      </c>
      <c r="G245" s="221" t="s">
        <v>157</v>
      </c>
      <c r="H245" s="222">
        <v>81.2</v>
      </c>
      <c r="I245" s="223"/>
      <c r="J245" s="224">
        <f>ROUND(I245*H245,2)</f>
        <v>0</v>
      </c>
      <c r="K245" s="225"/>
      <c r="L245" s="43"/>
      <c r="M245" s="226" t="s">
        <v>19</v>
      </c>
      <c r="N245" s="227" t="s">
        <v>43</v>
      </c>
      <c r="O245" s="83"/>
      <c r="P245" s="228">
        <f>O245*H245</f>
        <v>0</v>
      </c>
      <c r="Q245" s="228">
        <v>0.00238</v>
      </c>
      <c r="R245" s="228">
        <f>Q245*H245</f>
        <v>0.193256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212</v>
      </c>
      <c r="AT245" s="230" t="s">
        <v>132</v>
      </c>
      <c r="AU245" s="230" t="s">
        <v>82</v>
      </c>
      <c r="AY245" s="16" t="s">
        <v>130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80</v>
      </c>
      <c r="BK245" s="231">
        <f>ROUND(I245*H245,2)</f>
        <v>0</v>
      </c>
      <c r="BL245" s="16" t="s">
        <v>212</v>
      </c>
      <c r="BM245" s="230" t="s">
        <v>466</v>
      </c>
    </row>
    <row r="246" spans="1:47" s="2" customFormat="1" ht="12">
      <c r="A246" s="37"/>
      <c r="B246" s="38"/>
      <c r="C246" s="39"/>
      <c r="D246" s="232" t="s">
        <v>138</v>
      </c>
      <c r="E246" s="39"/>
      <c r="F246" s="233" t="s">
        <v>467</v>
      </c>
      <c r="G246" s="39"/>
      <c r="H246" s="39"/>
      <c r="I246" s="135"/>
      <c r="J246" s="39"/>
      <c r="K246" s="39"/>
      <c r="L246" s="43"/>
      <c r="M246" s="234"/>
      <c r="N246" s="235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138</v>
      </c>
      <c r="AU246" s="16" t="s">
        <v>82</v>
      </c>
    </row>
    <row r="247" spans="1:65" s="2" customFormat="1" ht="16.5" customHeight="1">
      <c r="A247" s="37"/>
      <c r="B247" s="38"/>
      <c r="C247" s="236" t="s">
        <v>300</v>
      </c>
      <c r="D247" s="236" t="s">
        <v>192</v>
      </c>
      <c r="E247" s="237" t="s">
        <v>468</v>
      </c>
      <c r="F247" s="238" t="s">
        <v>469</v>
      </c>
      <c r="G247" s="239" t="s">
        <v>157</v>
      </c>
      <c r="H247" s="240">
        <v>84.448</v>
      </c>
      <c r="I247" s="241"/>
      <c r="J247" s="242">
        <f>ROUND(I247*H247,2)</f>
        <v>0</v>
      </c>
      <c r="K247" s="243"/>
      <c r="L247" s="244"/>
      <c r="M247" s="245" t="s">
        <v>19</v>
      </c>
      <c r="N247" s="246" t="s">
        <v>43</v>
      </c>
      <c r="O247" s="83"/>
      <c r="P247" s="228">
        <f>O247*H247</f>
        <v>0</v>
      </c>
      <c r="Q247" s="228">
        <v>0.009</v>
      </c>
      <c r="R247" s="228">
        <f>Q247*H247</f>
        <v>0.7600319999999999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295</v>
      </c>
      <c r="AT247" s="230" t="s">
        <v>192</v>
      </c>
      <c r="AU247" s="230" t="s">
        <v>82</v>
      </c>
      <c r="AY247" s="16" t="s">
        <v>130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80</v>
      </c>
      <c r="BK247" s="231">
        <f>ROUND(I247*H247,2)</f>
        <v>0</v>
      </c>
      <c r="BL247" s="16" t="s">
        <v>212</v>
      </c>
      <c r="BM247" s="230" t="s">
        <v>470</v>
      </c>
    </row>
    <row r="248" spans="1:47" s="2" customFormat="1" ht="12">
      <c r="A248" s="37"/>
      <c r="B248" s="38"/>
      <c r="C248" s="39"/>
      <c r="D248" s="232" t="s">
        <v>138</v>
      </c>
      <c r="E248" s="39"/>
      <c r="F248" s="233" t="s">
        <v>469</v>
      </c>
      <c r="G248" s="39"/>
      <c r="H248" s="39"/>
      <c r="I248" s="135"/>
      <c r="J248" s="39"/>
      <c r="K248" s="39"/>
      <c r="L248" s="43"/>
      <c r="M248" s="234"/>
      <c r="N248" s="235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138</v>
      </c>
      <c r="AU248" s="16" t="s">
        <v>82</v>
      </c>
    </row>
    <row r="249" spans="1:65" s="2" customFormat="1" ht="16.5" customHeight="1">
      <c r="A249" s="37"/>
      <c r="B249" s="38"/>
      <c r="C249" s="218" t="s">
        <v>471</v>
      </c>
      <c r="D249" s="218" t="s">
        <v>132</v>
      </c>
      <c r="E249" s="219" t="s">
        <v>472</v>
      </c>
      <c r="F249" s="220" t="s">
        <v>473</v>
      </c>
      <c r="G249" s="221" t="s">
        <v>147</v>
      </c>
      <c r="H249" s="222">
        <v>47.15</v>
      </c>
      <c r="I249" s="223"/>
      <c r="J249" s="224">
        <f>ROUND(I249*H249,2)</f>
        <v>0</v>
      </c>
      <c r="K249" s="225"/>
      <c r="L249" s="43"/>
      <c r="M249" s="226" t="s">
        <v>19</v>
      </c>
      <c r="N249" s="227" t="s">
        <v>43</v>
      </c>
      <c r="O249" s="83"/>
      <c r="P249" s="228">
        <f>O249*H249</f>
        <v>0</v>
      </c>
      <c r="Q249" s="228">
        <v>0.0095</v>
      </c>
      <c r="R249" s="228">
        <f>Q249*H249</f>
        <v>0.44792499999999996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212</v>
      </c>
      <c r="AT249" s="230" t="s">
        <v>132</v>
      </c>
      <c r="AU249" s="230" t="s">
        <v>82</v>
      </c>
      <c r="AY249" s="16" t="s">
        <v>130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80</v>
      </c>
      <c r="BK249" s="231">
        <f>ROUND(I249*H249,2)</f>
        <v>0</v>
      </c>
      <c r="BL249" s="16" t="s">
        <v>212</v>
      </c>
      <c r="BM249" s="230" t="s">
        <v>474</v>
      </c>
    </row>
    <row r="250" spans="1:47" s="2" customFormat="1" ht="12">
      <c r="A250" s="37"/>
      <c r="B250" s="38"/>
      <c r="C250" s="39"/>
      <c r="D250" s="232" t="s">
        <v>138</v>
      </c>
      <c r="E250" s="39"/>
      <c r="F250" s="233" t="s">
        <v>475</v>
      </c>
      <c r="G250" s="39"/>
      <c r="H250" s="39"/>
      <c r="I250" s="135"/>
      <c r="J250" s="39"/>
      <c r="K250" s="39"/>
      <c r="L250" s="43"/>
      <c r="M250" s="234"/>
      <c r="N250" s="235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138</v>
      </c>
      <c r="AU250" s="16" t="s">
        <v>82</v>
      </c>
    </row>
    <row r="251" spans="1:65" s="2" customFormat="1" ht="16.5" customHeight="1">
      <c r="A251" s="37"/>
      <c r="B251" s="38"/>
      <c r="C251" s="236" t="s">
        <v>476</v>
      </c>
      <c r="D251" s="236" t="s">
        <v>192</v>
      </c>
      <c r="E251" s="237" t="s">
        <v>477</v>
      </c>
      <c r="F251" s="238" t="s">
        <v>478</v>
      </c>
      <c r="G251" s="239" t="s">
        <v>147</v>
      </c>
      <c r="H251" s="240">
        <v>49.036</v>
      </c>
      <c r="I251" s="241"/>
      <c r="J251" s="242">
        <f>ROUND(I251*H251,2)</f>
        <v>0</v>
      </c>
      <c r="K251" s="243"/>
      <c r="L251" s="244"/>
      <c r="M251" s="245" t="s">
        <v>19</v>
      </c>
      <c r="N251" s="246" t="s">
        <v>43</v>
      </c>
      <c r="O251" s="83"/>
      <c r="P251" s="228">
        <f>O251*H251</f>
        <v>0</v>
      </c>
      <c r="Q251" s="228">
        <v>0.081</v>
      </c>
      <c r="R251" s="228">
        <f>Q251*H251</f>
        <v>3.9719160000000002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295</v>
      </c>
      <c r="AT251" s="230" t="s">
        <v>192</v>
      </c>
      <c r="AU251" s="230" t="s">
        <v>82</v>
      </c>
      <c r="AY251" s="16" t="s">
        <v>130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80</v>
      </c>
      <c r="BK251" s="231">
        <f>ROUND(I251*H251,2)</f>
        <v>0</v>
      </c>
      <c r="BL251" s="16" t="s">
        <v>212</v>
      </c>
      <c r="BM251" s="230" t="s">
        <v>479</v>
      </c>
    </row>
    <row r="252" spans="1:47" s="2" customFormat="1" ht="12">
      <c r="A252" s="37"/>
      <c r="B252" s="38"/>
      <c r="C252" s="39"/>
      <c r="D252" s="232" t="s">
        <v>138</v>
      </c>
      <c r="E252" s="39"/>
      <c r="F252" s="233" t="s">
        <v>478</v>
      </c>
      <c r="G252" s="39"/>
      <c r="H252" s="39"/>
      <c r="I252" s="135"/>
      <c r="J252" s="39"/>
      <c r="K252" s="39"/>
      <c r="L252" s="43"/>
      <c r="M252" s="234"/>
      <c r="N252" s="235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138</v>
      </c>
      <c r="AU252" s="16" t="s">
        <v>82</v>
      </c>
    </row>
    <row r="253" spans="1:65" s="2" customFormat="1" ht="16.5" customHeight="1">
      <c r="A253" s="37"/>
      <c r="B253" s="38"/>
      <c r="C253" s="218" t="s">
        <v>480</v>
      </c>
      <c r="D253" s="218" t="s">
        <v>132</v>
      </c>
      <c r="E253" s="219" t="s">
        <v>481</v>
      </c>
      <c r="F253" s="220" t="s">
        <v>482</v>
      </c>
      <c r="G253" s="221" t="s">
        <v>195</v>
      </c>
      <c r="H253" s="222">
        <v>8.131</v>
      </c>
      <c r="I253" s="223"/>
      <c r="J253" s="224">
        <f>ROUND(I253*H253,2)</f>
        <v>0</v>
      </c>
      <c r="K253" s="225"/>
      <c r="L253" s="43"/>
      <c r="M253" s="226" t="s">
        <v>19</v>
      </c>
      <c r="N253" s="227" t="s">
        <v>43</v>
      </c>
      <c r="O253" s="83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212</v>
      </c>
      <c r="AT253" s="230" t="s">
        <v>132</v>
      </c>
      <c r="AU253" s="230" t="s">
        <v>82</v>
      </c>
      <c r="AY253" s="16" t="s">
        <v>130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80</v>
      </c>
      <c r="BK253" s="231">
        <f>ROUND(I253*H253,2)</f>
        <v>0</v>
      </c>
      <c r="BL253" s="16" t="s">
        <v>212</v>
      </c>
      <c r="BM253" s="230" t="s">
        <v>483</v>
      </c>
    </row>
    <row r="254" spans="1:47" s="2" customFormat="1" ht="12">
      <c r="A254" s="37"/>
      <c r="B254" s="38"/>
      <c r="C254" s="39"/>
      <c r="D254" s="232" t="s">
        <v>138</v>
      </c>
      <c r="E254" s="39"/>
      <c r="F254" s="233" t="s">
        <v>484</v>
      </c>
      <c r="G254" s="39"/>
      <c r="H254" s="39"/>
      <c r="I254" s="135"/>
      <c r="J254" s="39"/>
      <c r="K254" s="39"/>
      <c r="L254" s="43"/>
      <c r="M254" s="234"/>
      <c r="N254" s="235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138</v>
      </c>
      <c r="AU254" s="16" t="s">
        <v>82</v>
      </c>
    </row>
    <row r="255" spans="1:63" s="12" customFormat="1" ht="22.8" customHeight="1">
      <c r="A255" s="12"/>
      <c r="B255" s="202"/>
      <c r="C255" s="203"/>
      <c r="D255" s="204" t="s">
        <v>71</v>
      </c>
      <c r="E255" s="216" t="s">
        <v>485</v>
      </c>
      <c r="F255" s="216" t="s">
        <v>486</v>
      </c>
      <c r="G255" s="203"/>
      <c r="H255" s="203"/>
      <c r="I255" s="206"/>
      <c r="J255" s="217">
        <f>BK255</f>
        <v>0</v>
      </c>
      <c r="K255" s="203"/>
      <c r="L255" s="208"/>
      <c r="M255" s="209"/>
      <c r="N255" s="210"/>
      <c r="O255" s="210"/>
      <c r="P255" s="211">
        <f>SUM(P256:P261)</f>
        <v>0</v>
      </c>
      <c r="Q255" s="210"/>
      <c r="R255" s="211">
        <f>SUM(R256:R261)</f>
        <v>0.18099600000000002</v>
      </c>
      <c r="S255" s="210"/>
      <c r="T255" s="212">
        <f>SUM(T256:T261)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3" t="s">
        <v>82</v>
      </c>
      <c r="AT255" s="214" t="s">
        <v>71</v>
      </c>
      <c r="AU255" s="214" t="s">
        <v>80</v>
      </c>
      <c r="AY255" s="213" t="s">
        <v>130</v>
      </c>
      <c r="BK255" s="215">
        <f>SUM(BK256:BK261)</f>
        <v>0</v>
      </c>
    </row>
    <row r="256" spans="1:65" s="2" customFormat="1" ht="16.5" customHeight="1">
      <c r="A256" s="37"/>
      <c r="B256" s="38"/>
      <c r="C256" s="218" t="s">
        <v>487</v>
      </c>
      <c r="D256" s="218" t="s">
        <v>132</v>
      </c>
      <c r="E256" s="219" t="s">
        <v>488</v>
      </c>
      <c r="F256" s="220" t="s">
        <v>489</v>
      </c>
      <c r="G256" s="221" t="s">
        <v>147</v>
      </c>
      <c r="H256" s="222">
        <v>2.83</v>
      </c>
      <c r="I256" s="223"/>
      <c r="J256" s="224">
        <f>ROUND(I256*H256,2)</f>
        <v>0</v>
      </c>
      <c r="K256" s="225"/>
      <c r="L256" s="43"/>
      <c r="M256" s="226" t="s">
        <v>19</v>
      </c>
      <c r="N256" s="227" t="s">
        <v>43</v>
      </c>
      <c r="O256" s="83"/>
      <c r="P256" s="228">
        <f>O256*H256</f>
        <v>0</v>
      </c>
      <c r="Q256" s="228">
        <v>0.0078</v>
      </c>
      <c r="R256" s="228">
        <f>Q256*H256</f>
        <v>0.022074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212</v>
      </c>
      <c r="AT256" s="230" t="s">
        <v>132</v>
      </c>
      <c r="AU256" s="230" t="s">
        <v>82</v>
      </c>
      <c r="AY256" s="16" t="s">
        <v>130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80</v>
      </c>
      <c r="BK256" s="231">
        <f>ROUND(I256*H256,2)</f>
        <v>0</v>
      </c>
      <c r="BL256" s="16" t="s">
        <v>212</v>
      </c>
      <c r="BM256" s="230" t="s">
        <v>490</v>
      </c>
    </row>
    <row r="257" spans="1:47" s="2" customFormat="1" ht="12">
      <c r="A257" s="37"/>
      <c r="B257" s="38"/>
      <c r="C257" s="39"/>
      <c r="D257" s="232" t="s">
        <v>138</v>
      </c>
      <c r="E257" s="39"/>
      <c r="F257" s="233" t="s">
        <v>491</v>
      </c>
      <c r="G257" s="39"/>
      <c r="H257" s="39"/>
      <c r="I257" s="135"/>
      <c r="J257" s="39"/>
      <c r="K257" s="39"/>
      <c r="L257" s="43"/>
      <c r="M257" s="234"/>
      <c r="N257" s="235"/>
      <c r="O257" s="83"/>
      <c r="P257" s="83"/>
      <c r="Q257" s="83"/>
      <c r="R257" s="83"/>
      <c r="S257" s="83"/>
      <c r="T257" s="84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138</v>
      </c>
      <c r="AU257" s="16" t="s">
        <v>82</v>
      </c>
    </row>
    <row r="258" spans="1:65" s="2" customFormat="1" ht="16.5" customHeight="1">
      <c r="A258" s="37"/>
      <c r="B258" s="38"/>
      <c r="C258" s="236" t="s">
        <v>492</v>
      </c>
      <c r="D258" s="236" t="s">
        <v>192</v>
      </c>
      <c r="E258" s="237" t="s">
        <v>493</v>
      </c>
      <c r="F258" s="238" t="s">
        <v>494</v>
      </c>
      <c r="G258" s="239" t="s">
        <v>147</v>
      </c>
      <c r="H258" s="240">
        <v>2.943</v>
      </c>
      <c r="I258" s="241"/>
      <c r="J258" s="242">
        <f>ROUND(I258*H258,2)</f>
        <v>0</v>
      </c>
      <c r="K258" s="243"/>
      <c r="L258" s="244"/>
      <c r="M258" s="245" t="s">
        <v>19</v>
      </c>
      <c r="N258" s="246" t="s">
        <v>43</v>
      </c>
      <c r="O258" s="83"/>
      <c r="P258" s="228">
        <f>O258*H258</f>
        <v>0</v>
      </c>
      <c r="Q258" s="228">
        <v>0.054</v>
      </c>
      <c r="R258" s="228">
        <f>Q258*H258</f>
        <v>0.158922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295</v>
      </c>
      <c r="AT258" s="230" t="s">
        <v>192</v>
      </c>
      <c r="AU258" s="230" t="s">
        <v>82</v>
      </c>
      <c r="AY258" s="16" t="s">
        <v>130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80</v>
      </c>
      <c r="BK258" s="231">
        <f>ROUND(I258*H258,2)</f>
        <v>0</v>
      </c>
      <c r="BL258" s="16" t="s">
        <v>212</v>
      </c>
      <c r="BM258" s="230" t="s">
        <v>495</v>
      </c>
    </row>
    <row r="259" spans="1:47" s="2" customFormat="1" ht="12">
      <c r="A259" s="37"/>
      <c r="B259" s="38"/>
      <c r="C259" s="39"/>
      <c r="D259" s="232" t="s">
        <v>138</v>
      </c>
      <c r="E259" s="39"/>
      <c r="F259" s="233" t="s">
        <v>494</v>
      </c>
      <c r="G259" s="39"/>
      <c r="H259" s="39"/>
      <c r="I259" s="135"/>
      <c r="J259" s="39"/>
      <c r="K259" s="39"/>
      <c r="L259" s="43"/>
      <c r="M259" s="234"/>
      <c r="N259" s="235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138</v>
      </c>
      <c r="AU259" s="16" t="s">
        <v>82</v>
      </c>
    </row>
    <row r="260" spans="1:65" s="2" customFormat="1" ht="16.5" customHeight="1">
      <c r="A260" s="37"/>
      <c r="B260" s="38"/>
      <c r="C260" s="218" t="s">
        <v>496</v>
      </c>
      <c r="D260" s="218" t="s">
        <v>132</v>
      </c>
      <c r="E260" s="219" t="s">
        <v>497</v>
      </c>
      <c r="F260" s="220" t="s">
        <v>498</v>
      </c>
      <c r="G260" s="221" t="s">
        <v>195</v>
      </c>
      <c r="H260" s="222">
        <v>0.181</v>
      </c>
      <c r="I260" s="223"/>
      <c r="J260" s="224">
        <f>ROUND(I260*H260,2)</f>
        <v>0</v>
      </c>
      <c r="K260" s="225"/>
      <c r="L260" s="43"/>
      <c r="M260" s="226" t="s">
        <v>19</v>
      </c>
      <c r="N260" s="227" t="s">
        <v>43</v>
      </c>
      <c r="O260" s="83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212</v>
      </c>
      <c r="AT260" s="230" t="s">
        <v>132</v>
      </c>
      <c r="AU260" s="230" t="s">
        <v>82</v>
      </c>
      <c r="AY260" s="16" t="s">
        <v>130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80</v>
      </c>
      <c r="BK260" s="231">
        <f>ROUND(I260*H260,2)</f>
        <v>0</v>
      </c>
      <c r="BL260" s="16" t="s">
        <v>212</v>
      </c>
      <c r="BM260" s="230" t="s">
        <v>499</v>
      </c>
    </row>
    <row r="261" spans="1:47" s="2" customFormat="1" ht="12">
      <c r="A261" s="37"/>
      <c r="B261" s="38"/>
      <c r="C261" s="39"/>
      <c r="D261" s="232" t="s">
        <v>138</v>
      </c>
      <c r="E261" s="39"/>
      <c r="F261" s="233" t="s">
        <v>500</v>
      </c>
      <c r="G261" s="39"/>
      <c r="H261" s="39"/>
      <c r="I261" s="135"/>
      <c r="J261" s="39"/>
      <c r="K261" s="39"/>
      <c r="L261" s="43"/>
      <c r="M261" s="260"/>
      <c r="N261" s="261"/>
      <c r="O261" s="262"/>
      <c r="P261" s="262"/>
      <c r="Q261" s="262"/>
      <c r="R261" s="262"/>
      <c r="S261" s="262"/>
      <c r="T261" s="263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138</v>
      </c>
      <c r="AU261" s="16" t="s">
        <v>82</v>
      </c>
    </row>
    <row r="262" spans="1:31" s="2" customFormat="1" ht="6.95" customHeight="1">
      <c r="A262" s="37"/>
      <c r="B262" s="58"/>
      <c r="C262" s="59"/>
      <c r="D262" s="59"/>
      <c r="E262" s="59"/>
      <c r="F262" s="59"/>
      <c r="G262" s="59"/>
      <c r="H262" s="59"/>
      <c r="I262" s="165"/>
      <c r="J262" s="59"/>
      <c r="K262" s="59"/>
      <c r="L262" s="43"/>
      <c r="M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</sheetData>
  <sheetProtection password="CC35" sheet="1" objects="1" scenarios="1" formatColumns="0" formatRows="0" autoFilter="0"/>
  <autoFilter ref="C100:K261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86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předloženého schodiště vč. bezbariérového přístupu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87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501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22</v>
      </c>
      <c r="G12" s="37"/>
      <c r="H12" s="37"/>
      <c r="I12" s="139" t="s">
        <v>23</v>
      </c>
      <c r="J12" s="140" t="str">
        <f>'Rekapitulace stavby'!AN8</f>
        <v>4. 1. 2020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">
        <v>19</v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">
        <v>27</v>
      </c>
      <c r="F15" s="37"/>
      <c r="G15" s="37"/>
      <c r="H15" s="37"/>
      <c r="I15" s="139" t="s">
        <v>28</v>
      </c>
      <c r="J15" s="138" t="s">
        <v>19</v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">
        <v>19</v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32</v>
      </c>
      <c r="F21" s="37"/>
      <c r="G21" s="37"/>
      <c r="H21" s="37"/>
      <c r="I21" s="139" t="s">
        <v>28</v>
      </c>
      <c r="J21" s="138" t="s">
        <v>19</v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">
        <v>19</v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35</v>
      </c>
      <c r="F24" s="37"/>
      <c r="G24" s="37"/>
      <c r="H24" s="37"/>
      <c r="I24" s="139" t="s">
        <v>28</v>
      </c>
      <c r="J24" s="138" t="s">
        <v>19</v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ROUND(J82,2)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ROUND((SUM(BE82:BE95)),2)</f>
        <v>0</v>
      </c>
      <c r="G33" s="37"/>
      <c r="H33" s="37"/>
      <c r="I33" s="154">
        <v>0.21</v>
      </c>
      <c r="J33" s="153">
        <f>ROUND(((SUM(BE82:BE95))*I33),2)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ROUND((SUM(BF82:BF95)),2)</f>
        <v>0</v>
      </c>
      <c r="G34" s="37"/>
      <c r="H34" s="37"/>
      <c r="I34" s="154">
        <v>0.15</v>
      </c>
      <c r="J34" s="153">
        <f>ROUND(((SUM(BF82:BF95))*I34),2)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ROUND((SUM(BG82:BG95)),2)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ROUND((SUM(BH82:BH95)),2)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ROUND((SUM(BI82:BI95)),2)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9" t="str">
        <f>E7</f>
        <v>Rekonstrukce předloženého schodiště vč. bezbariérového přístupu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 xml:space="preserve">VON - Vedlejší a ostatní rozpočtové náklady 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Univerzitní 2732/8, Plzeň</v>
      </c>
      <c r="G52" s="39"/>
      <c r="H52" s="39"/>
      <c r="I52" s="139" t="s">
        <v>23</v>
      </c>
      <c r="J52" s="71" t="str">
        <f>IF(J12="","",J12)</f>
        <v>4. 1. 2020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Západočeská univerzita v Plzni</v>
      </c>
      <c r="G54" s="39"/>
      <c r="H54" s="39"/>
      <c r="I54" s="139" t="s">
        <v>31</v>
      </c>
      <c r="J54" s="35" t="str">
        <f>E21</f>
        <v>PLANSTAV a.s.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Michal Jirka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0" t="s">
        <v>90</v>
      </c>
      <c r="D57" s="171"/>
      <c r="E57" s="171"/>
      <c r="F57" s="171"/>
      <c r="G57" s="171"/>
      <c r="H57" s="171"/>
      <c r="I57" s="172"/>
      <c r="J57" s="173" t="s">
        <v>91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J82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5"/>
      <c r="C60" s="176"/>
      <c r="D60" s="177" t="s">
        <v>502</v>
      </c>
      <c r="E60" s="178"/>
      <c r="F60" s="178"/>
      <c r="G60" s="178"/>
      <c r="H60" s="178"/>
      <c r="I60" s="179"/>
      <c r="J60" s="180">
        <f>J83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83"/>
      <c r="D61" s="184" t="s">
        <v>503</v>
      </c>
      <c r="E61" s="185"/>
      <c r="F61" s="185"/>
      <c r="G61" s="185"/>
      <c r="H61" s="185"/>
      <c r="I61" s="186"/>
      <c r="J61" s="187">
        <f>J84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83"/>
      <c r="D62" s="184" t="s">
        <v>504</v>
      </c>
      <c r="E62" s="185"/>
      <c r="F62" s="185"/>
      <c r="G62" s="185"/>
      <c r="H62" s="185"/>
      <c r="I62" s="186"/>
      <c r="J62" s="187">
        <f>J93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135"/>
      <c r="J63" s="39"/>
      <c r="K63" s="3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8"/>
      <c r="C64" s="59"/>
      <c r="D64" s="59"/>
      <c r="E64" s="59"/>
      <c r="F64" s="59"/>
      <c r="G64" s="59"/>
      <c r="H64" s="59"/>
      <c r="I64" s="165"/>
      <c r="J64" s="59"/>
      <c r="K64" s="59"/>
      <c r="L64" s="13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0"/>
      <c r="C68" s="61"/>
      <c r="D68" s="61"/>
      <c r="E68" s="61"/>
      <c r="F68" s="61"/>
      <c r="G68" s="61"/>
      <c r="H68" s="61"/>
      <c r="I68" s="168"/>
      <c r="J68" s="61"/>
      <c r="K68" s="61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115</v>
      </c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69" t="str">
        <f>E7</f>
        <v>Rekonstrukce předloženého schodiště vč. bezbariérového přístupu</v>
      </c>
      <c r="F72" s="31"/>
      <c r="G72" s="31"/>
      <c r="H72" s="31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87</v>
      </c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8" t="str">
        <f>E9</f>
        <v xml:space="preserve">VON - Vedlejší a ostatní rozpočtové náklady </v>
      </c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21</v>
      </c>
      <c r="D76" s="39"/>
      <c r="E76" s="39"/>
      <c r="F76" s="26" t="str">
        <f>F12</f>
        <v>Univerzitní 2732/8, Plzeň</v>
      </c>
      <c r="G76" s="39"/>
      <c r="H76" s="39"/>
      <c r="I76" s="139" t="s">
        <v>23</v>
      </c>
      <c r="J76" s="71" t="str">
        <f>IF(J12="","",J12)</f>
        <v>4. 1. 2020</v>
      </c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25</v>
      </c>
      <c r="D78" s="39"/>
      <c r="E78" s="39"/>
      <c r="F78" s="26" t="str">
        <f>E15</f>
        <v>Západočeská univerzita v Plzni</v>
      </c>
      <c r="G78" s="39"/>
      <c r="H78" s="39"/>
      <c r="I78" s="139" t="s">
        <v>31</v>
      </c>
      <c r="J78" s="35" t="str">
        <f>E21</f>
        <v>PLANSTAV a.s.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29</v>
      </c>
      <c r="D79" s="39"/>
      <c r="E79" s="39"/>
      <c r="F79" s="26" t="str">
        <f>IF(E18="","",E18)</f>
        <v>Vyplň údaj</v>
      </c>
      <c r="G79" s="39"/>
      <c r="H79" s="39"/>
      <c r="I79" s="139" t="s">
        <v>34</v>
      </c>
      <c r="J79" s="35" t="str">
        <f>E24</f>
        <v>Michal Jirka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89"/>
      <c r="B81" s="190"/>
      <c r="C81" s="191" t="s">
        <v>116</v>
      </c>
      <c r="D81" s="192" t="s">
        <v>57</v>
      </c>
      <c r="E81" s="192" t="s">
        <v>53</v>
      </c>
      <c r="F81" s="192" t="s">
        <v>54</v>
      </c>
      <c r="G81" s="192" t="s">
        <v>117</v>
      </c>
      <c r="H81" s="192" t="s">
        <v>118</v>
      </c>
      <c r="I81" s="193" t="s">
        <v>119</v>
      </c>
      <c r="J81" s="194" t="s">
        <v>91</v>
      </c>
      <c r="K81" s="195" t="s">
        <v>120</v>
      </c>
      <c r="L81" s="196"/>
      <c r="M81" s="91" t="s">
        <v>19</v>
      </c>
      <c r="N81" s="92" t="s">
        <v>42</v>
      </c>
      <c r="O81" s="92" t="s">
        <v>121</v>
      </c>
      <c r="P81" s="92" t="s">
        <v>122</v>
      </c>
      <c r="Q81" s="92" t="s">
        <v>123</v>
      </c>
      <c r="R81" s="92" t="s">
        <v>124</v>
      </c>
      <c r="S81" s="92" t="s">
        <v>125</v>
      </c>
      <c r="T81" s="93" t="s">
        <v>126</v>
      </c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</row>
    <row r="82" spans="1:63" s="2" customFormat="1" ht="22.8" customHeight="1">
      <c r="A82" s="37"/>
      <c r="B82" s="38"/>
      <c r="C82" s="98" t="s">
        <v>127</v>
      </c>
      <c r="D82" s="39"/>
      <c r="E82" s="39"/>
      <c r="F82" s="39"/>
      <c r="G82" s="39"/>
      <c r="H82" s="39"/>
      <c r="I82" s="135"/>
      <c r="J82" s="197">
        <f>BK82</f>
        <v>0</v>
      </c>
      <c r="K82" s="39"/>
      <c r="L82" s="43"/>
      <c r="M82" s="94"/>
      <c r="N82" s="198"/>
      <c r="O82" s="95"/>
      <c r="P82" s="199">
        <f>P83</f>
        <v>0</v>
      </c>
      <c r="Q82" s="95"/>
      <c r="R82" s="199">
        <f>R83</f>
        <v>0</v>
      </c>
      <c r="S82" s="95"/>
      <c r="T82" s="200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71</v>
      </c>
      <c r="AU82" s="16" t="s">
        <v>92</v>
      </c>
      <c r="BK82" s="201">
        <f>BK83</f>
        <v>0</v>
      </c>
    </row>
    <row r="83" spans="1:63" s="12" customFormat="1" ht="25.9" customHeight="1">
      <c r="A83" s="12"/>
      <c r="B83" s="202"/>
      <c r="C83" s="203"/>
      <c r="D83" s="204" t="s">
        <v>71</v>
      </c>
      <c r="E83" s="205" t="s">
        <v>505</v>
      </c>
      <c r="F83" s="205" t="s">
        <v>506</v>
      </c>
      <c r="G83" s="203"/>
      <c r="H83" s="203"/>
      <c r="I83" s="206"/>
      <c r="J83" s="207">
        <f>BK83</f>
        <v>0</v>
      </c>
      <c r="K83" s="203"/>
      <c r="L83" s="208"/>
      <c r="M83" s="209"/>
      <c r="N83" s="210"/>
      <c r="O83" s="210"/>
      <c r="P83" s="211">
        <f>P84+P93</f>
        <v>0</v>
      </c>
      <c r="Q83" s="210"/>
      <c r="R83" s="211">
        <f>R84+R93</f>
        <v>0</v>
      </c>
      <c r="S83" s="210"/>
      <c r="T83" s="212">
        <f>T84+T93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3" t="s">
        <v>154</v>
      </c>
      <c r="AT83" s="214" t="s">
        <v>71</v>
      </c>
      <c r="AU83" s="214" t="s">
        <v>72</v>
      </c>
      <c r="AY83" s="213" t="s">
        <v>130</v>
      </c>
      <c r="BK83" s="215">
        <f>BK84+BK93</f>
        <v>0</v>
      </c>
    </row>
    <row r="84" spans="1:63" s="12" customFormat="1" ht="22.8" customHeight="1">
      <c r="A84" s="12"/>
      <c r="B84" s="202"/>
      <c r="C84" s="203"/>
      <c r="D84" s="204" t="s">
        <v>71</v>
      </c>
      <c r="E84" s="216" t="s">
        <v>507</v>
      </c>
      <c r="F84" s="216" t="s">
        <v>508</v>
      </c>
      <c r="G84" s="203"/>
      <c r="H84" s="203"/>
      <c r="I84" s="206"/>
      <c r="J84" s="217">
        <f>BK84</f>
        <v>0</v>
      </c>
      <c r="K84" s="203"/>
      <c r="L84" s="208"/>
      <c r="M84" s="209"/>
      <c r="N84" s="210"/>
      <c r="O84" s="210"/>
      <c r="P84" s="211">
        <f>SUM(P85:P92)</f>
        <v>0</v>
      </c>
      <c r="Q84" s="210"/>
      <c r="R84" s="211">
        <f>SUM(R85:R92)</f>
        <v>0</v>
      </c>
      <c r="S84" s="210"/>
      <c r="T84" s="212">
        <f>SUM(T85:T92)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154</v>
      </c>
      <c r="AT84" s="214" t="s">
        <v>71</v>
      </c>
      <c r="AU84" s="214" t="s">
        <v>80</v>
      </c>
      <c r="AY84" s="213" t="s">
        <v>130</v>
      </c>
      <c r="BK84" s="215">
        <f>SUM(BK85:BK92)</f>
        <v>0</v>
      </c>
    </row>
    <row r="85" spans="1:65" s="2" customFormat="1" ht="16.5" customHeight="1">
      <c r="A85" s="37"/>
      <c r="B85" s="38"/>
      <c r="C85" s="218" t="s">
        <v>80</v>
      </c>
      <c r="D85" s="218" t="s">
        <v>132</v>
      </c>
      <c r="E85" s="219" t="s">
        <v>509</v>
      </c>
      <c r="F85" s="220" t="s">
        <v>510</v>
      </c>
      <c r="G85" s="221" t="s">
        <v>511</v>
      </c>
      <c r="H85" s="222">
        <v>1</v>
      </c>
      <c r="I85" s="223"/>
      <c r="J85" s="224">
        <f>ROUND(I85*H85,2)</f>
        <v>0</v>
      </c>
      <c r="K85" s="225"/>
      <c r="L85" s="43"/>
      <c r="M85" s="226" t="s">
        <v>19</v>
      </c>
      <c r="N85" s="227" t="s">
        <v>43</v>
      </c>
      <c r="O85" s="83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30" t="s">
        <v>512</v>
      </c>
      <c r="AT85" s="230" t="s">
        <v>132</v>
      </c>
      <c r="AU85" s="230" t="s">
        <v>82</v>
      </c>
      <c r="AY85" s="16" t="s">
        <v>130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16" t="s">
        <v>80</v>
      </c>
      <c r="BK85" s="231">
        <f>ROUND(I85*H85,2)</f>
        <v>0</v>
      </c>
      <c r="BL85" s="16" t="s">
        <v>512</v>
      </c>
      <c r="BM85" s="230" t="s">
        <v>513</v>
      </c>
    </row>
    <row r="86" spans="1:47" s="2" customFormat="1" ht="12">
      <c r="A86" s="37"/>
      <c r="B86" s="38"/>
      <c r="C86" s="39"/>
      <c r="D86" s="232" t="s">
        <v>138</v>
      </c>
      <c r="E86" s="39"/>
      <c r="F86" s="233" t="s">
        <v>510</v>
      </c>
      <c r="G86" s="39"/>
      <c r="H86" s="39"/>
      <c r="I86" s="135"/>
      <c r="J86" s="39"/>
      <c r="K86" s="39"/>
      <c r="L86" s="43"/>
      <c r="M86" s="234"/>
      <c r="N86" s="235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138</v>
      </c>
      <c r="AU86" s="16" t="s">
        <v>82</v>
      </c>
    </row>
    <row r="87" spans="1:65" s="2" customFormat="1" ht="16.5" customHeight="1">
      <c r="A87" s="37"/>
      <c r="B87" s="38"/>
      <c r="C87" s="218" t="s">
        <v>82</v>
      </c>
      <c r="D87" s="218" t="s">
        <v>132</v>
      </c>
      <c r="E87" s="219" t="s">
        <v>514</v>
      </c>
      <c r="F87" s="220" t="s">
        <v>515</v>
      </c>
      <c r="G87" s="221" t="s">
        <v>511</v>
      </c>
      <c r="H87" s="222">
        <v>1</v>
      </c>
      <c r="I87" s="223"/>
      <c r="J87" s="224">
        <f>ROUND(I87*H87,2)</f>
        <v>0</v>
      </c>
      <c r="K87" s="225"/>
      <c r="L87" s="43"/>
      <c r="M87" s="226" t="s">
        <v>19</v>
      </c>
      <c r="N87" s="227" t="s">
        <v>43</v>
      </c>
      <c r="O87" s="83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30" t="s">
        <v>512</v>
      </c>
      <c r="AT87" s="230" t="s">
        <v>132</v>
      </c>
      <c r="AU87" s="230" t="s">
        <v>82</v>
      </c>
      <c r="AY87" s="16" t="s">
        <v>130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6" t="s">
        <v>80</v>
      </c>
      <c r="BK87" s="231">
        <f>ROUND(I87*H87,2)</f>
        <v>0</v>
      </c>
      <c r="BL87" s="16" t="s">
        <v>512</v>
      </c>
      <c r="BM87" s="230" t="s">
        <v>516</v>
      </c>
    </row>
    <row r="88" spans="1:47" s="2" customFormat="1" ht="12">
      <c r="A88" s="37"/>
      <c r="B88" s="38"/>
      <c r="C88" s="39"/>
      <c r="D88" s="232" t="s">
        <v>138</v>
      </c>
      <c r="E88" s="39"/>
      <c r="F88" s="233" t="s">
        <v>515</v>
      </c>
      <c r="G88" s="39"/>
      <c r="H88" s="39"/>
      <c r="I88" s="135"/>
      <c r="J88" s="39"/>
      <c r="K88" s="39"/>
      <c r="L88" s="43"/>
      <c r="M88" s="234"/>
      <c r="N88" s="235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138</v>
      </c>
      <c r="AU88" s="16" t="s">
        <v>82</v>
      </c>
    </row>
    <row r="89" spans="1:65" s="2" customFormat="1" ht="16.5" customHeight="1">
      <c r="A89" s="37"/>
      <c r="B89" s="38"/>
      <c r="C89" s="218" t="s">
        <v>144</v>
      </c>
      <c r="D89" s="218" t="s">
        <v>132</v>
      </c>
      <c r="E89" s="219" t="s">
        <v>517</v>
      </c>
      <c r="F89" s="220" t="s">
        <v>518</v>
      </c>
      <c r="G89" s="221" t="s">
        <v>511</v>
      </c>
      <c r="H89" s="222">
        <v>1</v>
      </c>
      <c r="I89" s="223"/>
      <c r="J89" s="224">
        <f>ROUND(I89*H89,2)</f>
        <v>0</v>
      </c>
      <c r="K89" s="225"/>
      <c r="L89" s="43"/>
      <c r="M89" s="226" t="s">
        <v>19</v>
      </c>
      <c r="N89" s="227" t="s">
        <v>43</v>
      </c>
      <c r="O89" s="83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30" t="s">
        <v>512</v>
      </c>
      <c r="AT89" s="230" t="s">
        <v>132</v>
      </c>
      <c r="AU89" s="230" t="s">
        <v>82</v>
      </c>
      <c r="AY89" s="16" t="s">
        <v>130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6" t="s">
        <v>80</v>
      </c>
      <c r="BK89" s="231">
        <f>ROUND(I89*H89,2)</f>
        <v>0</v>
      </c>
      <c r="BL89" s="16" t="s">
        <v>512</v>
      </c>
      <c r="BM89" s="230" t="s">
        <v>519</v>
      </c>
    </row>
    <row r="90" spans="1:47" s="2" customFormat="1" ht="12">
      <c r="A90" s="37"/>
      <c r="B90" s="38"/>
      <c r="C90" s="39"/>
      <c r="D90" s="232" t="s">
        <v>138</v>
      </c>
      <c r="E90" s="39"/>
      <c r="F90" s="233" t="s">
        <v>518</v>
      </c>
      <c r="G90" s="39"/>
      <c r="H90" s="39"/>
      <c r="I90" s="135"/>
      <c r="J90" s="39"/>
      <c r="K90" s="39"/>
      <c r="L90" s="43"/>
      <c r="M90" s="234"/>
      <c r="N90" s="235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138</v>
      </c>
      <c r="AU90" s="16" t="s">
        <v>82</v>
      </c>
    </row>
    <row r="91" spans="1:65" s="2" customFormat="1" ht="16.5" customHeight="1">
      <c r="A91" s="37"/>
      <c r="B91" s="38"/>
      <c r="C91" s="218" t="s">
        <v>136</v>
      </c>
      <c r="D91" s="218" t="s">
        <v>132</v>
      </c>
      <c r="E91" s="219" t="s">
        <v>520</v>
      </c>
      <c r="F91" s="220" t="s">
        <v>521</v>
      </c>
      <c r="G91" s="221" t="s">
        <v>511</v>
      </c>
      <c r="H91" s="222">
        <v>1</v>
      </c>
      <c r="I91" s="223"/>
      <c r="J91" s="224">
        <f>ROUND(I91*H91,2)</f>
        <v>0</v>
      </c>
      <c r="K91" s="225"/>
      <c r="L91" s="43"/>
      <c r="M91" s="226" t="s">
        <v>19</v>
      </c>
      <c r="N91" s="227" t="s">
        <v>43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30" t="s">
        <v>512</v>
      </c>
      <c r="AT91" s="230" t="s">
        <v>132</v>
      </c>
      <c r="AU91" s="230" t="s">
        <v>82</v>
      </c>
      <c r="AY91" s="16" t="s">
        <v>130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6" t="s">
        <v>80</v>
      </c>
      <c r="BK91" s="231">
        <f>ROUND(I91*H91,2)</f>
        <v>0</v>
      </c>
      <c r="BL91" s="16" t="s">
        <v>512</v>
      </c>
      <c r="BM91" s="230" t="s">
        <v>522</v>
      </c>
    </row>
    <row r="92" spans="1:47" s="2" customFormat="1" ht="12">
      <c r="A92" s="37"/>
      <c r="B92" s="38"/>
      <c r="C92" s="39"/>
      <c r="D92" s="232" t="s">
        <v>138</v>
      </c>
      <c r="E92" s="39"/>
      <c r="F92" s="233" t="s">
        <v>521</v>
      </c>
      <c r="G92" s="39"/>
      <c r="H92" s="39"/>
      <c r="I92" s="135"/>
      <c r="J92" s="39"/>
      <c r="K92" s="39"/>
      <c r="L92" s="43"/>
      <c r="M92" s="234"/>
      <c r="N92" s="235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138</v>
      </c>
      <c r="AU92" s="16" t="s">
        <v>82</v>
      </c>
    </row>
    <row r="93" spans="1:63" s="12" customFormat="1" ht="22.8" customHeight="1">
      <c r="A93" s="12"/>
      <c r="B93" s="202"/>
      <c r="C93" s="203"/>
      <c r="D93" s="204" t="s">
        <v>71</v>
      </c>
      <c r="E93" s="216" t="s">
        <v>523</v>
      </c>
      <c r="F93" s="216" t="s">
        <v>524</v>
      </c>
      <c r="G93" s="203"/>
      <c r="H93" s="203"/>
      <c r="I93" s="206"/>
      <c r="J93" s="217">
        <f>BK93</f>
        <v>0</v>
      </c>
      <c r="K93" s="203"/>
      <c r="L93" s="208"/>
      <c r="M93" s="209"/>
      <c r="N93" s="210"/>
      <c r="O93" s="210"/>
      <c r="P93" s="211">
        <f>SUM(P94:P95)</f>
        <v>0</v>
      </c>
      <c r="Q93" s="210"/>
      <c r="R93" s="211">
        <f>SUM(R94:R95)</f>
        <v>0</v>
      </c>
      <c r="S93" s="210"/>
      <c r="T93" s="212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3" t="s">
        <v>154</v>
      </c>
      <c r="AT93" s="214" t="s">
        <v>71</v>
      </c>
      <c r="AU93" s="214" t="s">
        <v>80</v>
      </c>
      <c r="AY93" s="213" t="s">
        <v>130</v>
      </c>
      <c r="BK93" s="215">
        <f>SUM(BK94:BK95)</f>
        <v>0</v>
      </c>
    </row>
    <row r="94" spans="1:65" s="2" customFormat="1" ht="16.5" customHeight="1">
      <c r="A94" s="37"/>
      <c r="B94" s="38"/>
      <c r="C94" s="218" t="s">
        <v>154</v>
      </c>
      <c r="D94" s="218" t="s">
        <v>132</v>
      </c>
      <c r="E94" s="219" t="s">
        <v>525</v>
      </c>
      <c r="F94" s="220" t="s">
        <v>524</v>
      </c>
      <c r="G94" s="221" t="s">
        <v>511</v>
      </c>
      <c r="H94" s="222">
        <v>1</v>
      </c>
      <c r="I94" s="223"/>
      <c r="J94" s="224">
        <f>ROUND(I94*H94,2)</f>
        <v>0</v>
      </c>
      <c r="K94" s="225"/>
      <c r="L94" s="43"/>
      <c r="M94" s="226" t="s">
        <v>19</v>
      </c>
      <c r="N94" s="227" t="s">
        <v>43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30" t="s">
        <v>512</v>
      </c>
      <c r="AT94" s="230" t="s">
        <v>132</v>
      </c>
      <c r="AU94" s="230" t="s">
        <v>82</v>
      </c>
      <c r="AY94" s="16" t="s">
        <v>130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6" t="s">
        <v>80</v>
      </c>
      <c r="BK94" s="231">
        <f>ROUND(I94*H94,2)</f>
        <v>0</v>
      </c>
      <c r="BL94" s="16" t="s">
        <v>512</v>
      </c>
      <c r="BM94" s="230" t="s">
        <v>526</v>
      </c>
    </row>
    <row r="95" spans="1:47" s="2" customFormat="1" ht="12">
      <c r="A95" s="37"/>
      <c r="B95" s="38"/>
      <c r="C95" s="39"/>
      <c r="D95" s="232" t="s">
        <v>138</v>
      </c>
      <c r="E95" s="39"/>
      <c r="F95" s="233" t="s">
        <v>524</v>
      </c>
      <c r="G95" s="39"/>
      <c r="H95" s="39"/>
      <c r="I95" s="135"/>
      <c r="J95" s="39"/>
      <c r="K95" s="39"/>
      <c r="L95" s="43"/>
      <c r="M95" s="260"/>
      <c r="N95" s="261"/>
      <c r="O95" s="262"/>
      <c r="P95" s="262"/>
      <c r="Q95" s="262"/>
      <c r="R95" s="262"/>
      <c r="S95" s="262"/>
      <c r="T95" s="263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138</v>
      </c>
      <c r="AU95" s="16" t="s">
        <v>82</v>
      </c>
    </row>
    <row r="96" spans="1:31" s="2" customFormat="1" ht="6.95" customHeight="1">
      <c r="A96" s="37"/>
      <c r="B96" s="58"/>
      <c r="C96" s="59"/>
      <c r="D96" s="59"/>
      <c r="E96" s="59"/>
      <c r="F96" s="59"/>
      <c r="G96" s="59"/>
      <c r="H96" s="59"/>
      <c r="I96" s="165"/>
      <c r="J96" s="59"/>
      <c r="K96" s="59"/>
      <c r="L96" s="43"/>
      <c r="M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</sheetData>
  <sheetProtection password="CC35" sheet="1" objects="1" scenarios="1" formatColumns="0" formatRows="0" autoFilter="0"/>
  <autoFilter ref="C81:K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4" customFormat="1" ht="45" customHeight="1">
      <c r="B3" s="268"/>
      <c r="C3" s="269" t="s">
        <v>527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528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529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530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531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532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533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534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535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536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537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79</v>
      </c>
      <c r="F18" s="275" t="s">
        <v>538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539</v>
      </c>
      <c r="F19" s="275" t="s">
        <v>540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541</v>
      </c>
      <c r="F20" s="275" t="s">
        <v>542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83</v>
      </c>
      <c r="F21" s="275" t="s">
        <v>543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544</v>
      </c>
      <c r="F22" s="275" t="s">
        <v>545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546</v>
      </c>
      <c r="F23" s="275" t="s">
        <v>547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548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549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550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551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552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553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554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555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556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116</v>
      </c>
      <c r="F36" s="275"/>
      <c r="G36" s="275" t="s">
        <v>557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558</v>
      </c>
      <c r="F37" s="275"/>
      <c r="G37" s="275" t="s">
        <v>559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275" t="s">
        <v>560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275" t="s">
        <v>561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117</v>
      </c>
      <c r="F40" s="275"/>
      <c r="G40" s="275" t="s">
        <v>562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118</v>
      </c>
      <c r="F41" s="275"/>
      <c r="G41" s="275" t="s">
        <v>563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564</v>
      </c>
      <c r="F42" s="275"/>
      <c r="G42" s="275" t="s">
        <v>565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566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567</v>
      </c>
      <c r="F44" s="275"/>
      <c r="G44" s="275" t="s">
        <v>568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120</v>
      </c>
      <c r="F45" s="275"/>
      <c r="G45" s="275" t="s">
        <v>569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570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571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572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573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574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575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576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577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578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579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580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581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582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583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584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585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586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587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588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589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590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591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592</v>
      </c>
      <c r="D76" s="293"/>
      <c r="E76" s="293"/>
      <c r="F76" s="293" t="s">
        <v>593</v>
      </c>
      <c r="G76" s="294"/>
      <c r="H76" s="293" t="s">
        <v>54</v>
      </c>
      <c r="I76" s="293" t="s">
        <v>57</v>
      </c>
      <c r="J76" s="293" t="s">
        <v>594</v>
      </c>
      <c r="K76" s="292"/>
    </row>
    <row r="77" spans="2:11" s="1" customFormat="1" ht="17.25" customHeight="1">
      <c r="B77" s="290"/>
      <c r="C77" s="295" t="s">
        <v>595</v>
      </c>
      <c r="D77" s="295"/>
      <c r="E77" s="295"/>
      <c r="F77" s="296" t="s">
        <v>596</v>
      </c>
      <c r="G77" s="297"/>
      <c r="H77" s="295"/>
      <c r="I77" s="295"/>
      <c r="J77" s="295" t="s">
        <v>597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53</v>
      </c>
      <c r="D79" s="298"/>
      <c r="E79" s="298"/>
      <c r="F79" s="300" t="s">
        <v>598</v>
      </c>
      <c r="G79" s="299"/>
      <c r="H79" s="278" t="s">
        <v>599</v>
      </c>
      <c r="I79" s="278" t="s">
        <v>600</v>
      </c>
      <c r="J79" s="278">
        <v>20</v>
      </c>
      <c r="K79" s="292"/>
    </row>
    <row r="80" spans="2:11" s="1" customFormat="1" ht="15" customHeight="1">
      <c r="B80" s="290"/>
      <c r="C80" s="278" t="s">
        <v>601</v>
      </c>
      <c r="D80" s="278"/>
      <c r="E80" s="278"/>
      <c r="F80" s="300" t="s">
        <v>598</v>
      </c>
      <c r="G80" s="299"/>
      <c r="H80" s="278" t="s">
        <v>602</v>
      </c>
      <c r="I80" s="278" t="s">
        <v>600</v>
      </c>
      <c r="J80" s="278">
        <v>120</v>
      </c>
      <c r="K80" s="292"/>
    </row>
    <row r="81" spans="2:11" s="1" customFormat="1" ht="15" customHeight="1">
      <c r="B81" s="301"/>
      <c r="C81" s="278" t="s">
        <v>603</v>
      </c>
      <c r="D81" s="278"/>
      <c r="E81" s="278"/>
      <c r="F81" s="300" t="s">
        <v>604</v>
      </c>
      <c r="G81" s="299"/>
      <c r="H81" s="278" t="s">
        <v>605</v>
      </c>
      <c r="I81" s="278" t="s">
        <v>600</v>
      </c>
      <c r="J81" s="278">
        <v>50</v>
      </c>
      <c r="K81" s="292"/>
    </row>
    <row r="82" spans="2:11" s="1" customFormat="1" ht="15" customHeight="1">
      <c r="B82" s="301"/>
      <c r="C82" s="278" t="s">
        <v>606</v>
      </c>
      <c r="D82" s="278"/>
      <c r="E82" s="278"/>
      <c r="F82" s="300" t="s">
        <v>598</v>
      </c>
      <c r="G82" s="299"/>
      <c r="H82" s="278" t="s">
        <v>607</v>
      </c>
      <c r="I82" s="278" t="s">
        <v>608</v>
      </c>
      <c r="J82" s="278"/>
      <c r="K82" s="292"/>
    </row>
    <row r="83" spans="2:11" s="1" customFormat="1" ht="15" customHeight="1">
      <c r="B83" s="301"/>
      <c r="C83" s="302" t="s">
        <v>609</v>
      </c>
      <c r="D83" s="302"/>
      <c r="E83" s="302"/>
      <c r="F83" s="303" t="s">
        <v>604</v>
      </c>
      <c r="G83" s="302"/>
      <c r="H83" s="302" t="s">
        <v>610</v>
      </c>
      <c r="I83" s="302" t="s">
        <v>600</v>
      </c>
      <c r="J83" s="302">
        <v>15</v>
      </c>
      <c r="K83" s="292"/>
    </row>
    <row r="84" spans="2:11" s="1" customFormat="1" ht="15" customHeight="1">
      <c r="B84" s="301"/>
      <c r="C84" s="302" t="s">
        <v>611</v>
      </c>
      <c r="D84" s="302"/>
      <c r="E84" s="302"/>
      <c r="F84" s="303" t="s">
        <v>604</v>
      </c>
      <c r="G84" s="302"/>
      <c r="H84" s="302" t="s">
        <v>612</v>
      </c>
      <c r="I84" s="302" t="s">
        <v>600</v>
      </c>
      <c r="J84" s="302">
        <v>15</v>
      </c>
      <c r="K84" s="292"/>
    </row>
    <row r="85" spans="2:11" s="1" customFormat="1" ht="15" customHeight="1">
      <c r="B85" s="301"/>
      <c r="C85" s="302" t="s">
        <v>613</v>
      </c>
      <c r="D85" s="302"/>
      <c r="E85" s="302"/>
      <c r="F85" s="303" t="s">
        <v>604</v>
      </c>
      <c r="G85" s="302"/>
      <c r="H85" s="302" t="s">
        <v>614</v>
      </c>
      <c r="I85" s="302" t="s">
        <v>600</v>
      </c>
      <c r="J85" s="302">
        <v>20</v>
      </c>
      <c r="K85" s="292"/>
    </row>
    <row r="86" spans="2:11" s="1" customFormat="1" ht="15" customHeight="1">
      <c r="B86" s="301"/>
      <c r="C86" s="302" t="s">
        <v>615</v>
      </c>
      <c r="D86" s="302"/>
      <c r="E86" s="302"/>
      <c r="F86" s="303" t="s">
        <v>604</v>
      </c>
      <c r="G86" s="302"/>
      <c r="H86" s="302" t="s">
        <v>616</v>
      </c>
      <c r="I86" s="302" t="s">
        <v>600</v>
      </c>
      <c r="J86" s="302">
        <v>20</v>
      </c>
      <c r="K86" s="292"/>
    </row>
    <row r="87" spans="2:11" s="1" customFormat="1" ht="15" customHeight="1">
      <c r="B87" s="301"/>
      <c r="C87" s="278" t="s">
        <v>617</v>
      </c>
      <c r="D87" s="278"/>
      <c r="E87" s="278"/>
      <c r="F87" s="300" t="s">
        <v>604</v>
      </c>
      <c r="G87" s="299"/>
      <c r="H87" s="278" t="s">
        <v>618</v>
      </c>
      <c r="I87" s="278" t="s">
        <v>600</v>
      </c>
      <c r="J87" s="278">
        <v>50</v>
      </c>
      <c r="K87" s="292"/>
    </row>
    <row r="88" spans="2:11" s="1" customFormat="1" ht="15" customHeight="1">
      <c r="B88" s="301"/>
      <c r="C88" s="278" t="s">
        <v>619</v>
      </c>
      <c r="D88" s="278"/>
      <c r="E88" s="278"/>
      <c r="F88" s="300" t="s">
        <v>604</v>
      </c>
      <c r="G88" s="299"/>
      <c r="H88" s="278" t="s">
        <v>620</v>
      </c>
      <c r="I88" s="278" t="s">
        <v>600</v>
      </c>
      <c r="J88" s="278">
        <v>20</v>
      </c>
      <c r="K88" s="292"/>
    </row>
    <row r="89" spans="2:11" s="1" customFormat="1" ht="15" customHeight="1">
      <c r="B89" s="301"/>
      <c r="C89" s="278" t="s">
        <v>621</v>
      </c>
      <c r="D89" s="278"/>
      <c r="E89" s="278"/>
      <c r="F89" s="300" t="s">
        <v>604</v>
      </c>
      <c r="G89" s="299"/>
      <c r="H89" s="278" t="s">
        <v>622</v>
      </c>
      <c r="I89" s="278" t="s">
        <v>600</v>
      </c>
      <c r="J89" s="278">
        <v>20</v>
      </c>
      <c r="K89" s="292"/>
    </row>
    <row r="90" spans="2:11" s="1" customFormat="1" ht="15" customHeight="1">
      <c r="B90" s="301"/>
      <c r="C90" s="278" t="s">
        <v>623</v>
      </c>
      <c r="D90" s="278"/>
      <c r="E90" s="278"/>
      <c r="F90" s="300" t="s">
        <v>604</v>
      </c>
      <c r="G90" s="299"/>
      <c r="H90" s="278" t="s">
        <v>624</v>
      </c>
      <c r="I90" s="278" t="s">
        <v>600</v>
      </c>
      <c r="J90" s="278">
        <v>50</v>
      </c>
      <c r="K90" s="292"/>
    </row>
    <row r="91" spans="2:11" s="1" customFormat="1" ht="15" customHeight="1">
      <c r="B91" s="301"/>
      <c r="C91" s="278" t="s">
        <v>625</v>
      </c>
      <c r="D91" s="278"/>
      <c r="E91" s="278"/>
      <c r="F91" s="300" t="s">
        <v>604</v>
      </c>
      <c r="G91" s="299"/>
      <c r="H91" s="278" t="s">
        <v>625</v>
      </c>
      <c r="I91" s="278" t="s">
        <v>600</v>
      </c>
      <c r="J91" s="278">
        <v>50</v>
      </c>
      <c r="K91" s="292"/>
    </row>
    <row r="92" spans="2:11" s="1" customFormat="1" ht="15" customHeight="1">
      <c r="B92" s="301"/>
      <c r="C92" s="278" t="s">
        <v>626</v>
      </c>
      <c r="D92" s="278"/>
      <c r="E92" s="278"/>
      <c r="F92" s="300" t="s">
        <v>604</v>
      </c>
      <c r="G92" s="299"/>
      <c r="H92" s="278" t="s">
        <v>627</v>
      </c>
      <c r="I92" s="278" t="s">
        <v>600</v>
      </c>
      <c r="J92" s="278">
        <v>255</v>
      </c>
      <c r="K92" s="292"/>
    </row>
    <row r="93" spans="2:11" s="1" customFormat="1" ht="15" customHeight="1">
      <c r="B93" s="301"/>
      <c r="C93" s="278" t="s">
        <v>628</v>
      </c>
      <c r="D93" s="278"/>
      <c r="E93" s="278"/>
      <c r="F93" s="300" t="s">
        <v>598</v>
      </c>
      <c r="G93" s="299"/>
      <c r="H93" s="278" t="s">
        <v>629</v>
      </c>
      <c r="I93" s="278" t="s">
        <v>630</v>
      </c>
      <c r="J93" s="278"/>
      <c r="K93" s="292"/>
    </row>
    <row r="94" spans="2:11" s="1" customFormat="1" ht="15" customHeight="1">
      <c r="B94" s="301"/>
      <c r="C94" s="278" t="s">
        <v>631</v>
      </c>
      <c r="D94" s="278"/>
      <c r="E94" s="278"/>
      <c r="F94" s="300" t="s">
        <v>598</v>
      </c>
      <c r="G94" s="299"/>
      <c r="H94" s="278" t="s">
        <v>632</v>
      </c>
      <c r="I94" s="278" t="s">
        <v>633</v>
      </c>
      <c r="J94" s="278"/>
      <c r="K94" s="292"/>
    </row>
    <row r="95" spans="2:11" s="1" customFormat="1" ht="15" customHeight="1">
      <c r="B95" s="301"/>
      <c r="C95" s="278" t="s">
        <v>634</v>
      </c>
      <c r="D95" s="278"/>
      <c r="E95" s="278"/>
      <c r="F95" s="300" t="s">
        <v>598</v>
      </c>
      <c r="G95" s="299"/>
      <c r="H95" s="278" t="s">
        <v>634</v>
      </c>
      <c r="I95" s="278" t="s">
        <v>633</v>
      </c>
      <c r="J95" s="278"/>
      <c r="K95" s="292"/>
    </row>
    <row r="96" spans="2:11" s="1" customFormat="1" ht="15" customHeight="1">
      <c r="B96" s="301"/>
      <c r="C96" s="278" t="s">
        <v>38</v>
      </c>
      <c r="D96" s="278"/>
      <c r="E96" s="278"/>
      <c r="F96" s="300" t="s">
        <v>598</v>
      </c>
      <c r="G96" s="299"/>
      <c r="H96" s="278" t="s">
        <v>635</v>
      </c>
      <c r="I96" s="278" t="s">
        <v>633</v>
      </c>
      <c r="J96" s="278"/>
      <c r="K96" s="292"/>
    </row>
    <row r="97" spans="2:11" s="1" customFormat="1" ht="15" customHeight="1">
      <c r="B97" s="301"/>
      <c r="C97" s="278" t="s">
        <v>48</v>
      </c>
      <c r="D97" s="278"/>
      <c r="E97" s="278"/>
      <c r="F97" s="300" t="s">
        <v>598</v>
      </c>
      <c r="G97" s="299"/>
      <c r="H97" s="278" t="s">
        <v>636</v>
      </c>
      <c r="I97" s="278" t="s">
        <v>633</v>
      </c>
      <c r="J97" s="278"/>
      <c r="K97" s="292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637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592</v>
      </c>
      <c r="D103" s="293"/>
      <c r="E103" s="293"/>
      <c r="F103" s="293" t="s">
        <v>593</v>
      </c>
      <c r="G103" s="294"/>
      <c r="H103" s="293" t="s">
        <v>54</v>
      </c>
      <c r="I103" s="293" t="s">
        <v>57</v>
      </c>
      <c r="J103" s="293" t="s">
        <v>594</v>
      </c>
      <c r="K103" s="292"/>
    </row>
    <row r="104" spans="2:11" s="1" customFormat="1" ht="17.25" customHeight="1">
      <c r="B104" s="290"/>
      <c r="C104" s="295" t="s">
        <v>595</v>
      </c>
      <c r="D104" s="295"/>
      <c r="E104" s="295"/>
      <c r="F104" s="296" t="s">
        <v>596</v>
      </c>
      <c r="G104" s="297"/>
      <c r="H104" s="295"/>
      <c r="I104" s="295"/>
      <c r="J104" s="295" t="s">
        <v>597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09"/>
      <c r="H105" s="293"/>
      <c r="I105" s="293"/>
      <c r="J105" s="293"/>
      <c r="K105" s="292"/>
    </row>
    <row r="106" spans="2:11" s="1" customFormat="1" ht="15" customHeight="1">
      <c r="B106" s="290"/>
      <c r="C106" s="278" t="s">
        <v>53</v>
      </c>
      <c r="D106" s="298"/>
      <c r="E106" s="298"/>
      <c r="F106" s="300" t="s">
        <v>598</v>
      </c>
      <c r="G106" s="309"/>
      <c r="H106" s="278" t="s">
        <v>638</v>
      </c>
      <c r="I106" s="278" t="s">
        <v>600</v>
      </c>
      <c r="J106" s="278">
        <v>20</v>
      </c>
      <c r="K106" s="292"/>
    </row>
    <row r="107" spans="2:11" s="1" customFormat="1" ht="15" customHeight="1">
      <c r="B107" s="290"/>
      <c r="C107" s="278" t="s">
        <v>601</v>
      </c>
      <c r="D107" s="278"/>
      <c r="E107" s="278"/>
      <c r="F107" s="300" t="s">
        <v>598</v>
      </c>
      <c r="G107" s="278"/>
      <c r="H107" s="278" t="s">
        <v>638</v>
      </c>
      <c r="I107" s="278" t="s">
        <v>600</v>
      </c>
      <c r="J107" s="278">
        <v>120</v>
      </c>
      <c r="K107" s="292"/>
    </row>
    <row r="108" spans="2:11" s="1" customFormat="1" ht="15" customHeight="1">
      <c r="B108" s="301"/>
      <c r="C108" s="278" t="s">
        <v>603</v>
      </c>
      <c r="D108" s="278"/>
      <c r="E108" s="278"/>
      <c r="F108" s="300" t="s">
        <v>604</v>
      </c>
      <c r="G108" s="278"/>
      <c r="H108" s="278" t="s">
        <v>638</v>
      </c>
      <c r="I108" s="278" t="s">
        <v>600</v>
      </c>
      <c r="J108" s="278">
        <v>50</v>
      </c>
      <c r="K108" s="292"/>
    </row>
    <row r="109" spans="2:11" s="1" customFormat="1" ht="15" customHeight="1">
      <c r="B109" s="301"/>
      <c r="C109" s="278" t="s">
        <v>606</v>
      </c>
      <c r="D109" s="278"/>
      <c r="E109" s="278"/>
      <c r="F109" s="300" t="s">
        <v>598</v>
      </c>
      <c r="G109" s="278"/>
      <c r="H109" s="278" t="s">
        <v>638</v>
      </c>
      <c r="I109" s="278" t="s">
        <v>608</v>
      </c>
      <c r="J109" s="278"/>
      <c r="K109" s="292"/>
    </row>
    <row r="110" spans="2:11" s="1" customFormat="1" ht="15" customHeight="1">
      <c r="B110" s="301"/>
      <c r="C110" s="278" t="s">
        <v>617</v>
      </c>
      <c r="D110" s="278"/>
      <c r="E110" s="278"/>
      <c r="F110" s="300" t="s">
        <v>604</v>
      </c>
      <c r="G110" s="278"/>
      <c r="H110" s="278" t="s">
        <v>638</v>
      </c>
      <c r="I110" s="278" t="s">
        <v>600</v>
      </c>
      <c r="J110" s="278">
        <v>50</v>
      </c>
      <c r="K110" s="292"/>
    </row>
    <row r="111" spans="2:11" s="1" customFormat="1" ht="15" customHeight="1">
      <c r="B111" s="301"/>
      <c r="C111" s="278" t="s">
        <v>625</v>
      </c>
      <c r="D111" s="278"/>
      <c r="E111" s="278"/>
      <c r="F111" s="300" t="s">
        <v>604</v>
      </c>
      <c r="G111" s="278"/>
      <c r="H111" s="278" t="s">
        <v>638</v>
      </c>
      <c r="I111" s="278" t="s">
        <v>600</v>
      </c>
      <c r="J111" s="278">
        <v>50</v>
      </c>
      <c r="K111" s="292"/>
    </row>
    <row r="112" spans="2:11" s="1" customFormat="1" ht="15" customHeight="1">
      <c r="B112" s="301"/>
      <c r="C112" s="278" t="s">
        <v>623</v>
      </c>
      <c r="D112" s="278"/>
      <c r="E112" s="278"/>
      <c r="F112" s="300" t="s">
        <v>604</v>
      </c>
      <c r="G112" s="278"/>
      <c r="H112" s="278" t="s">
        <v>638</v>
      </c>
      <c r="I112" s="278" t="s">
        <v>600</v>
      </c>
      <c r="J112" s="278">
        <v>50</v>
      </c>
      <c r="K112" s="292"/>
    </row>
    <row r="113" spans="2:11" s="1" customFormat="1" ht="15" customHeight="1">
      <c r="B113" s="301"/>
      <c r="C113" s="278" t="s">
        <v>53</v>
      </c>
      <c r="D113" s="278"/>
      <c r="E113" s="278"/>
      <c r="F113" s="300" t="s">
        <v>598</v>
      </c>
      <c r="G113" s="278"/>
      <c r="H113" s="278" t="s">
        <v>639</v>
      </c>
      <c r="I113" s="278" t="s">
        <v>600</v>
      </c>
      <c r="J113" s="278">
        <v>20</v>
      </c>
      <c r="K113" s="292"/>
    </row>
    <row r="114" spans="2:11" s="1" customFormat="1" ht="15" customHeight="1">
      <c r="B114" s="301"/>
      <c r="C114" s="278" t="s">
        <v>640</v>
      </c>
      <c r="D114" s="278"/>
      <c r="E114" s="278"/>
      <c r="F114" s="300" t="s">
        <v>598</v>
      </c>
      <c r="G114" s="278"/>
      <c r="H114" s="278" t="s">
        <v>641</v>
      </c>
      <c r="I114" s="278" t="s">
        <v>600</v>
      </c>
      <c r="J114" s="278">
        <v>120</v>
      </c>
      <c r="K114" s="292"/>
    </row>
    <row r="115" spans="2:11" s="1" customFormat="1" ht="15" customHeight="1">
      <c r="B115" s="301"/>
      <c r="C115" s="278" t="s">
        <v>38</v>
      </c>
      <c r="D115" s="278"/>
      <c r="E115" s="278"/>
      <c r="F115" s="300" t="s">
        <v>598</v>
      </c>
      <c r="G115" s="278"/>
      <c r="H115" s="278" t="s">
        <v>642</v>
      </c>
      <c r="I115" s="278" t="s">
        <v>633</v>
      </c>
      <c r="J115" s="278"/>
      <c r="K115" s="292"/>
    </row>
    <row r="116" spans="2:11" s="1" customFormat="1" ht="15" customHeight="1">
      <c r="B116" s="301"/>
      <c r="C116" s="278" t="s">
        <v>48</v>
      </c>
      <c r="D116" s="278"/>
      <c r="E116" s="278"/>
      <c r="F116" s="300" t="s">
        <v>598</v>
      </c>
      <c r="G116" s="278"/>
      <c r="H116" s="278" t="s">
        <v>643</v>
      </c>
      <c r="I116" s="278" t="s">
        <v>633</v>
      </c>
      <c r="J116" s="278"/>
      <c r="K116" s="292"/>
    </row>
    <row r="117" spans="2:11" s="1" customFormat="1" ht="15" customHeight="1">
      <c r="B117" s="301"/>
      <c r="C117" s="278" t="s">
        <v>57</v>
      </c>
      <c r="D117" s="278"/>
      <c r="E117" s="278"/>
      <c r="F117" s="300" t="s">
        <v>598</v>
      </c>
      <c r="G117" s="278"/>
      <c r="H117" s="278" t="s">
        <v>644</v>
      </c>
      <c r="I117" s="278" t="s">
        <v>645</v>
      </c>
      <c r="J117" s="278"/>
      <c r="K117" s="292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275"/>
      <c r="D119" s="275"/>
      <c r="E119" s="275"/>
      <c r="F119" s="312"/>
      <c r="G119" s="275"/>
      <c r="H119" s="275"/>
      <c r="I119" s="275"/>
      <c r="J119" s="275"/>
      <c r="K119" s="311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269" t="s">
        <v>646</v>
      </c>
      <c r="D122" s="269"/>
      <c r="E122" s="269"/>
      <c r="F122" s="269"/>
      <c r="G122" s="269"/>
      <c r="H122" s="269"/>
      <c r="I122" s="269"/>
      <c r="J122" s="269"/>
      <c r="K122" s="317"/>
    </row>
    <row r="123" spans="2:11" s="1" customFormat="1" ht="17.25" customHeight="1">
      <c r="B123" s="318"/>
      <c r="C123" s="293" t="s">
        <v>592</v>
      </c>
      <c r="D123" s="293"/>
      <c r="E123" s="293"/>
      <c r="F123" s="293" t="s">
        <v>593</v>
      </c>
      <c r="G123" s="294"/>
      <c r="H123" s="293" t="s">
        <v>54</v>
      </c>
      <c r="I123" s="293" t="s">
        <v>57</v>
      </c>
      <c r="J123" s="293" t="s">
        <v>594</v>
      </c>
      <c r="K123" s="319"/>
    </row>
    <row r="124" spans="2:11" s="1" customFormat="1" ht="17.25" customHeight="1">
      <c r="B124" s="318"/>
      <c r="C124" s="295" t="s">
        <v>595</v>
      </c>
      <c r="D124" s="295"/>
      <c r="E124" s="295"/>
      <c r="F124" s="296" t="s">
        <v>596</v>
      </c>
      <c r="G124" s="297"/>
      <c r="H124" s="295"/>
      <c r="I124" s="295"/>
      <c r="J124" s="295" t="s">
        <v>597</v>
      </c>
      <c r="K124" s="319"/>
    </row>
    <row r="125" spans="2:11" s="1" customFormat="1" ht="5.25" customHeight="1">
      <c r="B125" s="320"/>
      <c r="C125" s="298"/>
      <c r="D125" s="298"/>
      <c r="E125" s="298"/>
      <c r="F125" s="298"/>
      <c r="G125" s="278"/>
      <c r="H125" s="298"/>
      <c r="I125" s="298"/>
      <c r="J125" s="298"/>
      <c r="K125" s="321"/>
    </row>
    <row r="126" spans="2:11" s="1" customFormat="1" ht="15" customHeight="1">
      <c r="B126" s="320"/>
      <c r="C126" s="278" t="s">
        <v>601</v>
      </c>
      <c r="D126" s="298"/>
      <c r="E126" s="298"/>
      <c r="F126" s="300" t="s">
        <v>598</v>
      </c>
      <c r="G126" s="278"/>
      <c r="H126" s="278" t="s">
        <v>638</v>
      </c>
      <c r="I126" s="278" t="s">
        <v>600</v>
      </c>
      <c r="J126" s="278">
        <v>120</v>
      </c>
      <c r="K126" s="322"/>
    </row>
    <row r="127" spans="2:11" s="1" customFormat="1" ht="15" customHeight="1">
      <c r="B127" s="320"/>
      <c r="C127" s="278" t="s">
        <v>647</v>
      </c>
      <c r="D127" s="278"/>
      <c r="E127" s="278"/>
      <c r="F127" s="300" t="s">
        <v>598</v>
      </c>
      <c r="G127" s="278"/>
      <c r="H127" s="278" t="s">
        <v>648</v>
      </c>
      <c r="I127" s="278" t="s">
        <v>600</v>
      </c>
      <c r="J127" s="278" t="s">
        <v>649</v>
      </c>
      <c r="K127" s="322"/>
    </row>
    <row r="128" spans="2:11" s="1" customFormat="1" ht="15" customHeight="1">
      <c r="B128" s="320"/>
      <c r="C128" s="278" t="s">
        <v>546</v>
      </c>
      <c r="D128" s="278"/>
      <c r="E128" s="278"/>
      <c r="F128" s="300" t="s">
        <v>598</v>
      </c>
      <c r="G128" s="278"/>
      <c r="H128" s="278" t="s">
        <v>650</v>
      </c>
      <c r="I128" s="278" t="s">
        <v>600</v>
      </c>
      <c r="J128" s="278" t="s">
        <v>649</v>
      </c>
      <c r="K128" s="322"/>
    </row>
    <row r="129" spans="2:11" s="1" customFormat="1" ht="15" customHeight="1">
      <c r="B129" s="320"/>
      <c r="C129" s="278" t="s">
        <v>609</v>
      </c>
      <c r="D129" s="278"/>
      <c r="E129" s="278"/>
      <c r="F129" s="300" t="s">
        <v>604</v>
      </c>
      <c r="G129" s="278"/>
      <c r="H129" s="278" t="s">
        <v>610</v>
      </c>
      <c r="I129" s="278" t="s">
        <v>600</v>
      </c>
      <c r="J129" s="278">
        <v>15</v>
      </c>
      <c r="K129" s="322"/>
    </row>
    <row r="130" spans="2:11" s="1" customFormat="1" ht="15" customHeight="1">
      <c r="B130" s="320"/>
      <c r="C130" s="302" t="s">
        <v>611</v>
      </c>
      <c r="D130" s="302"/>
      <c r="E130" s="302"/>
      <c r="F130" s="303" t="s">
        <v>604</v>
      </c>
      <c r="G130" s="302"/>
      <c r="H130" s="302" t="s">
        <v>612</v>
      </c>
      <c r="I130" s="302" t="s">
        <v>600</v>
      </c>
      <c r="J130" s="302">
        <v>15</v>
      </c>
      <c r="K130" s="322"/>
    </row>
    <row r="131" spans="2:11" s="1" customFormat="1" ht="15" customHeight="1">
      <c r="B131" s="320"/>
      <c r="C131" s="302" t="s">
        <v>613</v>
      </c>
      <c r="D131" s="302"/>
      <c r="E131" s="302"/>
      <c r="F131" s="303" t="s">
        <v>604</v>
      </c>
      <c r="G131" s="302"/>
      <c r="H131" s="302" t="s">
        <v>614</v>
      </c>
      <c r="I131" s="302" t="s">
        <v>600</v>
      </c>
      <c r="J131" s="302">
        <v>20</v>
      </c>
      <c r="K131" s="322"/>
    </row>
    <row r="132" spans="2:11" s="1" customFormat="1" ht="15" customHeight="1">
      <c r="B132" s="320"/>
      <c r="C132" s="302" t="s">
        <v>615</v>
      </c>
      <c r="D132" s="302"/>
      <c r="E132" s="302"/>
      <c r="F132" s="303" t="s">
        <v>604</v>
      </c>
      <c r="G132" s="302"/>
      <c r="H132" s="302" t="s">
        <v>616</v>
      </c>
      <c r="I132" s="302" t="s">
        <v>600</v>
      </c>
      <c r="J132" s="302">
        <v>20</v>
      </c>
      <c r="K132" s="322"/>
    </row>
    <row r="133" spans="2:11" s="1" customFormat="1" ht="15" customHeight="1">
      <c r="B133" s="320"/>
      <c r="C133" s="278" t="s">
        <v>603</v>
      </c>
      <c r="D133" s="278"/>
      <c r="E133" s="278"/>
      <c r="F133" s="300" t="s">
        <v>604</v>
      </c>
      <c r="G133" s="278"/>
      <c r="H133" s="278" t="s">
        <v>638</v>
      </c>
      <c r="I133" s="278" t="s">
        <v>600</v>
      </c>
      <c r="J133" s="278">
        <v>50</v>
      </c>
      <c r="K133" s="322"/>
    </row>
    <row r="134" spans="2:11" s="1" customFormat="1" ht="15" customHeight="1">
      <c r="B134" s="320"/>
      <c r="C134" s="278" t="s">
        <v>617</v>
      </c>
      <c r="D134" s="278"/>
      <c r="E134" s="278"/>
      <c r="F134" s="300" t="s">
        <v>604</v>
      </c>
      <c r="G134" s="278"/>
      <c r="H134" s="278" t="s">
        <v>638</v>
      </c>
      <c r="I134" s="278" t="s">
        <v>600</v>
      </c>
      <c r="J134" s="278">
        <v>50</v>
      </c>
      <c r="K134" s="322"/>
    </row>
    <row r="135" spans="2:11" s="1" customFormat="1" ht="15" customHeight="1">
      <c r="B135" s="320"/>
      <c r="C135" s="278" t="s">
        <v>623</v>
      </c>
      <c r="D135" s="278"/>
      <c r="E135" s="278"/>
      <c r="F135" s="300" t="s">
        <v>604</v>
      </c>
      <c r="G135" s="278"/>
      <c r="H135" s="278" t="s">
        <v>638</v>
      </c>
      <c r="I135" s="278" t="s">
        <v>600</v>
      </c>
      <c r="J135" s="278">
        <v>50</v>
      </c>
      <c r="K135" s="322"/>
    </row>
    <row r="136" spans="2:11" s="1" customFormat="1" ht="15" customHeight="1">
      <c r="B136" s="320"/>
      <c r="C136" s="278" t="s">
        <v>625</v>
      </c>
      <c r="D136" s="278"/>
      <c r="E136" s="278"/>
      <c r="F136" s="300" t="s">
        <v>604</v>
      </c>
      <c r="G136" s="278"/>
      <c r="H136" s="278" t="s">
        <v>638</v>
      </c>
      <c r="I136" s="278" t="s">
        <v>600</v>
      </c>
      <c r="J136" s="278">
        <v>50</v>
      </c>
      <c r="K136" s="322"/>
    </row>
    <row r="137" spans="2:11" s="1" customFormat="1" ht="15" customHeight="1">
      <c r="B137" s="320"/>
      <c r="C137" s="278" t="s">
        <v>626</v>
      </c>
      <c r="D137" s="278"/>
      <c r="E137" s="278"/>
      <c r="F137" s="300" t="s">
        <v>604</v>
      </c>
      <c r="G137" s="278"/>
      <c r="H137" s="278" t="s">
        <v>651</v>
      </c>
      <c r="I137" s="278" t="s">
        <v>600</v>
      </c>
      <c r="J137" s="278">
        <v>255</v>
      </c>
      <c r="K137" s="322"/>
    </row>
    <row r="138" spans="2:11" s="1" customFormat="1" ht="15" customHeight="1">
      <c r="B138" s="320"/>
      <c r="C138" s="278" t="s">
        <v>628</v>
      </c>
      <c r="D138" s="278"/>
      <c r="E138" s="278"/>
      <c r="F138" s="300" t="s">
        <v>598</v>
      </c>
      <c r="G138" s="278"/>
      <c r="H138" s="278" t="s">
        <v>652</v>
      </c>
      <c r="I138" s="278" t="s">
        <v>630</v>
      </c>
      <c r="J138" s="278"/>
      <c r="K138" s="322"/>
    </row>
    <row r="139" spans="2:11" s="1" customFormat="1" ht="15" customHeight="1">
      <c r="B139" s="320"/>
      <c r="C139" s="278" t="s">
        <v>631</v>
      </c>
      <c r="D139" s="278"/>
      <c r="E139" s="278"/>
      <c r="F139" s="300" t="s">
        <v>598</v>
      </c>
      <c r="G139" s="278"/>
      <c r="H139" s="278" t="s">
        <v>653</v>
      </c>
      <c r="I139" s="278" t="s">
        <v>633</v>
      </c>
      <c r="J139" s="278"/>
      <c r="K139" s="322"/>
    </row>
    <row r="140" spans="2:11" s="1" customFormat="1" ht="15" customHeight="1">
      <c r="B140" s="320"/>
      <c r="C140" s="278" t="s">
        <v>634</v>
      </c>
      <c r="D140" s="278"/>
      <c r="E140" s="278"/>
      <c r="F140" s="300" t="s">
        <v>598</v>
      </c>
      <c r="G140" s="278"/>
      <c r="H140" s="278" t="s">
        <v>634</v>
      </c>
      <c r="I140" s="278" t="s">
        <v>633</v>
      </c>
      <c r="J140" s="278"/>
      <c r="K140" s="322"/>
    </row>
    <row r="141" spans="2:11" s="1" customFormat="1" ht="15" customHeight="1">
      <c r="B141" s="320"/>
      <c r="C141" s="278" t="s">
        <v>38</v>
      </c>
      <c r="D141" s="278"/>
      <c r="E141" s="278"/>
      <c r="F141" s="300" t="s">
        <v>598</v>
      </c>
      <c r="G141" s="278"/>
      <c r="H141" s="278" t="s">
        <v>654</v>
      </c>
      <c r="I141" s="278" t="s">
        <v>633</v>
      </c>
      <c r="J141" s="278"/>
      <c r="K141" s="322"/>
    </row>
    <row r="142" spans="2:11" s="1" customFormat="1" ht="15" customHeight="1">
      <c r="B142" s="320"/>
      <c r="C142" s="278" t="s">
        <v>655</v>
      </c>
      <c r="D142" s="278"/>
      <c r="E142" s="278"/>
      <c r="F142" s="300" t="s">
        <v>598</v>
      </c>
      <c r="G142" s="278"/>
      <c r="H142" s="278" t="s">
        <v>656</v>
      </c>
      <c r="I142" s="278" t="s">
        <v>633</v>
      </c>
      <c r="J142" s="278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275"/>
      <c r="C144" s="275"/>
      <c r="D144" s="275"/>
      <c r="E144" s="275"/>
      <c r="F144" s="312"/>
      <c r="G144" s="275"/>
      <c r="H144" s="275"/>
      <c r="I144" s="275"/>
      <c r="J144" s="275"/>
      <c r="K144" s="275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657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592</v>
      </c>
      <c r="D148" s="293"/>
      <c r="E148" s="293"/>
      <c r="F148" s="293" t="s">
        <v>593</v>
      </c>
      <c r="G148" s="294"/>
      <c r="H148" s="293" t="s">
        <v>54</v>
      </c>
      <c r="I148" s="293" t="s">
        <v>57</v>
      </c>
      <c r="J148" s="293" t="s">
        <v>594</v>
      </c>
      <c r="K148" s="292"/>
    </row>
    <row r="149" spans="2:11" s="1" customFormat="1" ht="17.25" customHeight="1">
      <c r="B149" s="290"/>
      <c r="C149" s="295" t="s">
        <v>595</v>
      </c>
      <c r="D149" s="295"/>
      <c r="E149" s="295"/>
      <c r="F149" s="296" t="s">
        <v>596</v>
      </c>
      <c r="G149" s="297"/>
      <c r="H149" s="295"/>
      <c r="I149" s="295"/>
      <c r="J149" s="295" t="s">
        <v>597</v>
      </c>
      <c r="K149" s="292"/>
    </row>
    <row r="150" spans="2:11" s="1" customFormat="1" ht="5.25" customHeight="1">
      <c r="B150" s="301"/>
      <c r="C150" s="298"/>
      <c r="D150" s="298"/>
      <c r="E150" s="298"/>
      <c r="F150" s="298"/>
      <c r="G150" s="299"/>
      <c r="H150" s="298"/>
      <c r="I150" s="298"/>
      <c r="J150" s="298"/>
      <c r="K150" s="322"/>
    </row>
    <row r="151" spans="2:11" s="1" customFormat="1" ht="15" customHeight="1">
      <c r="B151" s="301"/>
      <c r="C151" s="326" t="s">
        <v>601</v>
      </c>
      <c r="D151" s="278"/>
      <c r="E151" s="278"/>
      <c r="F151" s="327" t="s">
        <v>598</v>
      </c>
      <c r="G151" s="278"/>
      <c r="H151" s="326" t="s">
        <v>638</v>
      </c>
      <c r="I151" s="326" t="s">
        <v>600</v>
      </c>
      <c r="J151" s="326">
        <v>120</v>
      </c>
      <c r="K151" s="322"/>
    </row>
    <row r="152" spans="2:11" s="1" customFormat="1" ht="15" customHeight="1">
      <c r="B152" s="301"/>
      <c r="C152" s="326" t="s">
        <v>647</v>
      </c>
      <c r="D152" s="278"/>
      <c r="E152" s="278"/>
      <c r="F152" s="327" t="s">
        <v>598</v>
      </c>
      <c r="G152" s="278"/>
      <c r="H152" s="326" t="s">
        <v>658</v>
      </c>
      <c r="I152" s="326" t="s">
        <v>600</v>
      </c>
      <c r="J152" s="326" t="s">
        <v>649</v>
      </c>
      <c r="K152" s="322"/>
    </row>
    <row r="153" spans="2:11" s="1" customFormat="1" ht="15" customHeight="1">
      <c r="B153" s="301"/>
      <c r="C153" s="326" t="s">
        <v>546</v>
      </c>
      <c r="D153" s="278"/>
      <c r="E153" s="278"/>
      <c r="F153" s="327" t="s">
        <v>598</v>
      </c>
      <c r="G153" s="278"/>
      <c r="H153" s="326" t="s">
        <v>659</v>
      </c>
      <c r="I153" s="326" t="s">
        <v>600</v>
      </c>
      <c r="J153" s="326" t="s">
        <v>649</v>
      </c>
      <c r="K153" s="322"/>
    </row>
    <row r="154" spans="2:11" s="1" customFormat="1" ht="15" customHeight="1">
      <c r="B154" s="301"/>
      <c r="C154" s="326" t="s">
        <v>603</v>
      </c>
      <c r="D154" s="278"/>
      <c r="E154" s="278"/>
      <c r="F154" s="327" t="s">
        <v>604</v>
      </c>
      <c r="G154" s="278"/>
      <c r="H154" s="326" t="s">
        <v>638</v>
      </c>
      <c r="I154" s="326" t="s">
        <v>600</v>
      </c>
      <c r="J154" s="326">
        <v>50</v>
      </c>
      <c r="K154" s="322"/>
    </row>
    <row r="155" spans="2:11" s="1" customFormat="1" ht="15" customHeight="1">
      <c r="B155" s="301"/>
      <c r="C155" s="326" t="s">
        <v>606</v>
      </c>
      <c r="D155" s="278"/>
      <c r="E155" s="278"/>
      <c r="F155" s="327" t="s">
        <v>598</v>
      </c>
      <c r="G155" s="278"/>
      <c r="H155" s="326" t="s">
        <v>638</v>
      </c>
      <c r="I155" s="326" t="s">
        <v>608</v>
      </c>
      <c r="J155" s="326"/>
      <c r="K155" s="322"/>
    </row>
    <row r="156" spans="2:11" s="1" customFormat="1" ht="15" customHeight="1">
      <c r="B156" s="301"/>
      <c r="C156" s="326" t="s">
        <v>617</v>
      </c>
      <c r="D156" s="278"/>
      <c r="E156" s="278"/>
      <c r="F156" s="327" t="s">
        <v>604</v>
      </c>
      <c r="G156" s="278"/>
      <c r="H156" s="326" t="s">
        <v>638</v>
      </c>
      <c r="I156" s="326" t="s">
        <v>600</v>
      </c>
      <c r="J156" s="326">
        <v>50</v>
      </c>
      <c r="K156" s="322"/>
    </row>
    <row r="157" spans="2:11" s="1" customFormat="1" ht="15" customHeight="1">
      <c r="B157" s="301"/>
      <c r="C157" s="326" t="s">
        <v>625</v>
      </c>
      <c r="D157" s="278"/>
      <c r="E157" s="278"/>
      <c r="F157" s="327" t="s">
        <v>604</v>
      </c>
      <c r="G157" s="278"/>
      <c r="H157" s="326" t="s">
        <v>638</v>
      </c>
      <c r="I157" s="326" t="s">
        <v>600</v>
      </c>
      <c r="J157" s="326">
        <v>50</v>
      </c>
      <c r="K157" s="322"/>
    </row>
    <row r="158" spans="2:11" s="1" customFormat="1" ht="15" customHeight="1">
      <c r="B158" s="301"/>
      <c r="C158" s="326" t="s">
        <v>623</v>
      </c>
      <c r="D158" s="278"/>
      <c r="E158" s="278"/>
      <c r="F158" s="327" t="s">
        <v>604</v>
      </c>
      <c r="G158" s="278"/>
      <c r="H158" s="326" t="s">
        <v>638</v>
      </c>
      <c r="I158" s="326" t="s">
        <v>600</v>
      </c>
      <c r="J158" s="326">
        <v>50</v>
      </c>
      <c r="K158" s="322"/>
    </row>
    <row r="159" spans="2:11" s="1" customFormat="1" ht="15" customHeight="1">
      <c r="B159" s="301"/>
      <c r="C159" s="326" t="s">
        <v>90</v>
      </c>
      <c r="D159" s="278"/>
      <c r="E159" s="278"/>
      <c r="F159" s="327" t="s">
        <v>598</v>
      </c>
      <c r="G159" s="278"/>
      <c r="H159" s="326" t="s">
        <v>660</v>
      </c>
      <c r="I159" s="326" t="s">
        <v>600</v>
      </c>
      <c r="J159" s="326" t="s">
        <v>661</v>
      </c>
      <c r="K159" s="322"/>
    </row>
    <row r="160" spans="2:11" s="1" customFormat="1" ht="15" customHeight="1">
      <c r="B160" s="301"/>
      <c r="C160" s="326" t="s">
        <v>662</v>
      </c>
      <c r="D160" s="278"/>
      <c r="E160" s="278"/>
      <c r="F160" s="327" t="s">
        <v>598</v>
      </c>
      <c r="G160" s="278"/>
      <c r="H160" s="326" t="s">
        <v>663</v>
      </c>
      <c r="I160" s="326" t="s">
        <v>633</v>
      </c>
      <c r="J160" s="326"/>
      <c r="K160" s="322"/>
    </row>
    <row r="161" spans="2:11" s="1" customFormat="1" ht="15" customHeight="1">
      <c r="B161" s="328"/>
      <c r="C161" s="310"/>
      <c r="D161" s="310"/>
      <c r="E161" s="310"/>
      <c r="F161" s="310"/>
      <c r="G161" s="310"/>
      <c r="H161" s="310"/>
      <c r="I161" s="310"/>
      <c r="J161" s="310"/>
      <c r="K161" s="329"/>
    </row>
    <row r="162" spans="2:11" s="1" customFormat="1" ht="18.75" customHeight="1">
      <c r="B162" s="275"/>
      <c r="C162" s="278"/>
      <c r="D162" s="278"/>
      <c r="E162" s="278"/>
      <c r="F162" s="300"/>
      <c r="G162" s="278"/>
      <c r="H162" s="278"/>
      <c r="I162" s="278"/>
      <c r="J162" s="278"/>
      <c r="K162" s="275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664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592</v>
      </c>
      <c r="D166" s="293"/>
      <c r="E166" s="293"/>
      <c r="F166" s="293" t="s">
        <v>593</v>
      </c>
      <c r="G166" s="330"/>
      <c r="H166" s="331" t="s">
        <v>54</v>
      </c>
      <c r="I166" s="331" t="s">
        <v>57</v>
      </c>
      <c r="J166" s="293" t="s">
        <v>594</v>
      </c>
      <c r="K166" s="270"/>
    </row>
    <row r="167" spans="2:11" s="1" customFormat="1" ht="17.25" customHeight="1">
      <c r="B167" s="271"/>
      <c r="C167" s="295" t="s">
        <v>595</v>
      </c>
      <c r="D167" s="295"/>
      <c r="E167" s="295"/>
      <c r="F167" s="296" t="s">
        <v>596</v>
      </c>
      <c r="G167" s="332"/>
      <c r="H167" s="333"/>
      <c r="I167" s="333"/>
      <c r="J167" s="295" t="s">
        <v>597</v>
      </c>
      <c r="K167" s="273"/>
    </row>
    <row r="168" spans="2:11" s="1" customFormat="1" ht="5.25" customHeight="1">
      <c r="B168" s="301"/>
      <c r="C168" s="298"/>
      <c r="D168" s="298"/>
      <c r="E168" s="298"/>
      <c r="F168" s="298"/>
      <c r="G168" s="299"/>
      <c r="H168" s="298"/>
      <c r="I168" s="298"/>
      <c r="J168" s="298"/>
      <c r="K168" s="322"/>
    </row>
    <row r="169" spans="2:11" s="1" customFormat="1" ht="15" customHeight="1">
      <c r="B169" s="301"/>
      <c r="C169" s="278" t="s">
        <v>601</v>
      </c>
      <c r="D169" s="278"/>
      <c r="E169" s="278"/>
      <c r="F169" s="300" t="s">
        <v>598</v>
      </c>
      <c r="G169" s="278"/>
      <c r="H169" s="278" t="s">
        <v>638</v>
      </c>
      <c r="I169" s="278" t="s">
        <v>600</v>
      </c>
      <c r="J169" s="278">
        <v>120</v>
      </c>
      <c r="K169" s="322"/>
    </row>
    <row r="170" spans="2:11" s="1" customFormat="1" ht="15" customHeight="1">
      <c r="B170" s="301"/>
      <c r="C170" s="278" t="s">
        <v>647</v>
      </c>
      <c r="D170" s="278"/>
      <c r="E170" s="278"/>
      <c r="F170" s="300" t="s">
        <v>598</v>
      </c>
      <c r="G170" s="278"/>
      <c r="H170" s="278" t="s">
        <v>648</v>
      </c>
      <c r="I170" s="278" t="s">
        <v>600</v>
      </c>
      <c r="J170" s="278" t="s">
        <v>649</v>
      </c>
      <c r="K170" s="322"/>
    </row>
    <row r="171" spans="2:11" s="1" customFormat="1" ht="15" customHeight="1">
      <c r="B171" s="301"/>
      <c r="C171" s="278" t="s">
        <v>546</v>
      </c>
      <c r="D171" s="278"/>
      <c r="E171" s="278"/>
      <c r="F171" s="300" t="s">
        <v>598</v>
      </c>
      <c r="G171" s="278"/>
      <c r="H171" s="278" t="s">
        <v>665</v>
      </c>
      <c r="I171" s="278" t="s">
        <v>600</v>
      </c>
      <c r="J171" s="278" t="s">
        <v>649</v>
      </c>
      <c r="K171" s="322"/>
    </row>
    <row r="172" spans="2:11" s="1" customFormat="1" ht="15" customHeight="1">
      <c r="B172" s="301"/>
      <c r="C172" s="278" t="s">
        <v>603</v>
      </c>
      <c r="D172" s="278"/>
      <c r="E172" s="278"/>
      <c r="F172" s="300" t="s">
        <v>604</v>
      </c>
      <c r="G172" s="278"/>
      <c r="H172" s="278" t="s">
        <v>665</v>
      </c>
      <c r="I172" s="278" t="s">
        <v>600</v>
      </c>
      <c r="J172" s="278">
        <v>50</v>
      </c>
      <c r="K172" s="322"/>
    </row>
    <row r="173" spans="2:11" s="1" customFormat="1" ht="15" customHeight="1">
      <c r="B173" s="301"/>
      <c r="C173" s="278" t="s">
        <v>606</v>
      </c>
      <c r="D173" s="278"/>
      <c r="E173" s="278"/>
      <c r="F173" s="300" t="s">
        <v>598</v>
      </c>
      <c r="G173" s="278"/>
      <c r="H173" s="278" t="s">
        <v>665</v>
      </c>
      <c r="I173" s="278" t="s">
        <v>608</v>
      </c>
      <c r="J173" s="278"/>
      <c r="K173" s="322"/>
    </row>
    <row r="174" spans="2:11" s="1" customFormat="1" ht="15" customHeight="1">
      <c r="B174" s="301"/>
      <c r="C174" s="278" t="s">
        <v>617</v>
      </c>
      <c r="D174" s="278"/>
      <c r="E174" s="278"/>
      <c r="F174" s="300" t="s">
        <v>604</v>
      </c>
      <c r="G174" s="278"/>
      <c r="H174" s="278" t="s">
        <v>665</v>
      </c>
      <c r="I174" s="278" t="s">
        <v>600</v>
      </c>
      <c r="J174" s="278">
        <v>50</v>
      </c>
      <c r="K174" s="322"/>
    </row>
    <row r="175" spans="2:11" s="1" customFormat="1" ht="15" customHeight="1">
      <c r="B175" s="301"/>
      <c r="C175" s="278" t="s">
        <v>625</v>
      </c>
      <c r="D175" s="278"/>
      <c r="E175" s="278"/>
      <c r="F175" s="300" t="s">
        <v>604</v>
      </c>
      <c r="G175" s="278"/>
      <c r="H175" s="278" t="s">
        <v>665</v>
      </c>
      <c r="I175" s="278" t="s">
        <v>600</v>
      </c>
      <c r="J175" s="278">
        <v>50</v>
      </c>
      <c r="K175" s="322"/>
    </row>
    <row r="176" spans="2:11" s="1" customFormat="1" ht="15" customHeight="1">
      <c r="B176" s="301"/>
      <c r="C176" s="278" t="s">
        <v>623</v>
      </c>
      <c r="D176" s="278"/>
      <c r="E176" s="278"/>
      <c r="F176" s="300" t="s">
        <v>604</v>
      </c>
      <c r="G176" s="278"/>
      <c r="H176" s="278" t="s">
        <v>665</v>
      </c>
      <c r="I176" s="278" t="s">
        <v>600</v>
      </c>
      <c r="J176" s="278">
        <v>50</v>
      </c>
      <c r="K176" s="322"/>
    </row>
    <row r="177" spans="2:11" s="1" customFormat="1" ht="15" customHeight="1">
      <c r="B177" s="301"/>
      <c r="C177" s="278" t="s">
        <v>116</v>
      </c>
      <c r="D177" s="278"/>
      <c r="E177" s="278"/>
      <c r="F177" s="300" t="s">
        <v>598</v>
      </c>
      <c r="G177" s="278"/>
      <c r="H177" s="278" t="s">
        <v>666</v>
      </c>
      <c r="I177" s="278" t="s">
        <v>667</v>
      </c>
      <c r="J177" s="278"/>
      <c r="K177" s="322"/>
    </row>
    <row r="178" spans="2:11" s="1" customFormat="1" ht="15" customHeight="1">
      <c r="B178" s="301"/>
      <c r="C178" s="278" t="s">
        <v>57</v>
      </c>
      <c r="D178" s="278"/>
      <c r="E178" s="278"/>
      <c r="F178" s="300" t="s">
        <v>598</v>
      </c>
      <c r="G178" s="278"/>
      <c r="H178" s="278" t="s">
        <v>668</v>
      </c>
      <c r="I178" s="278" t="s">
        <v>669</v>
      </c>
      <c r="J178" s="278">
        <v>1</v>
      </c>
      <c r="K178" s="322"/>
    </row>
    <row r="179" spans="2:11" s="1" customFormat="1" ht="15" customHeight="1">
      <c r="B179" s="301"/>
      <c r="C179" s="278" t="s">
        <v>53</v>
      </c>
      <c r="D179" s="278"/>
      <c r="E179" s="278"/>
      <c r="F179" s="300" t="s">
        <v>598</v>
      </c>
      <c r="G179" s="278"/>
      <c r="H179" s="278" t="s">
        <v>670</v>
      </c>
      <c r="I179" s="278" t="s">
        <v>600</v>
      </c>
      <c r="J179" s="278">
        <v>20</v>
      </c>
      <c r="K179" s="322"/>
    </row>
    <row r="180" spans="2:11" s="1" customFormat="1" ht="15" customHeight="1">
      <c r="B180" s="301"/>
      <c r="C180" s="278" t="s">
        <v>54</v>
      </c>
      <c r="D180" s="278"/>
      <c r="E180" s="278"/>
      <c r="F180" s="300" t="s">
        <v>598</v>
      </c>
      <c r="G180" s="278"/>
      <c r="H180" s="278" t="s">
        <v>671</v>
      </c>
      <c r="I180" s="278" t="s">
        <v>600</v>
      </c>
      <c r="J180" s="278">
        <v>255</v>
      </c>
      <c r="K180" s="322"/>
    </row>
    <row r="181" spans="2:11" s="1" customFormat="1" ht="15" customHeight="1">
      <c r="B181" s="301"/>
      <c r="C181" s="278" t="s">
        <v>117</v>
      </c>
      <c r="D181" s="278"/>
      <c r="E181" s="278"/>
      <c r="F181" s="300" t="s">
        <v>598</v>
      </c>
      <c r="G181" s="278"/>
      <c r="H181" s="278" t="s">
        <v>562</v>
      </c>
      <c r="I181" s="278" t="s">
        <v>600</v>
      </c>
      <c r="J181" s="278">
        <v>10</v>
      </c>
      <c r="K181" s="322"/>
    </row>
    <row r="182" spans="2:11" s="1" customFormat="1" ht="15" customHeight="1">
      <c r="B182" s="301"/>
      <c r="C182" s="278" t="s">
        <v>118</v>
      </c>
      <c r="D182" s="278"/>
      <c r="E182" s="278"/>
      <c r="F182" s="300" t="s">
        <v>598</v>
      </c>
      <c r="G182" s="278"/>
      <c r="H182" s="278" t="s">
        <v>672</v>
      </c>
      <c r="I182" s="278" t="s">
        <v>633</v>
      </c>
      <c r="J182" s="278"/>
      <c r="K182" s="322"/>
    </row>
    <row r="183" spans="2:11" s="1" customFormat="1" ht="15" customHeight="1">
      <c r="B183" s="301"/>
      <c r="C183" s="278" t="s">
        <v>673</v>
      </c>
      <c r="D183" s="278"/>
      <c r="E183" s="278"/>
      <c r="F183" s="300" t="s">
        <v>598</v>
      </c>
      <c r="G183" s="278"/>
      <c r="H183" s="278" t="s">
        <v>674</v>
      </c>
      <c r="I183" s="278" t="s">
        <v>633</v>
      </c>
      <c r="J183" s="278"/>
      <c r="K183" s="322"/>
    </row>
    <row r="184" spans="2:11" s="1" customFormat="1" ht="15" customHeight="1">
      <c r="B184" s="301"/>
      <c r="C184" s="278" t="s">
        <v>662</v>
      </c>
      <c r="D184" s="278"/>
      <c r="E184" s="278"/>
      <c r="F184" s="300" t="s">
        <v>598</v>
      </c>
      <c r="G184" s="278"/>
      <c r="H184" s="278" t="s">
        <v>675</v>
      </c>
      <c r="I184" s="278" t="s">
        <v>633</v>
      </c>
      <c r="J184" s="278"/>
      <c r="K184" s="322"/>
    </row>
    <row r="185" spans="2:11" s="1" customFormat="1" ht="15" customHeight="1">
      <c r="B185" s="301"/>
      <c r="C185" s="278" t="s">
        <v>120</v>
      </c>
      <c r="D185" s="278"/>
      <c r="E185" s="278"/>
      <c r="F185" s="300" t="s">
        <v>604</v>
      </c>
      <c r="G185" s="278"/>
      <c r="H185" s="278" t="s">
        <v>676</v>
      </c>
      <c r="I185" s="278" t="s">
        <v>600</v>
      </c>
      <c r="J185" s="278">
        <v>50</v>
      </c>
      <c r="K185" s="322"/>
    </row>
    <row r="186" spans="2:11" s="1" customFormat="1" ht="15" customHeight="1">
      <c r="B186" s="301"/>
      <c r="C186" s="278" t="s">
        <v>677</v>
      </c>
      <c r="D186" s="278"/>
      <c r="E186" s="278"/>
      <c r="F186" s="300" t="s">
        <v>604</v>
      </c>
      <c r="G186" s="278"/>
      <c r="H186" s="278" t="s">
        <v>678</v>
      </c>
      <c r="I186" s="278" t="s">
        <v>679</v>
      </c>
      <c r="J186" s="278"/>
      <c r="K186" s="322"/>
    </row>
    <row r="187" spans="2:11" s="1" customFormat="1" ht="15" customHeight="1">
      <c r="B187" s="301"/>
      <c r="C187" s="278" t="s">
        <v>680</v>
      </c>
      <c r="D187" s="278"/>
      <c r="E187" s="278"/>
      <c r="F187" s="300" t="s">
        <v>604</v>
      </c>
      <c r="G187" s="278"/>
      <c r="H187" s="278" t="s">
        <v>681</v>
      </c>
      <c r="I187" s="278" t="s">
        <v>679</v>
      </c>
      <c r="J187" s="278"/>
      <c r="K187" s="322"/>
    </row>
    <row r="188" spans="2:11" s="1" customFormat="1" ht="15" customHeight="1">
      <c r="B188" s="301"/>
      <c r="C188" s="278" t="s">
        <v>682</v>
      </c>
      <c r="D188" s="278"/>
      <c r="E188" s="278"/>
      <c r="F188" s="300" t="s">
        <v>604</v>
      </c>
      <c r="G188" s="278"/>
      <c r="H188" s="278" t="s">
        <v>683</v>
      </c>
      <c r="I188" s="278" t="s">
        <v>679</v>
      </c>
      <c r="J188" s="278"/>
      <c r="K188" s="322"/>
    </row>
    <row r="189" spans="2:11" s="1" customFormat="1" ht="15" customHeight="1">
      <c r="B189" s="301"/>
      <c r="C189" s="334" t="s">
        <v>684</v>
      </c>
      <c r="D189" s="278"/>
      <c r="E189" s="278"/>
      <c r="F189" s="300" t="s">
        <v>604</v>
      </c>
      <c r="G189" s="278"/>
      <c r="H189" s="278" t="s">
        <v>685</v>
      </c>
      <c r="I189" s="278" t="s">
        <v>686</v>
      </c>
      <c r="J189" s="335" t="s">
        <v>687</v>
      </c>
      <c r="K189" s="322"/>
    </row>
    <row r="190" spans="2:11" s="1" customFormat="1" ht="15" customHeight="1">
      <c r="B190" s="301"/>
      <c r="C190" s="285" t="s">
        <v>42</v>
      </c>
      <c r="D190" s="278"/>
      <c r="E190" s="278"/>
      <c r="F190" s="300" t="s">
        <v>598</v>
      </c>
      <c r="G190" s="278"/>
      <c r="H190" s="275" t="s">
        <v>688</v>
      </c>
      <c r="I190" s="278" t="s">
        <v>689</v>
      </c>
      <c r="J190" s="278"/>
      <c r="K190" s="322"/>
    </row>
    <row r="191" spans="2:11" s="1" customFormat="1" ht="15" customHeight="1">
      <c r="B191" s="301"/>
      <c r="C191" s="285" t="s">
        <v>690</v>
      </c>
      <c r="D191" s="278"/>
      <c r="E191" s="278"/>
      <c r="F191" s="300" t="s">
        <v>598</v>
      </c>
      <c r="G191" s="278"/>
      <c r="H191" s="278" t="s">
        <v>691</v>
      </c>
      <c r="I191" s="278" t="s">
        <v>633</v>
      </c>
      <c r="J191" s="278"/>
      <c r="K191" s="322"/>
    </row>
    <row r="192" spans="2:11" s="1" customFormat="1" ht="15" customHeight="1">
      <c r="B192" s="301"/>
      <c r="C192" s="285" t="s">
        <v>692</v>
      </c>
      <c r="D192" s="278"/>
      <c r="E192" s="278"/>
      <c r="F192" s="300" t="s">
        <v>598</v>
      </c>
      <c r="G192" s="278"/>
      <c r="H192" s="278" t="s">
        <v>693</v>
      </c>
      <c r="I192" s="278" t="s">
        <v>633</v>
      </c>
      <c r="J192" s="278"/>
      <c r="K192" s="322"/>
    </row>
    <row r="193" spans="2:11" s="1" customFormat="1" ht="15" customHeight="1">
      <c r="B193" s="301"/>
      <c r="C193" s="285" t="s">
        <v>694</v>
      </c>
      <c r="D193" s="278"/>
      <c r="E193" s="278"/>
      <c r="F193" s="300" t="s">
        <v>604</v>
      </c>
      <c r="G193" s="278"/>
      <c r="H193" s="278" t="s">
        <v>695</v>
      </c>
      <c r="I193" s="278" t="s">
        <v>633</v>
      </c>
      <c r="J193" s="278"/>
      <c r="K193" s="322"/>
    </row>
    <row r="194" spans="2:11" s="1" customFormat="1" ht="15" customHeight="1">
      <c r="B194" s="328"/>
      <c r="C194" s="336"/>
      <c r="D194" s="310"/>
      <c r="E194" s="310"/>
      <c r="F194" s="310"/>
      <c r="G194" s="310"/>
      <c r="H194" s="310"/>
      <c r="I194" s="310"/>
      <c r="J194" s="310"/>
      <c r="K194" s="329"/>
    </row>
    <row r="195" spans="2:11" s="1" customFormat="1" ht="18.75" customHeight="1">
      <c r="B195" s="275"/>
      <c r="C195" s="278"/>
      <c r="D195" s="278"/>
      <c r="E195" s="278"/>
      <c r="F195" s="300"/>
      <c r="G195" s="278"/>
      <c r="H195" s="278"/>
      <c r="I195" s="278"/>
      <c r="J195" s="278"/>
      <c r="K195" s="275"/>
    </row>
    <row r="196" spans="2:11" s="1" customFormat="1" ht="18.75" customHeight="1">
      <c r="B196" s="275"/>
      <c r="C196" s="278"/>
      <c r="D196" s="278"/>
      <c r="E196" s="278"/>
      <c r="F196" s="300"/>
      <c r="G196" s="278"/>
      <c r="H196" s="278"/>
      <c r="I196" s="278"/>
      <c r="J196" s="278"/>
      <c r="K196" s="275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696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37" t="s">
        <v>697</v>
      </c>
      <c r="D200" s="337"/>
      <c r="E200" s="337"/>
      <c r="F200" s="337" t="s">
        <v>698</v>
      </c>
      <c r="G200" s="338"/>
      <c r="H200" s="337" t="s">
        <v>699</v>
      </c>
      <c r="I200" s="337"/>
      <c r="J200" s="337"/>
      <c r="K200" s="270"/>
    </row>
    <row r="201" spans="2:11" s="1" customFormat="1" ht="5.25" customHeight="1">
      <c r="B201" s="301"/>
      <c r="C201" s="298"/>
      <c r="D201" s="298"/>
      <c r="E201" s="298"/>
      <c r="F201" s="298"/>
      <c r="G201" s="278"/>
      <c r="H201" s="298"/>
      <c r="I201" s="298"/>
      <c r="J201" s="298"/>
      <c r="K201" s="322"/>
    </row>
    <row r="202" spans="2:11" s="1" customFormat="1" ht="15" customHeight="1">
      <c r="B202" s="301"/>
      <c r="C202" s="278" t="s">
        <v>689</v>
      </c>
      <c r="D202" s="278"/>
      <c r="E202" s="278"/>
      <c r="F202" s="300" t="s">
        <v>43</v>
      </c>
      <c r="G202" s="278"/>
      <c r="H202" s="278" t="s">
        <v>700</v>
      </c>
      <c r="I202" s="278"/>
      <c r="J202" s="278"/>
      <c r="K202" s="322"/>
    </row>
    <row r="203" spans="2:11" s="1" customFormat="1" ht="15" customHeight="1">
      <c r="B203" s="301"/>
      <c r="C203" s="307"/>
      <c r="D203" s="278"/>
      <c r="E203" s="278"/>
      <c r="F203" s="300" t="s">
        <v>44</v>
      </c>
      <c r="G203" s="278"/>
      <c r="H203" s="278" t="s">
        <v>701</v>
      </c>
      <c r="I203" s="278"/>
      <c r="J203" s="278"/>
      <c r="K203" s="322"/>
    </row>
    <row r="204" spans="2:11" s="1" customFormat="1" ht="15" customHeight="1">
      <c r="B204" s="301"/>
      <c r="C204" s="307"/>
      <c r="D204" s="278"/>
      <c r="E204" s="278"/>
      <c r="F204" s="300" t="s">
        <v>47</v>
      </c>
      <c r="G204" s="278"/>
      <c r="H204" s="278" t="s">
        <v>702</v>
      </c>
      <c r="I204" s="278"/>
      <c r="J204" s="278"/>
      <c r="K204" s="322"/>
    </row>
    <row r="205" spans="2:11" s="1" customFormat="1" ht="15" customHeight="1">
      <c r="B205" s="301"/>
      <c r="C205" s="278"/>
      <c r="D205" s="278"/>
      <c r="E205" s="278"/>
      <c r="F205" s="300" t="s">
        <v>45</v>
      </c>
      <c r="G205" s="278"/>
      <c r="H205" s="278" t="s">
        <v>703</v>
      </c>
      <c r="I205" s="278"/>
      <c r="J205" s="278"/>
      <c r="K205" s="322"/>
    </row>
    <row r="206" spans="2:11" s="1" customFormat="1" ht="15" customHeight="1">
      <c r="B206" s="301"/>
      <c r="C206" s="278"/>
      <c r="D206" s="278"/>
      <c r="E206" s="278"/>
      <c r="F206" s="300" t="s">
        <v>46</v>
      </c>
      <c r="G206" s="278"/>
      <c r="H206" s="278" t="s">
        <v>704</v>
      </c>
      <c r="I206" s="278"/>
      <c r="J206" s="278"/>
      <c r="K206" s="322"/>
    </row>
    <row r="207" spans="2:11" s="1" customFormat="1" ht="15" customHeight="1">
      <c r="B207" s="301"/>
      <c r="C207" s="278"/>
      <c r="D207" s="278"/>
      <c r="E207" s="278"/>
      <c r="F207" s="300"/>
      <c r="G207" s="278"/>
      <c r="H207" s="278"/>
      <c r="I207" s="278"/>
      <c r="J207" s="278"/>
      <c r="K207" s="322"/>
    </row>
    <row r="208" spans="2:11" s="1" customFormat="1" ht="15" customHeight="1">
      <c r="B208" s="301"/>
      <c r="C208" s="278" t="s">
        <v>645</v>
      </c>
      <c r="D208" s="278"/>
      <c r="E208" s="278"/>
      <c r="F208" s="300" t="s">
        <v>79</v>
      </c>
      <c r="G208" s="278"/>
      <c r="H208" s="278" t="s">
        <v>705</v>
      </c>
      <c r="I208" s="278"/>
      <c r="J208" s="278"/>
      <c r="K208" s="322"/>
    </row>
    <row r="209" spans="2:11" s="1" customFormat="1" ht="15" customHeight="1">
      <c r="B209" s="301"/>
      <c r="C209" s="307"/>
      <c r="D209" s="278"/>
      <c r="E209" s="278"/>
      <c r="F209" s="300" t="s">
        <v>541</v>
      </c>
      <c r="G209" s="278"/>
      <c r="H209" s="278" t="s">
        <v>542</v>
      </c>
      <c r="I209" s="278"/>
      <c r="J209" s="278"/>
      <c r="K209" s="322"/>
    </row>
    <row r="210" spans="2:11" s="1" customFormat="1" ht="15" customHeight="1">
      <c r="B210" s="301"/>
      <c r="C210" s="278"/>
      <c r="D210" s="278"/>
      <c r="E210" s="278"/>
      <c r="F210" s="300" t="s">
        <v>539</v>
      </c>
      <c r="G210" s="278"/>
      <c r="H210" s="278" t="s">
        <v>706</v>
      </c>
      <c r="I210" s="278"/>
      <c r="J210" s="278"/>
      <c r="K210" s="322"/>
    </row>
    <row r="211" spans="2:11" s="1" customFormat="1" ht="15" customHeight="1">
      <c r="B211" s="339"/>
      <c r="C211" s="307"/>
      <c r="D211" s="307"/>
      <c r="E211" s="307"/>
      <c r="F211" s="300" t="s">
        <v>83</v>
      </c>
      <c r="G211" s="285"/>
      <c r="H211" s="326" t="s">
        <v>543</v>
      </c>
      <c r="I211" s="326"/>
      <c r="J211" s="326"/>
      <c r="K211" s="340"/>
    </row>
    <row r="212" spans="2:11" s="1" customFormat="1" ht="15" customHeight="1">
      <c r="B212" s="339"/>
      <c r="C212" s="307"/>
      <c r="D212" s="307"/>
      <c r="E212" s="307"/>
      <c r="F212" s="300" t="s">
        <v>544</v>
      </c>
      <c r="G212" s="285"/>
      <c r="H212" s="326" t="s">
        <v>707</v>
      </c>
      <c r="I212" s="326"/>
      <c r="J212" s="326"/>
      <c r="K212" s="340"/>
    </row>
    <row r="213" spans="2:11" s="1" customFormat="1" ht="15" customHeight="1">
      <c r="B213" s="339"/>
      <c r="C213" s="307"/>
      <c r="D213" s="307"/>
      <c r="E213" s="307"/>
      <c r="F213" s="341"/>
      <c r="G213" s="285"/>
      <c r="H213" s="342"/>
      <c r="I213" s="342"/>
      <c r="J213" s="342"/>
      <c r="K213" s="340"/>
    </row>
    <row r="214" spans="2:11" s="1" customFormat="1" ht="15" customHeight="1">
      <c r="B214" s="339"/>
      <c r="C214" s="278" t="s">
        <v>669</v>
      </c>
      <c r="D214" s="307"/>
      <c r="E214" s="307"/>
      <c r="F214" s="300">
        <v>1</v>
      </c>
      <c r="G214" s="285"/>
      <c r="H214" s="326" t="s">
        <v>708</v>
      </c>
      <c r="I214" s="326"/>
      <c r="J214" s="326"/>
      <c r="K214" s="340"/>
    </row>
    <row r="215" spans="2:11" s="1" customFormat="1" ht="15" customHeight="1">
      <c r="B215" s="339"/>
      <c r="C215" s="307"/>
      <c r="D215" s="307"/>
      <c r="E215" s="307"/>
      <c r="F215" s="300">
        <v>2</v>
      </c>
      <c r="G215" s="285"/>
      <c r="H215" s="326" t="s">
        <v>709</v>
      </c>
      <c r="I215" s="326"/>
      <c r="J215" s="326"/>
      <c r="K215" s="340"/>
    </row>
    <row r="216" spans="2:11" s="1" customFormat="1" ht="15" customHeight="1">
      <c r="B216" s="339"/>
      <c r="C216" s="307"/>
      <c r="D216" s="307"/>
      <c r="E216" s="307"/>
      <c r="F216" s="300">
        <v>3</v>
      </c>
      <c r="G216" s="285"/>
      <c r="H216" s="326" t="s">
        <v>710</v>
      </c>
      <c r="I216" s="326"/>
      <c r="J216" s="326"/>
      <c r="K216" s="340"/>
    </row>
    <row r="217" spans="2:11" s="1" customFormat="1" ht="15" customHeight="1">
      <c r="B217" s="339"/>
      <c r="C217" s="307"/>
      <c r="D217" s="307"/>
      <c r="E217" s="307"/>
      <c r="F217" s="300">
        <v>4</v>
      </c>
      <c r="G217" s="285"/>
      <c r="H217" s="326" t="s">
        <v>711</v>
      </c>
      <c r="I217" s="326"/>
      <c r="J217" s="326"/>
      <c r="K217" s="340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2020-01-06T08:34:22Z</dcterms:created>
  <dcterms:modified xsi:type="dcterms:W3CDTF">2020-01-06T08:34:25Z</dcterms:modified>
  <cp:category/>
  <cp:version/>
  <cp:contentType/>
  <cp:contentStatus/>
</cp:coreProperties>
</file>