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10" yWindow="405" windowWidth="28440" windowHeight="16785" activeTab="0"/>
  </bookViews>
  <sheets>
    <sheet name="Rekapitulace stavby" sheetId="1" r:id="rId1"/>
    <sheet name="00 - Vedlejší náklady" sheetId="2" r:id="rId2"/>
    <sheet name="01 - Výměna oken I. etapa" sheetId="3" r:id="rId3"/>
    <sheet name="02 - Výměna oken II. etapa" sheetId="4" r:id="rId4"/>
    <sheet name="Pokyny pro vyplnění" sheetId="5" r:id="rId5"/>
  </sheets>
  <definedNames>
    <definedName name="_xlnm._FilterDatabase" localSheetId="1" hidden="1">'00 - Vedlejší náklady'!$C$76:$K$86</definedName>
    <definedName name="_xlnm._FilterDatabase" localSheetId="2" hidden="1">'01 - Výměna oken I. etapa'!$C$90:$K$347</definedName>
    <definedName name="_xlnm._FilterDatabase" localSheetId="3" hidden="1">'02 - Výměna oken II. etapa'!$C$79:$K$116</definedName>
    <definedName name="_xlnm.Print_Area" localSheetId="1">'00 - Vedlejší náklady'!$C$4:$J$36,'00 - Vedlejší náklady'!$C$42:$J$58,'00 - Vedlejší náklady'!$C$64:$K$86</definedName>
    <definedName name="_xlnm.Print_Area" localSheetId="2">'01 - Výměna oken I. etapa'!$C$4:$J$36,'01 - Výměna oken I. etapa'!$C$42:$J$72,'01 - Výměna oken I. etapa'!$C$78:$K$347</definedName>
    <definedName name="_xlnm.Print_Area" localSheetId="3">'02 - Výměna oken II. etapa'!$C$4:$J$36,'02 - Výměna oken II. etapa'!$C$42:$J$61,'02 - Výměna oken II. etapa'!$C$67:$K$116</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'00 - Vedlejší náklady'!$76:$76</definedName>
    <definedName name="_xlnm.Print_Titles" localSheetId="2">'01 - Výměna oken I. etapa'!$90:$90</definedName>
    <definedName name="_xlnm.Print_Titles" localSheetId="3">'02 - Výměna oken II. etapa'!$79:$79</definedName>
  </definedNames>
  <calcPr calcId="145621"/>
</workbook>
</file>

<file path=xl/sharedStrings.xml><?xml version="1.0" encoding="utf-8"?>
<sst xmlns="http://schemas.openxmlformats.org/spreadsheetml/2006/main" count="4020" uniqueCount="847">
  <si>
    <t>Export VZ</t>
  </si>
  <si>
    <t>List obsahuje:</t>
  </si>
  <si>
    <t>1) Rekapitulace stavby</t>
  </si>
  <si>
    <t>2) Rekapitulace objektů stavby a soupisů prací</t>
  </si>
  <si>
    <t>3.0</t>
  </si>
  <si>
    <t>ZAMOK</t>
  </si>
  <si>
    <t>False</t>
  </si>
  <si>
    <t>{663b5121-d16a-47bf-a580-0608c120097e}</t>
  </si>
  <si>
    <t>0,01</t>
  </si>
  <si>
    <t>21</t>
  </si>
  <si>
    <t>15</t>
  </si>
  <si>
    <t>REKAPITULACE STAVBY</t>
  </si>
  <si>
    <t>v ---  níže se nacházejí doplnkové a pomocné údaje k sestavám  --- v</t>
  </si>
  <si>
    <t>Návod na vyplnění</t>
  </si>
  <si>
    <t>0,001</t>
  </si>
  <si>
    <t>Kód:</t>
  </si>
  <si>
    <t>265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</si>
  <si>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</si>
  <si>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</si>
  <si>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Výměna oken dvorní fasády, Sady Pětatřicátníků 14, Plzeň</t>
  </si>
  <si>
    <t>0,1</t>
  </si>
  <si>
    <t>KSO:</t>
  </si>
  <si>
    <t/>
  </si>
  <si>
    <t>CC-CZ:</t>
  </si>
  <si>
    <t>1</t>
  </si>
  <si>
    <t>Místo:</t>
  </si>
  <si>
    <t>Plzeň</t>
  </si>
  <si>
    <t>Datum:</t>
  </si>
  <si>
    <t>13. 12. 2018</t>
  </si>
  <si>
    <t>10</t>
  </si>
  <si>
    <t>100</t>
  </si>
  <si>
    <t>Zadavatel:</t>
  </si>
  <si>
    <t>IČ:</t>
  </si>
  <si>
    <t>Západočeská univerzita v Plzni</t>
  </si>
  <si>
    <t>DIČ:</t>
  </si>
  <si>
    <t>Uchazeč:</t>
  </si>
  <si>
    <t>Vyplň údaj</t>
  </si>
  <si>
    <t>Projektant:</t>
  </si>
  <si>
    <t>Ateliér Soukup s.r.o.</t>
  </si>
  <si>
    <t>Poznámka:</t>
  </si>
  <si>
    <t>Přesný postup provádění a přesná specifikace konstrukcí a prací je uvedena v projektové dokumentaci. 
Materiály a zařízení uvedené v PD jsou pouze směrné dle nutných standardů. Materiály a výrobky je možné zaměnit při zachování shodných parametrů a funkce doložených technickými listy.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</si>
  <si>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</si>
  <si>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</si>
  <si>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</si>
  <si>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</si>
  <si>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</si>
  <si>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</si>
  <si>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</si>
  <si>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</si>
  <si>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</si>
  <si>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</si>
  <si>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</si>
  <si>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</si>
  <si>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</si>
  <si>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</si>
  <si>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</si>
  <si>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</si>
  <si>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</si>
  <si>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</si>
  <si>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</si>
  <si>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</si>
  <si>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</si>
  <si>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</si>
  <si>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</si>
  <si>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</si>
  <si>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</si>
  <si>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</si>
  <si>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</si>
  <si>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</si>
  <si>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</si>
  <si>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</si>
  <si>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</si>
  <si>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</si>
  <si>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</si>
  <si>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</si>
  <si>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</si>
  <si>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</si>
  <si>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</si>
  <si>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</si>
  <si>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</si>
  <si>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</si>
  <si>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náklady</t>
  </si>
  <si>
    <t>VON</t>
  </si>
  <si>
    <t>{e460c527-0bef-41ae-b695-743892d7346d}</t>
  </si>
  <si>
    <t>2</t>
  </si>
  <si>
    <t>01</t>
  </si>
  <si>
    <t>Výměna oken I. etapa</t>
  </si>
  <si>
    <t>STA</t>
  </si>
  <si>
    <t>{409fa78e-ed86-4a1b-a4f4-0685f45d76b6}</t>
  </si>
  <si>
    <t>02</t>
  </si>
  <si>
    <t>Výměna oken II. etapa</t>
  </si>
  <si>
    <t>{c75a5424-aaae-443a-aba1-3c4dcdf3e5b8}</t>
  </si>
  <si>
    <t>1) Krycí list soupisu</t>
  </si>
  <si>
    <t>2) Rekapitulace</t>
  </si>
  <si>
    <t>3) Soupis prací</t>
  </si>
  <si>
    <t>Zpět na list:</t>
  </si>
  <si>
    <t>Rekapitulace stavby</t>
  </si>
  <si>
    <t>KRYCÍ LIST SOUPISU</t>
  </si>
  <si>
    <t>Objekt:</t>
  </si>
  <si>
    <t>00 - Vedlejší náklady</t>
  </si>
  <si>
    <t xml:space="preserve"> </t>
  </si>
  <si>
    <t>REKAPITULACE ČLENĚNÍ SOUPISU PRACÍ</t>
  </si>
  <si>
    <t>Kód dílu - Popis</t>
  </si>
  <si>
    <t>Cena celkem [CZK]</t>
  </si>
  <si>
    <t>Náklady soupisu celkem</t>
  </si>
  <si>
    <t>-1</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</si>
  <si>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</si>
  <si>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</si>
  <si>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</si>
  <si>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</si>
  <si>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</si>
  <si>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</si>
  <si>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</si>
  <si>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</si>
  <si>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</si>
  <si>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</si>
  <si>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</si>
  <si>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</si>
  <si>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</si>
  <si>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</si>
  <si>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</si>
  <si>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</si>
  <si>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</si>
  <si>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ROZPOCET</t>
  </si>
  <si>
    <t>K</t>
  </si>
  <si>
    <t>030001000</t>
  </si>
  <si>
    <t>Zařízení staveniště</t>
  </si>
  <si>
    <t>Kč</t>
  </si>
  <si>
    <t>CS ÚRS 2018 01</t>
  </si>
  <si>
    <t>1024</t>
  </si>
  <si>
    <t>-1015737720</t>
  </si>
  <si>
    <t>PP</t>
  </si>
  <si>
    <t>Základní rozdělení průvodních činností a nákladů zařízení staveniště</t>
  </si>
  <si>
    <t>045002000</t>
  </si>
  <si>
    <t>Kompletační a koordinační činnost</t>
  </si>
  <si>
    <t>-614604050</t>
  </si>
  <si>
    <t>Hlavní tituly průvodních činností a nákladů inženýrská činnost kompletační a koordinační činnost</t>
  </si>
  <si>
    <t>3</t>
  </si>
  <si>
    <t>062002000</t>
  </si>
  <si>
    <t>Ztížené dopravní podmínky</t>
  </si>
  <si>
    <t>1474614177</t>
  </si>
  <si>
    <t>Hlavní tituly průvodních činností a nákladů územní vlivy ztížené dopravní podmínky</t>
  </si>
  <si>
    <t>4</t>
  </si>
  <si>
    <t>041903000</t>
  </si>
  <si>
    <t>Dozor jiné osoby - restaurátor</t>
  </si>
  <si>
    <t>-1242152998</t>
  </si>
  <si>
    <t>Inženýrská činnost dozory dozor jiné osoby</t>
  </si>
  <si>
    <t>01 - Výměna oken I. etapa</t>
  </si>
  <si>
    <t>HSV - Práce a dodávky HSV</t>
  </si>
  <si>
    <t xml:space="preserve">    3 - Svislé a kompletní konstrukce</t>
  </si>
  <si>
    <t xml:space="preserve">    61 - Úprava povrchů vnitřní</t>
  </si>
  <si>
    <t xml:space="preserve">    62 - Úprava povrchů vnější</t>
  </si>
  <si>
    <t xml:space="preserve">    9 - Ostatní konstrukce a práce-bourání</t>
  </si>
  <si>
    <t xml:space="preserve">    96 - Bourání konstrukcí</t>
  </si>
  <si>
    <t xml:space="preserve">    997 - Přesun sutě</t>
  </si>
  <si>
    <t xml:space="preserve">    998 - Přesun hmot</t>
  </si>
  <si>
    <t>PSV - Práce a dodávky PSV</t>
  </si>
  <si>
    <t xml:space="preserve">    764 - Konstrukce klempířské</t>
  </si>
  <si>
    <t xml:space="preserve">    766 - Konstrukce truhlářské</t>
  </si>
  <si>
    <t xml:space="preserve">    767 - Konstrukce zámečnické</t>
  </si>
  <si>
    <t xml:space="preserve">    782 - Dokončovací práce - obklady z kamene</t>
  </si>
  <si>
    <t xml:space="preserve">    783 - Dokončovací práce - nátěry</t>
  </si>
  <si>
    <t xml:space="preserve">    784 - Dokončovací práce - malby</t>
  </si>
  <si>
    <t>HSV</t>
  </si>
  <si>
    <t>Práce a dodávky HSV</t>
  </si>
  <si>
    <t>Svislé a kompletní konstrukce</t>
  </si>
  <si>
    <t>349231811</t>
  </si>
  <si>
    <t>Přizdívka ostění s ozubem z cihel tl do 150 mm</t>
  </si>
  <si>
    <t>m2</t>
  </si>
  <si>
    <t>-1440825723</t>
  </si>
  <si>
    <t>Přizdívka z cihel ostění s ozubem ve vybouraných otvorech, s vysekáním kapes pro zavázaní přes 80 do 150 mm</t>
  </si>
  <si>
    <t>VV</t>
  </si>
  <si>
    <t>tr6, tr9, tr10, tr12, tr18b, tr20, tr21</t>
  </si>
  <si>
    <t>True</t>
  </si>
  <si>
    <t>(1,015+2,255)*2*0,6*2</t>
  </si>
  <si>
    <t>(1,15+1,9)*2*0,6*4</t>
  </si>
  <si>
    <t>(0,805+1,9)*2*0,6</t>
  </si>
  <si>
    <t>(0,72+1,9)*2*0,6*2</t>
  </si>
  <si>
    <t>(0,71+2,225)*2*0,6</t>
  </si>
  <si>
    <t>(0,896+2,05*2)*0,6</t>
  </si>
  <si>
    <t>(1,11+1,37)*2*0,8*3</t>
  </si>
  <si>
    <t>Součet</t>
  </si>
  <si>
    <t>61</t>
  </si>
  <si>
    <t>Úprava povrchů vnitřní</t>
  </si>
  <si>
    <t>612325302.1</t>
  </si>
  <si>
    <t>Vápenocementová štuková omítka tepelně izolační ostění nebo nadpraží</t>
  </si>
  <si>
    <t>1PP vnitřní</t>
  </si>
  <si>
    <t>0,6*((0,805+1,4)*2+0,95+1,2+0,9*1/2+2+1,108+1,4+1,0+1,37+1,0+1,37)*2</t>
  </si>
  <si>
    <t>1NP vnitřní</t>
  </si>
  <si>
    <t>0,3*((1,1+2,45)*2+0,9*1/2+2+(0,7+1,84)*2+(1,1+1,9)*4+(1,0+1,9)*2)*2</t>
  </si>
  <si>
    <t>2NP vnitřní</t>
  </si>
  <si>
    <t>0,2*((1,12+2,255)*2+1,34+3,15+(0,8+2,27)*2+1,2+2,36+(0,71+2,225)*2+0,77+4,0+0,66+2,22+(1,015+2,255)*2+(0,665+2,27)*2)*2</t>
  </si>
  <si>
    <t>3NP vnitřní</t>
  </si>
  <si>
    <t>0,2*((1,12+2,255)*2+1,34+3,15+(0,82+2,27)*2+1,25+2,36+(0,7+2,225)*2+0,78+4,0+0,66+2,22+(1,015+2,255)*2+0,85+2,27)*2</t>
  </si>
  <si>
    <t>4NP vnitřní</t>
  </si>
  <si>
    <t>0,2*((1,12+2,255)*2+1,34+3,15+(0,82+2,27)*2+1,25+2,36+(0,7+2,225)*2+0,78+4,0+0,67+2,22+(1,015+2,255)*2+0,85+2,27)*2</t>
  </si>
  <si>
    <t>5NP vnitřní</t>
  </si>
  <si>
    <t>0,2*((0,705+1,91)*2+(0,72+1,9)*2+(1,01+1,98)*2+0,85+1,9)*2</t>
  </si>
  <si>
    <t>Mezisoučet</t>
  </si>
  <si>
    <t>tr15, tr16, tr17, tr18, tr19</t>
  </si>
  <si>
    <t>(0,705+1,91)*2*0,6*2</t>
  </si>
  <si>
    <t>(0,7+2,235)*2*0,6</t>
  </si>
  <si>
    <t>(0,698+2,225)*2*0,6*2</t>
  </si>
  <si>
    <t>(0,71+2,225)*2*0,6*2</t>
  </si>
  <si>
    <t>(0,705+1,85)*2*0,6*2</t>
  </si>
  <si>
    <t>619991011</t>
  </si>
  <si>
    <t>Obalení konstrukcí a prvků fólií přilepenou lepící páskou</t>
  </si>
  <si>
    <t>-1278095422</t>
  </si>
  <si>
    <t>Zakrytí vnitřních ploch před znečištěním včetně pozdějšího odkrytí konstrukcí a prvků obalením fólií a přelepením páskou</t>
  </si>
  <si>
    <t>62</t>
  </si>
  <si>
    <t>Úprava povrchů vnější</t>
  </si>
  <si>
    <t>1315843921</t>
  </si>
  <si>
    <t xml:space="preserve">1PP vnější </t>
  </si>
  <si>
    <t>0,2*((0,805+1,4)*2+0,95+1,2+0,9*1/2+2+1,108+1,4+1,0+1,37+1,0+1,37)*2</t>
  </si>
  <si>
    <t xml:space="preserve">1NP vnejší </t>
  </si>
  <si>
    <t>0,2*((1,1+2,45)*2+0,9*1/2+2+(0,7+1,84)*2+(1,1+1,9)*4+(1,0+1,9)*2)*2</t>
  </si>
  <si>
    <t xml:space="preserve">2NP vnější </t>
  </si>
  <si>
    <t xml:space="preserve">3NP vnější </t>
  </si>
  <si>
    <t xml:space="preserve">4NP vnější </t>
  </si>
  <si>
    <t xml:space="preserve">5NP vnější </t>
  </si>
  <si>
    <t>5</t>
  </si>
  <si>
    <t>629995101</t>
  </si>
  <si>
    <t>Očištění vnějších ploch tlakovou vodou</t>
  </si>
  <si>
    <t>-476794662</t>
  </si>
  <si>
    <t>Očištění vnějších ploch tlakovou vodou omytím</t>
  </si>
  <si>
    <t>0,5*((0,805+1,4)*2+0,95+1,2+0,9*1/2+2+1,108+1,4+1,0+1,37+1,0+1,37)*2</t>
  </si>
  <si>
    <t>0,5*((1,1+2,45)*2+0,9*1/2+2+(0,7+1,84)*2+(1,1+1,9)*4+(1,0+1,9)*2)*2</t>
  </si>
  <si>
    <t>0,5*((1,12+2,255)*2+1,34+3,15+(0,8+2,27)*2+1,2+2,36+(0,71+2,225)*2+0,77+4,0+0,66+2,22+(1,015+2,255)*2+(0,665+2,27)*2)*2</t>
  </si>
  <si>
    <t>0,5*((1,12+2,255)*2+1,34+3,15+(0,82+2,27)*2+1,25+2,36+(0,7+2,225)*2+0,78+4,0+0,66+2,22+(1,015+2,255)*2+0,85+2,27)*2</t>
  </si>
  <si>
    <t>0,5*((1,12+2,255)*2+1,34+3,15+(0,82+2,27)*2+1,25+2,36+(0,7+2,225)*2+0,78+4,0+0,67+2,22+(1,015+2,255)*2+0,85+2,27)*2</t>
  </si>
  <si>
    <t>0,5*((0,705+1,91)*2+(0,72+1,9)*2+(1,01+1,98)*2+0,85+1,9)*2</t>
  </si>
  <si>
    <t>6</t>
  </si>
  <si>
    <t>629991011</t>
  </si>
  <si>
    <t>Zakrytí výplní otvorů a svislých ploch fólií přilepenou lepící páskou</t>
  </si>
  <si>
    <t>2093690645</t>
  </si>
  <si>
    <t>Zakrytí vnějších ploch před znečištěním včetně pozdějšího odkrytí výplní otvorů a svislých ploch fólií přilepenou lepící páskou</t>
  </si>
  <si>
    <t>1,25*2,36*3+0,82*2,27*6+1,12*2,255*6+1,115*2,455*2+1,34*3,15*3+1,015*2,255*2+1,07*1,98*6+1,015*1,9*2+1,15*1,9*4+0,805*1,9+0,85*2,27*2+0,72*1,9*2</t>
  </si>
  <si>
    <t>0,665*2,27*2+0,78*4*3+0,705*1,91*2+0,7*2,235+0,698*2,225*2+0,71*2,225*2+0,705*1,85*2+0,896*2,05+1,11*1,37*3+0,95*1,2+0,85*1,4</t>
  </si>
  <si>
    <t>9</t>
  </si>
  <si>
    <t>Ostatní konstrukce a práce-bourání</t>
  </si>
  <si>
    <t>7</t>
  </si>
  <si>
    <t>941211112</t>
  </si>
  <si>
    <t>Montáž lešení řadového rámového lehkého zatížení do 200 kg/m2 š do 0,9 m v do 25 m</t>
  </si>
  <si>
    <t>-1086385189</t>
  </si>
  <si>
    <t>Montáž lešení řadového rámového lehkého pracovního s podlahami s provozním zatížením tř. 3 do 200 kg/m2 šířky tř. SW06 přes 0,6 do 0,9 m, výšky přes 10 do 25 m</t>
  </si>
  <si>
    <t>21,0*(11,5+4,5)</t>
  </si>
  <si>
    <t>6*(3+7)</t>
  </si>
  <si>
    <t>18*(8+9)</t>
  </si>
  <si>
    <t>8</t>
  </si>
  <si>
    <t>941311211</t>
  </si>
  <si>
    <t>Příplatek k lešení řadovému modulovému lehkému š 0,9 m v do 25 m za první a ZKD den použití</t>
  </si>
  <si>
    <t>1593959964</t>
  </si>
  <si>
    <t>Montáž lešení řadového modulového lehkého pracovního s podlahami s provozním zatížením tř. 3 do 200 kg/m2 Příplatek za první a každý další den použití lešení k ceně -1111 nebo -1112</t>
  </si>
  <si>
    <t>702*45</t>
  </si>
  <si>
    <t>941211812</t>
  </si>
  <si>
    <t>Demontáž lešení řadového rámového lehkého zatížení do 200 kg/m2 š do 0,9 m v do 25 m</t>
  </si>
  <si>
    <t>-613497219</t>
  </si>
  <si>
    <t>Demontáž lešení řadového rámového lehkého pracovního s provozním zatížením tř. 3 do 200 kg/m2 šířky tř. SW06 přes 0,6 do 0,9 m, výšky přes 10 do 25 m</t>
  </si>
  <si>
    <t>952901111</t>
  </si>
  <si>
    <t>Vyčištění budov bytové a občanské výstavby při výšce podlaží do 4 m</t>
  </si>
  <si>
    <t>12</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</si>
  <si>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</si>
  <si>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1*(5+2+1,3+2+5)</t>
  </si>
  <si>
    <t>1*(2+2+1,3+1+1,3+2*6)</t>
  </si>
  <si>
    <t>1*(8+7+3+3+8)</t>
  </si>
  <si>
    <t>1*(3+11)</t>
  </si>
  <si>
    <t>96</t>
  </si>
  <si>
    <t>Bourání konstrukcí</t>
  </si>
  <si>
    <t>11</t>
  </si>
  <si>
    <t>967031132</t>
  </si>
  <si>
    <t>Přisekání rovných ostění v cihelném zdivu na MV nebo MVC</t>
  </si>
  <si>
    <t>-635568962</t>
  </si>
  <si>
    <t>Přisekání (špicování) plošné nebo rovných ostění zdiva z cihel pálených rovných ostění, bez odstupu, po hrubém vybourání otvorů, na maltu vápennou nebo vápenocementovou</t>
  </si>
  <si>
    <t>968062355</t>
  </si>
  <si>
    <t>Vybourání dřevěných rámů oken dvojitých včetně křídel pl do 2 m2</t>
  </si>
  <si>
    <t>579325937</t>
  </si>
  <si>
    <t>Vybourání dřevěných rámů oken s křídly, dveřních zárubní, vrat, stěn, ostění nebo obkladů rámů oken s křídly dvojitých, plochy do 2 m2</t>
  </si>
  <si>
    <t>tr6, tr9, tr10, tr12, tr18b, tr21</t>
  </si>
  <si>
    <t>1,015*2,255*2</t>
  </si>
  <si>
    <t>1,15*1,9*4</t>
  </si>
  <si>
    <t>0,805*1,9</t>
  </si>
  <si>
    <t>0,72*1,9*2</t>
  </si>
  <si>
    <t>0,71*2,225</t>
  </si>
  <si>
    <t>1,11*1,37*3</t>
  </si>
  <si>
    <t>13</t>
  </si>
  <si>
    <t>968062455</t>
  </si>
  <si>
    <t>Vybourání dřevěných dveřních zárubní pl do 2 m2</t>
  </si>
  <si>
    <t>-1361665716</t>
  </si>
  <si>
    <t>Vybourání dřevěných rámů oken s křídly, dveřních zárubní, vrat, stěn, ostění nebo obkladů dveřních zárubní, plochy do 2 m2</t>
  </si>
  <si>
    <t>tr20</t>
  </si>
  <si>
    <t>0,896*2,05</t>
  </si>
  <si>
    <t>14</t>
  </si>
  <si>
    <t>978013191</t>
  </si>
  <si>
    <t>Otlučení (osekání) vnitřní vápenné nebo vápenocementové omítky stěn v rozsahu do 100 %</t>
  </si>
  <si>
    <t>910915240</t>
  </si>
  <si>
    <t>Otlučení vápenných nebo vápenocementových omítek vnitřních ploch stěn s vyškrabáním spar, s očištěním zdiva, v rozsahu přes 50 do 100 %</t>
  </si>
  <si>
    <t>997</t>
  </si>
  <si>
    <t>Přesun sutě</t>
  </si>
  <si>
    <t>997013116</t>
  </si>
  <si>
    <t>Vnitrostaveništní doprava suti a vybouraných hmot pro budovy v do 21 m s použitím mechanizace</t>
  </si>
  <si>
    <t>t</t>
  </si>
  <si>
    <t>81968603</t>
  </si>
  <si>
    <t>Vnitrostaveništní doprava suti a vybouraných hmot vodorovně do 50 m svisle s použitím mechanizace pro budovy a haly výšky přes 18 do 21 m</t>
  </si>
  <si>
    <t>16</t>
  </si>
  <si>
    <t>997013501</t>
  </si>
  <si>
    <t>Odvoz suti a vybouraných hmot na skládku nebo meziskládku do 1 km se složením</t>
  </si>
  <si>
    <t>403943561</t>
  </si>
  <si>
    <t>17</t>
  </si>
  <si>
    <t>997013509</t>
  </si>
  <si>
    <t>Příplatek k odvozu suti a vybouraných hmot na skládku ZKD 1 km přes 1 km</t>
  </si>
  <si>
    <t>-203027056</t>
  </si>
  <si>
    <t>5,883*10 'Přepočtené koeficientem množství</t>
  </si>
  <si>
    <t>18</t>
  </si>
  <si>
    <t>997013803</t>
  </si>
  <si>
    <t>Poplatek za uložení na skládce (skládkovné) stavebního odpadu cihelného kód odpadu 170 102</t>
  </si>
  <si>
    <t>2054313385</t>
  </si>
  <si>
    <t>Poplatek za uložení stavebního odpadu na skládce (skládkovné) z keramických materiálů</t>
  </si>
  <si>
    <t>19</t>
  </si>
  <si>
    <t>997013811</t>
  </si>
  <si>
    <t>Poplatek za uložení na skládce (skládkovné) stavebního odpadu dřevěného kód odpadu 170 201</t>
  </si>
  <si>
    <t>-749054154</t>
  </si>
  <si>
    <t>Poplatek za uložení stavebního odpadu na skládce (skládkovné) dřevěného</t>
  </si>
  <si>
    <t>998</t>
  </si>
  <si>
    <t>Přesun hmot</t>
  </si>
  <si>
    <t>20</t>
  </si>
  <si>
    <t>998011003</t>
  </si>
  <si>
    <t>Přesun hmot pro budovy zděné v do 24 m</t>
  </si>
  <si>
    <t>PSV</t>
  </si>
  <si>
    <t>Práce a dodávky PSV</t>
  </si>
  <si>
    <t>764</t>
  </si>
  <si>
    <t>Konstrukce klempířské</t>
  </si>
  <si>
    <t>764002851</t>
  </si>
  <si>
    <t>Demontáž oplechování parapetů do suti</t>
  </si>
  <si>
    <t>m</t>
  </si>
  <si>
    <t>471829640</t>
  </si>
  <si>
    <t>Demontáž klempířských konstrukcí oplechování parapetů do suti</t>
  </si>
  <si>
    <t>22</t>
  </si>
  <si>
    <t>764216404</t>
  </si>
  <si>
    <t>Oplechování parapetů rovných mechanicky kotvené z Pz plechu rš 330 mm</t>
  </si>
  <si>
    <t>-93023949</t>
  </si>
  <si>
    <t>Oplechování parapetů z pozinkovaného plechu rovných mechanicky kotvené, bez rohů rš 330 mm</t>
  </si>
  <si>
    <t>KL1+KL2+KL3+KL4+KL5+KL6+KL7+KL8+KL9+KL10+KL11+KL12+KL13+KL14+KL15</t>
  </si>
  <si>
    <t>1,3*3+0,85*6+1,2*6+1,2*2+0,7*3+1,1*2+1,1*6+1,1*2+1,2*4+0,85+0,9*2+0,8*2+0,7*2+0,7*3+0,75*2</t>
  </si>
  <si>
    <t>KL16a+KL17+KL18+KL19+KL21+KL22+KL16b</t>
  </si>
  <si>
    <t>0,75*2+0,75*2+0,75*2+0,75*2+1,1*3+0,95+0,9*2</t>
  </si>
  <si>
    <t>23</t>
  </si>
  <si>
    <t>764216665</t>
  </si>
  <si>
    <t>Příplatek za zvýšenou pracnost oplechování rohů rovných parapetů z PZ s povrch úpravou rš do 400 mm</t>
  </si>
  <si>
    <t>kus</t>
  </si>
  <si>
    <t>24</t>
  </si>
  <si>
    <t>Oplechování parapetů z pozinkovaného plechu s povrchovou úpravou rovných celoplošně lepené, bez rohů Příplatek k cenám za zvýšenou pracnost při provedení rohu nebo koutu do rš 400 mm</t>
  </si>
  <si>
    <t>(3+6+6+2+3+2+6+2+4+1+2+2+2+3+2+2+2+2+2+3+1+2)*2</t>
  </si>
  <si>
    <t>625681013</t>
  </si>
  <si>
    <t>Ochrana proti holubům hrotovým systémem třířadým s účinnou šířkou 20 cm</t>
  </si>
  <si>
    <t>-1482342731</t>
  </si>
  <si>
    <t>Ochrana proti holubům hrotový systém třířadý, účinná šíře 20 cm</t>
  </si>
  <si>
    <t>25</t>
  </si>
  <si>
    <t>998764203</t>
  </si>
  <si>
    <t>Přesun hmot procentní pro konstrukce klempířské v objektech v do 24 m</t>
  </si>
  <si>
    <t>%</t>
  </si>
  <si>
    <t>-196242282</t>
  </si>
  <si>
    <t>Přesun hmot pro konstrukce klempířské stanovený procentní sazbou (%) z ceny vodorovná dopravní vzdálenost do 50 m v objektech výšky přes 12 do 24 m</t>
  </si>
  <si>
    <t>PSC</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</si>
  <si>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</si>
  <si>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</si>
  <si>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</si>
  <si>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26</t>
  </si>
  <si>
    <t>766001</t>
  </si>
  <si>
    <t>Repase a doplnění stav dřev okna, vč špalety, kování, nátěru, vel 1190-1250/2300-2360 - TR/1</t>
  </si>
  <si>
    <t>-1458186288</t>
  </si>
  <si>
    <t>27</t>
  </si>
  <si>
    <t>766002</t>
  </si>
  <si>
    <t>Repase a doplnění stav dřev okna, vč špalety, kování, nátěru, vel 810-820/2240-2270 - TR/2</t>
  </si>
  <si>
    <t>1787249939</t>
  </si>
  <si>
    <t>28</t>
  </si>
  <si>
    <t>766003</t>
  </si>
  <si>
    <t>Repase a doplnění stav dřev okna, vč špalety, kování, nátěru, vel 1090-1120/2220-2255 - TR/3a, TR/3b, TR/3c, TR/3d</t>
  </si>
  <si>
    <t>-668454613</t>
  </si>
  <si>
    <t>29</t>
  </si>
  <si>
    <t>766004</t>
  </si>
  <si>
    <t>Repase a doplnění stav dřev okna, vč špalety, kování, nátěru, vel 1105-1115/2430-2455 - TR/4a, TR/4b</t>
  </si>
  <si>
    <t>1664514596</t>
  </si>
  <si>
    <t>30</t>
  </si>
  <si>
    <t>766005</t>
  </si>
  <si>
    <t>Repase a doplnění stav dřev okna s balkon dveřmi, vč špalety, kování, nátěru, vel 1300-1340/3080-3150 - TR/5a, TR/5b</t>
  </si>
  <si>
    <t>-569656900</t>
  </si>
  <si>
    <t>31</t>
  </si>
  <si>
    <t>766006</t>
  </si>
  <si>
    <t>D+M dřev okno špaletové, vč špalety, kování, nátěru, vel 995-1015/2220-2255 - TR/6</t>
  </si>
  <si>
    <t>-2043452697</t>
  </si>
  <si>
    <t>32</t>
  </si>
  <si>
    <t>766007</t>
  </si>
  <si>
    <t>Repase a doplnění stav dřev okna, vč špalety, kování, nátěru, vel 1070/1950-1980 - TR/7a, TR/7b</t>
  </si>
  <si>
    <t>-2043850969</t>
  </si>
  <si>
    <t>33</t>
  </si>
  <si>
    <t>766008</t>
  </si>
  <si>
    <t>Repase a doplnění stav dřev okna, vč špalety, kování, nátěru, vel 995-1015/780-1900 - TR/8</t>
  </si>
  <si>
    <t>-894861226</t>
  </si>
  <si>
    <t>34</t>
  </si>
  <si>
    <t>766009</t>
  </si>
  <si>
    <t>D+M dřev okno špaletové, vč špalety, kování, nátěru, vel 1100-1150/1780-1900 - TR/9</t>
  </si>
  <si>
    <t>-1559160547</t>
  </si>
  <si>
    <t>35</t>
  </si>
  <si>
    <t>766010</t>
  </si>
  <si>
    <t>D+M dřev okno špaletové, vč špalety, kování, nátěru, vel 805/1870-1900 - TR/10</t>
  </si>
  <si>
    <t>2031683804</t>
  </si>
  <si>
    <t>36</t>
  </si>
  <si>
    <t>766011</t>
  </si>
  <si>
    <t>Repase a doplnění stav dřev okna, vč špalety, kování, nátěru, vel 805-850/2240-2270 - TR/11a, TR/11b</t>
  </si>
  <si>
    <t>1005965815</t>
  </si>
  <si>
    <t>37</t>
  </si>
  <si>
    <t>766012</t>
  </si>
  <si>
    <t>D+M dřev okno špaletové, vč špalety, kování, nátěru, vel 720/1870-1900 - TR/12</t>
  </si>
  <si>
    <t>115640622</t>
  </si>
  <si>
    <t>38</t>
  </si>
  <si>
    <t>766013</t>
  </si>
  <si>
    <t>Repase a doplnění stav dřev okna, vč špalety, kování, nátěru, vel 665/2240-2270 - TR/13</t>
  </si>
  <si>
    <t>123596222</t>
  </si>
  <si>
    <t>39</t>
  </si>
  <si>
    <t>766014</t>
  </si>
  <si>
    <t>Repase a doplnění stav dřev okna s balkon dveřmi, vč špalety, kování, nátěru, vel 770-780/3060-4000 - TR/14a, TR/14b</t>
  </si>
  <si>
    <t>-323509436</t>
  </si>
  <si>
    <t>40</t>
  </si>
  <si>
    <t>766015</t>
  </si>
  <si>
    <t>Repase a doplnění stav dřev okna, vč kování, nátěru, vel 690-705/1850-1910 - TR/15a, TR/15b</t>
  </si>
  <si>
    <t>-1253413579</t>
  </si>
  <si>
    <t>41</t>
  </si>
  <si>
    <t>766016</t>
  </si>
  <si>
    <t>Repase a doplnění stav dřev okna, vč kování, nátěru, vel 680-700/2225-2235 - TR/16a, TR/16b</t>
  </si>
  <si>
    <t>1270537754</t>
  </si>
  <si>
    <t>42</t>
  </si>
  <si>
    <t>766017</t>
  </si>
  <si>
    <t>Repase a doplnění stav dřev okna, vč kování, nátěru, vel 698/2225 - TR/17a, TR/17b</t>
  </si>
  <si>
    <t>44482226</t>
  </si>
  <si>
    <t>43</t>
  </si>
  <si>
    <t>766018</t>
  </si>
  <si>
    <t>Repase a doplnění stav dřev okna, vč kování, nátěru, vel 660-710/2225 - TR/18a</t>
  </si>
  <si>
    <t>2084475434</t>
  </si>
  <si>
    <t>44</t>
  </si>
  <si>
    <t>766018.1</t>
  </si>
  <si>
    <t>D+M dřev okno špaletové, vč kování, nátěru, vel 660-710/2225 - TR/18b</t>
  </si>
  <si>
    <t>-1894164362</t>
  </si>
  <si>
    <t>45</t>
  </si>
  <si>
    <t>766019</t>
  </si>
  <si>
    <t>Repase a doplnění stav dřev okna, vč kování, nátěru, vel 690-705/1836-1850 - TR/19a, TR/19b</t>
  </si>
  <si>
    <t>2102926795</t>
  </si>
  <si>
    <t>46</t>
  </si>
  <si>
    <t>766020</t>
  </si>
  <si>
    <t>D+M dřev dveře, vč rám zárubně, kování, nátěru, vel 896/2020-2050 - TR/20</t>
  </si>
  <si>
    <t>-307545716</t>
  </si>
  <si>
    <t>47</t>
  </si>
  <si>
    <t>766021</t>
  </si>
  <si>
    <t>D+M dřev okno špaletové, vč špalety, kování, nátěru, vel 1000-1110/1370 - TR/21</t>
  </si>
  <si>
    <t>815313928</t>
  </si>
  <si>
    <t>48</t>
  </si>
  <si>
    <t>766022</t>
  </si>
  <si>
    <t>Repase a doplnění stav dřev okna, vč kování, nátěru, vel 950/1200 - TR/22</t>
  </si>
  <si>
    <t>-1301751194</t>
  </si>
  <si>
    <t>49</t>
  </si>
  <si>
    <t>766023</t>
  </si>
  <si>
    <t>Repase a doplnění stav dřev okna, vč kování, nátěru, vel 850/1400 - TR/23</t>
  </si>
  <si>
    <t>1163366590</t>
  </si>
  <si>
    <t>50</t>
  </si>
  <si>
    <t>766024</t>
  </si>
  <si>
    <t>Repase a doplnění stav dřev parapetu, vč nátěru, tl 25, š 100, dl 1280-1340 - TR/101</t>
  </si>
  <si>
    <t>-1222528212</t>
  </si>
  <si>
    <t>51</t>
  </si>
  <si>
    <t>766025</t>
  </si>
  <si>
    <t>Repase a doplnění stav dřev parapetu, vč nátěru, tl 25, š 240, dl 1290-1320 - TR/102</t>
  </si>
  <si>
    <t>-491597619</t>
  </si>
  <si>
    <t>52</t>
  </si>
  <si>
    <t>766026</t>
  </si>
  <si>
    <t>Repase a doplnění stav dřev parapetu, vč nátěru, tl 25, š 100, dl 770 - TR/103</t>
  </si>
  <si>
    <t>-687766295</t>
  </si>
  <si>
    <t>53</t>
  </si>
  <si>
    <t>766027</t>
  </si>
  <si>
    <t>D+M dřev parapetu, vč nátěru, tl 25, š 50, dl 1280-1360 - TR/104</t>
  </si>
  <si>
    <t>167417659</t>
  </si>
  <si>
    <t>54</t>
  </si>
  <si>
    <t>766028</t>
  </si>
  <si>
    <t>Repase a doplnění stav dřev parapetu, vč nátěru, tl 25, š 250, dl 1040 - TR/105</t>
  </si>
  <si>
    <t>-1622152136</t>
  </si>
  <si>
    <t>55</t>
  </si>
  <si>
    <t>766029</t>
  </si>
  <si>
    <t>Repase a doplnění stav dřev parapetu, vč nátěru, tl 25, š 100, dl 940-960 - TR/106</t>
  </si>
  <si>
    <t>-937918788</t>
  </si>
  <si>
    <t>56</t>
  </si>
  <si>
    <t>766030</t>
  </si>
  <si>
    <t>Repase a doplnění stav dřev parapetu, vč nátěru, tl 25, š 100, dl 940-960 - TR/107</t>
  </si>
  <si>
    <t>-1031057186</t>
  </si>
  <si>
    <t>57</t>
  </si>
  <si>
    <t>766031</t>
  </si>
  <si>
    <t>Repase a doplnění stav dřev parapetu, vč nátěru, tl 25, š 100, dl 920-960 - TR/108</t>
  </si>
  <si>
    <t>-1598455315</t>
  </si>
  <si>
    <t>58</t>
  </si>
  <si>
    <t>766032</t>
  </si>
  <si>
    <t>Repase a doplnění stav dřev parapetu, vč nátěru, tl 25, š 230, dl 940 - TR/109</t>
  </si>
  <si>
    <t>1570867077</t>
  </si>
  <si>
    <t>59</t>
  </si>
  <si>
    <t>766033</t>
  </si>
  <si>
    <t>Repase a doplnění stav dřev parapetu, vč nátěru, tl 25, š 100, dl 930-950 - TR/110</t>
  </si>
  <si>
    <t>1849344025</t>
  </si>
  <si>
    <t>60</t>
  </si>
  <si>
    <t>766034</t>
  </si>
  <si>
    <t>D+M dřev madla, vč nátěru, dl 3600 - TR/m1</t>
  </si>
  <si>
    <t>1554521704</t>
  </si>
  <si>
    <t>766035</t>
  </si>
  <si>
    <t>D+M dřev madla, vč nátěru, dl 3700 - TR/m2</t>
  </si>
  <si>
    <t>1430928848</t>
  </si>
  <si>
    <t>766036</t>
  </si>
  <si>
    <t>Přípl za těsněnící pásky při montáží nových oken - interiérové + exteriérové</t>
  </si>
  <si>
    <t>2108900857</t>
  </si>
  <si>
    <t>(1,015+2,255)*2*2</t>
  </si>
  <si>
    <t>(1,15+1,9)*2*4</t>
  </si>
  <si>
    <t>(0,805+1,9)*2</t>
  </si>
  <si>
    <t>(0,72+1,9)*2*2</t>
  </si>
  <si>
    <t>(0,71+2,225)*2</t>
  </si>
  <si>
    <t>(0,896+2,05*2)</t>
  </si>
  <si>
    <t>(1,11+1,37)*2*3</t>
  </si>
  <si>
    <t>63</t>
  </si>
  <si>
    <t>998766203</t>
  </si>
  <si>
    <t>Přesun hmot procentní pro konstrukce truhlářské v objektech v do 24 m</t>
  </si>
  <si>
    <t>1404270560</t>
  </si>
  <si>
    <t>Přesun hmot pro konstrukce truhlářské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</si>
  <si>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</si>
  <si>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</si>
  <si>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</si>
  <si>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64</t>
  </si>
  <si>
    <t>76701</t>
  </si>
  <si>
    <t>Repase a doplnění stav oken mříže, vč nátěru, vel 850/1400 - ZA/1</t>
  </si>
  <si>
    <t>Demontáž a zpětná montáž stav předokenních rolet, vč repasa, vel 1120/2570 - Z01</t>
  </si>
  <si>
    <t>65</t>
  </si>
  <si>
    <t>998767203</t>
  </si>
  <si>
    <t>Přesun hmot procentní pro zámečnické konstrukce v objektech v do 24 m</t>
  </si>
  <si>
    <t>-285052179</t>
  </si>
  <si>
    <t>Přesun hmot pro zámečnické konstrukce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</si>
  <si>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</si>
  <si>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782</t>
  </si>
  <si>
    <t>Dokončovací práce - obklady z kamene</t>
  </si>
  <si>
    <t>66</t>
  </si>
  <si>
    <t>78201</t>
  </si>
  <si>
    <t>Repase a doplnění stav kamen parapetu, tl 25, š 240, dl 1450 - KA/1</t>
  </si>
  <si>
    <t>-496731283</t>
  </si>
  <si>
    <t>67</t>
  </si>
  <si>
    <t>78202</t>
  </si>
  <si>
    <t>Repase a doplnění stav kamen parapetu, tl 25, š 240, dl 1050 - KA/2</t>
  </si>
  <si>
    <t>-1050859046</t>
  </si>
  <si>
    <t>68</t>
  </si>
  <si>
    <t>78203</t>
  </si>
  <si>
    <t>D+M kamen parapetu, tl 25, š 210-250, dl 1280 - KA/3</t>
  </si>
  <si>
    <t>885751169</t>
  </si>
  <si>
    <t>69</t>
  </si>
  <si>
    <t>78204</t>
  </si>
  <si>
    <t>Repase a doplnění stav kamen parapetu, tl 25, š 240, dl 1260 - KA/4</t>
  </si>
  <si>
    <t>-723003929</t>
  </si>
  <si>
    <t>70</t>
  </si>
  <si>
    <t>78205</t>
  </si>
  <si>
    <t>Repase a doplnění stav kamen parapetu, tl 25, š 210, dl 1260 - KA/5</t>
  </si>
  <si>
    <t>-1305178181</t>
  </si>
  <si>
    <t>71</t>
  </si>
  <si>
    <t>78206</t>
  </si>
  <si>
    <t>D+M kamen parapetu, tl 25, š 210, dl 1050 - KA/6</t>
  </si>
  <si>
    <t>52065956</t>
  </si>
  <si>
    <t>72</t>
  </si>
  <si>
    <t>78207</t>
  </si>
  <si>
    <t>Repase a doplnění stav kamen parapetu, tl 25, š 210, dl 1060 - KA/7</t>
  </si>
  <si>
    <t>2073465907</t>
  </si>
  <si>
    <t>73</t>
  </si>
  <si>
    <t>78208</t>
  </si>
  <si>
    <t>D+M kamen parapetu, tl 25, š 220, dl 2020 - KA/8</t>
  </si>
  <si>
    <t>535522240</t>
  </si>
  <si>
    <t>74</t>
  </si>
  <si>
    <t>78209</t>
  </si>
  <si>
    <t>Repase a doplnění stav kamen parapetu, tl 25, š 240, dl 2000 - KA/9</t>
  </si>
  <si>
    <t>-1169161664</t>
  </si>
  <si>
    <t>75</t>
  </si>
  <si>
    <t>998782203</t>
  </si>
  <si>
    <t>Přesun hmot procentní pro obklady kamenné v objektech v do 60 m</t>
  </si>
  <si>
    <t>-2025544217</t>
  </si>
  <si>
    <t>Přesun hmot pro obklady kamenné  stanovený procentní sazbou (%) z ceny vodorovná dopravní vzdálenost do 50 m v objektech výšky přes 12 do 60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</si>
  <si>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</si>
  <si>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783</t>
  </si>
  <si>
    <t>Dokončovací práce - nátěry</t>
  </si>
  <si>
    <t>76</t>
  </si>
  <si>
    <t>783414201</t>
  </si>
  <si>
    <t>Základní antikorozní jednonásobný syntetický nátěr klempířských konstrukcí</t>
  </si>
  <si>
    <t>-138925614</t>
  </si>
  <si>
    <t>Základní antikorozní nátěr klempířských konstrukcí jednonásobný syntetický standardní</t>
  </si>
  <si>
    <t>57,8*0,4</t>
  </si>
  <si>
    <t>77</t>
  </si>
  <si>
    <t>783415101</t>
  </si>
  <si>
    <t>Mezinátěr syntetický jednonásobný mezinátěr klempířských konstrukcí</t>
  </si>
  <si>
    <t>524493404</t>
  </si>
  <si>
    <t>Mezinátěr klempířských konstrukcí jednonásobný syntetický standardní</t>
  </si>
  <si>
    <t>78</t>
  </si>
  <si>
    <t>783417101</t>
  </si>
  <si>
    <t>Krycí jednonásobný syntetický nátěr klempířských konstrukcí</t>
  </si>
  <si>
    <t>1637659586</t>
  </si>
  <si>
    <t>Krycí nátěr (email) klempířských konstrukcí jednonásobný syntetický standardní</t>
  </si>
  <si>
    <t>79</t>
  </si>
  <si>
    <t>783823163</t>
  </si>
  <si>
    <t>Penetrační silikátový nátěr omítek stupně členitosti 3</t>
  </si>
  <si>
    <t>-1588552664</t>
  </si>
  <si>
    <t>Penetrační nátěr omítek hladkých omítek hladkých, zrnitých tenkovrstvých nebo štukových stupně členitosti 3 silikátový</t>
  </si>
  <si>
    <t>80</t>
  </si>
  <si>
    <t>783827443</t>
  </si>
  <si>
    <t>Krycí dvojnásobný silikátový nátěr omítek stupně členitosti 3</t>
  </si>
  <si>
    <t>Krycí (ochranný ) nátěr omítek dvojnásobný hladkých omítek hladkých, zrnitých tenkovrstvých nebo štukových stupně členitosti 3 silikátový</t>
  </si>
  <si>
    <t>784</t>
  </si>
  <si>
    <t>Dokončovací práce - malby</t>
  </si>
  <si>
    <t>81</t>
  </si>
  <si>
    <t>784221101</t>
  </si>
  <si>
    <t>Dvojnásobné bílé malby  ze směsí za sucha dobře otěruvzdorných v místnostech do 3,80 m</t>
  </si>
  <si>
    <t>02 - Výměna oken II. etapa</t>
  </si>
  <si>
    <t>-1711672265</t>
  </si>
  <si>
    <t>21,0*(3,5+9+8)</t>
  </si>
  <si>
    <t>17,0*(6,5+6)</t>
  </si>
  <si>
    <t>941211211</t>
  </si>
  <si>
    <t>Příplatek k lešení řadovému rámovému lehkému š 0,9 m v do 25 m za první a ZKD den použití</t>
  </si>
  <si>
    <t>1117853938</t>
  </si>
  <si>
    <t>Montáž lešení řadového rámového lehkého pracovního s podlahami s provozním zatížením tř. 3 do 200 kg/m2 Příplatek za první a každý další den použití lešení k ceně -1111 nebo -1112</t>
  </si>
  <si>
    <t>643*45</t>
  </si>
  <si>
    <t>941221812</t>
  </si>
  <si>
    <t>Demontáž lešení řadového rámového těžkého zatížení do 300 kg/m2 š do 1,2 m v do 25 m</t>
  </si>
  <si>
    <t>-740492988</t>
  </si>
  <si>
    <t>Demontáž lešení řadového rámového těžkého pracovního s provozním zatížením tř. 4 do 300 kg/m2 šířky tř. SW09 přes 0,9 do 1,2 m, výšky přes 10 do 25 m</t>
  </si>
  <si>
    <t>Repase stav dřev dveří - jen nátěr, vel 900/2000 - TR/s1</t>
  </si>
  <si>
    <t>-1514277952</t>
  </si>
  <si>
    <t>Repase stav dřev dvoukř dveří - jen nátěr, vel 1350/2000 - TR/s2</t>
  </si>
  <si>
    <t>518885822</t>
  </si>
  <si>
    <t>Repase a doplnění stav dřev okna, vel 600/1250 - TR/s3</t>
  </si>
  <si>
    <t>24050846</t>
  </si>
  <si>
    <t>Repase a doplnění stav dřev okna, vel 600/1050 - TR/s4</t>
  </si>
  <si>
    <t>-402569425</t>
  </si>
  <si>
    <t>Repase a doplnění stav dřev okna, vel 1000/1560 - TR/s5</t>
  </si>
  <si>
    <t>-399715854</t>
  </si>
  <si>
    <t>Repase stav dřev okna - jen nátěr, vel 1150/2200 - TR/s6</t>
  </si>
  <si>
    <t>1720428323</t>
  </si>
  <si>
    <t>Repase stav dřev okna - jen nátěr, vel 1500/2200 - TR/s7</t>
  </si>
  <si>
    <t>1855334789</t>
  </si>
  <si>
    <t>Repase stav dřev dvoukř dveří, vel 1400/2980 - TR/s8</t>
  </si>
  <si>
    <t>-1690108508</t>
  </si>
  <si>
    <t>Repase stav dřev okna - jen nátěr, vel 700/1800 - TR/s9</t>
  </si>
  <si>
    <t>714039615</t>
  </si>
  <si>
    <t>Repase stav dřev okna - jen nátěr, vel 440/1800 - TR/s10</t>
  </si>
  <si>
    <t>-1187960450</t>
  </si>
  <si>
    <t>Repase stav dřev dveří, vel 800/3250 - TR/s11</t>
  </si>
  <si>
    <t>1343500053</t>
  </si>
  <si>
    <t>Repase a doplnění stav dřev okna, vel 800/1200 - TR/s12</t>
  </si>
  <si>
    <t>552725806</t>
  </si>
  <si>
    <t>Repase a doplnění stav dřev okna, vel 1200/1200 - TR/s13</t>
  </si>
  <si>
    <t>410712515</t>
  </si>
  <si>
    <t>Repase stav dřev vrat - jen nátěr, vel 2150/3000 - TR/s14</t>
  </si>
  <si>
    <t>-71091823</t>
  </si>
  <si>
    <t>Repase stav dřev okna - jen nátěr, vel 1100/2200 - TR/s15</t>
  </si>
  <si>
    <t>-769576150</t>
  </si>
  <si>
    <t>Repase stav dřev okna - jen nátěr, vel 1500/1800 - TR/s16</t>
  </si>
  <si>
    <t>-498231137</t>
  </si>
  <si>
    <t>Repase stav dřev okna - jen nátěr, vel 1100/2200 - TR/s17</t>
  </si>
  <si>
    <t>2003769295</t>
  </si>
  <si>
    <t>Repase stav dřev okna - jen nátěr, vel 1100/1710 - TR/s18</t>
  </si>
  <si>
    <t>-1560621479</t>
  </si>
  <si>
    <t>Repase stav dřev okna - jen nátěr, vel 1060/2240 - TR/s19</t>
  </si>
  <si>
    <t>583640608</t>
  </si>
  <si>
    <t>698213045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</si>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</sst>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8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38" fillId="0" borderId="0" xfId="0" applyFont="1" applyAlignment="1" applyProtection="1">
      <alignment vertical="center" wrapText="1"/>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4" fontId="21"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3" fillId="0" borderId="0" xfId="0" applyFont="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8" fillId="0" borderId="0" xfId="0" applyFont="1" applyAlignment="1" applyProtection="1">
      <alignment horizontal="left" vertical="center" wrapText="1"/>
      <protection/>
    </xf>
    <xf numFmtId="0" fontId="4" fillId="0" borderId="0" xfId="0" applyFont="1" applyBorder="1" applyAlignment="1" applyProtection="1">
      <alignment horizontal="left" vertical="top" wrapText="1"/>
      <protection/>
    </xf>
    <xf numFmtId="0" fontId="3" fillId="5" borderId="8"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41"/>
      <c r="AS2" s="341"/>
      <c r="AT2" s="341"/>
      <c r="AU2" s="341"/>
      <c r="AV2" s="341"/>
      <c r="AW2" s="341"/>
      <c r="AX2" s="341"/>
      <c r="AY2" s="341"/>
      <c r="AZ2" s="341"/>
      <c r="BA2" s="341"/>
      <c r="BB2" s="341"/>
      <c r="BC2" s="341"/>
      <c r="BD2" s="341"/>
      <c r="BE2" s="34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42" t="s">
        <v>16</v>
      </c>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29"/>
      <c r="AQ5" s="31"/>
      <c r="BE5" s="333" t="s">
        <v>17</v>
      </c>
      <c r="BS5" s="24" t="s">
        <v>8</v>
      </c>
    </row>
    <row r="6" spans="2:71" ht="36.95" customHeight="1">
      <c r="B6" s="28"/>
      <c r="C6" s="29"/>
      <c r="D6" s="36" t="s">
        <v>18</v>
      </c>
      <c r="E6" s="29"/>
      <c r="F6" s="29"/>
      <c r="G6" s="29"/>
      <c r="H6" s="29"/>
      <c r="I6" s="29"/>
      <c r="J6" s="29"/>
      <c r="K6" s="365" t="s">
        <v>19</v>
      </c>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29"/>
      <c r="AQ6" s="31"/>
      <c r="BE6" s="334"/>
      <c r="BS6" s="24" t="s">
        <v>20</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22</v>
      </c>
      <c r="AO7" s="29"/>
      <c r="AP7" s="29"/>
      <c r="AQ7" s="31"/>
      <c r="BE7" s="334"/>
      <c r="BS7" s="24" t="s">
        <v>24</v>
      </c>
    </row>
    <row r="8" spans="2:71"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34"/>
      <c r="BS8" s="24" t="s">
        <v>29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34"/>
      <c r="BS9" s="24" t="s">
        <v>30</v>
      </c>
    </row>
    <row r="10" spans="2:71" ht="14.45" customHeight="1">
      <c r="B10" s="28"/>
      <c r="C10" s="29"/>
      <c r="D10" s="37"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32</v>
      </c>
      <c r="AL10" s="29"/>
      <c r="AM10" s="29"/>
      <c r="AN10" s="35" t="s">
        <v>22</v>
      </c>
      <c r="AO10" s="29"/>
      <c r="AP10" s="29"/>
      <c r="AQ10" s="31"/>
      <c r="BE10" s="334"/>
      <c r="BS10" s="24" t="s">
        <v>20</v>
      </c>
    </row>
    <row r="11" spans="2:71" ht="18.4" customHeight="1">
      <c r="B11" s="28"/>
      <c r="C11" s="29"/>
      <c r="D11" s="29"/>
      <c r="E11" s="35" t="s">
        <v>33</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34</v>
      </c>
      <c r="AL11" s="29"/>
      <c r="AM11" s="29"/>
      <c r="AN11" s="35" t="s">
        <v>22</v>
      </c>
      <c r="AO11" s="29"/>
      <c r="AP11" s="29"/>
      <c r="AQ11" s="31"/>
      <c r="BE11" s="334"/>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34"/>
      <c r="BS12" s="24" t="s">
        <v>20</v>
      </c>
    </row>
    <row r="13" spans="2:71" ht="14.45" customHeight="1">
      <c r="B13" s="28"/>
      <c r="C13" s="29"/>
      <c r="D13" s="37" t="s">
        <v>35</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32</v>
      </c>
      <c r="AL13" s="29"/>
      <c r="AM13" s="29"/>
      <c r="AN13" s="39" t="s">
        <v>36</v>
      </c>
      <c r="AO13" s="29"/>
      <c r="AP13" s="29"/>
      <c r="AQ13" s="31"/>
      <c r="BE13" s="334"/>
      <c r="BS13" s="24" t="s">
        <v>20</v>
      </c>
    </row>
    <row r="14" spans="2:71" ht="15">
      <c r="B14" s="28"/>
      <c r="C14" s="29"/>
      <c r="D14" s="29"/>
      <c r="E14" s="345" t="s">
        <v>36</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7" t="s">
        <v>34</v>
      </c>
      <c r="AL14" s="29"/>
      <c r="AM14" s="29"/>
      <c r="AN14" s="39" t="s">
        <v>36</v>
      </c>
      <c r="AO14" s="29"/>
      <c r="AP14" s="29"/>
      <c r="AQ14" s="31"/>
      <c r="BE14" s="334"/>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34"/>
      <c r="BS15" s="24" t="s">
        <v>6</v>
      </c>
    </row>
    <row r="16" spans="2:71" ht="14.45" customHeight="1">
      <c r="B16" s="28"/>
      <c r="C16" s="29"/>
      <c r="D16" s="37" t="s">
        <v>37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32</v>
      </c>
      <c r="AL16" s="29"/>
      <c r="AM16" s="29"/>
      <c r="AN16" s="35" t="s">
        <v>22</v>
      </c>
      <c r="AO16" s="29"/>
      <c r="AP16" s="29"/>
      <c r="AQ16" s="31"/>
      <c r="BE16" s="334"/>
      <c r="BS16" s="24" t="s">
        <v>6</v>
      </c>
    </row>
    <row r="17" spans="2:71" ht="18.4" customHeight="1">
      <c r="B17" s="28"/>
      <c r="C17" s="29"/>
      <c r="D17" s="29"/>
      <c r="E17" s="35" t="s">
        <v>38</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34</v>
      </c>
      <c r="AL17" s="29"/>
      <c r="AM17" s="29"/>
      <c r="AN17" s="35" t="s">
        <v>22</v>
      </c>
      <c r="AO17" s="29"/>
      <c r="AP17" s="29"/>
      <c r="AQ17" s="31"/>
      <c r="BE17" s="334"/>
      <c r="BS17" s="24" t="s">
        <v>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34"/>
      <c r="BS18" s="24" t="s">
        <v>8</v>
      </c>
    </row>
    <row r="19" spans="2:71" ht="14.45" customHeight="1">
      <c r="B19" s="28"/>
      <c r="C19" s="29"/>
      <c r="D19" s="37" t="s">
        <v>39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34"/>
      <c r="BS19" s="24" t="s">
        <v>8</v>
      </c>
    </row>
    <row r="20" spans="2:71" ht="37.9" customHeight="1">
      <c r="B20" s="28"/>
      <c r="C20" s="29"/>
      <c r="D20" s="29"/>
      <c r="E20" s="347" t="s">
        <v>40</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29"/>
      <c r="AP20" s="29"/>
      <c r="AQ20" s="31"/>
      <c r="BE20" s="334"/>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34"/>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34"/>
    </row>
    <row r="23" spans="2:57" s="1" customFormat="1" ht="25.9" customHeight="1">
      <c r="B23" s="41"/>
      <c r="C23" s="42"/>
      <c r="D23" s="43" t="s">
        <v>41</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48">
        <f>ROUND(AG51,2)</f>
        <v>0</v>
      </c>
      <c r="AL23" s="349"/>
      <c r="AM23" s="349"/>
      <c r="AN23" s="349"/>
      <c r="AO23" s="349"/>
      <c r="AP23" s="42"/>
      <c r="AQ23" s="45"/>
      <c r="BE23" s="334"/>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34"/>
    </row>
    <row r="25" spans="2:57" s="1" customFormat="1" ht="13.5">
      <c r="B25" s="41"/>
      <c r="C25" s="42"/>
      <c r="D25" s="42"/>
      <c r="E25" s="42"/>
      <c r="F25" s="42"/>
      <c r="G25" s="42"/>
      <c r="H25" s="42"/>
      <c r="I25" s="42"/>
      <c r="J25" s="42"/>
      <c r="K25" s="42"/>
      <c r="L25" s="350" t="s">
        <v>42</v>
      </c>
      <c r="M25" s="350"/>
      <c r="N25" s="350"/>
      <c r="O25" s="350"/>
      <c r="P25" s="42"/>
      <c r="Q25" s="42"/>
      <c r="R25" s="42"/>
      <c r="S25" s="42"/>
      <c r="T25" s="42"/>
      <c r="U25" s="42"/>
      <c r="V25" s="42"/>
      <c r="W25" s="350" t="s">
        <v>43</v>
      </c>
      <c r="X25" s="350"/>
      <c r="Y25" s="350"/>
      <c r="Z25" s="350"/>
      <c r="AA25" s="350"/>
      <c r="AB25" s="350"/>
      <c r="AC25" s="350"/>
      <c r="AD25" s="350"/>
      <c r="AE25" s="350"/>
      <c r="AF25" s="42"/>
      <c r="AG25" s="42"/>
      <c r="AH25" s="42"/>
      <c r="AI25" s="42"/>
      <c r="AJ25" s="42"/>
      <c r="AK25" s="350" t="s">
        <v>44</v>
      </c>
      <c r="AL25" s="350"/>
      <c r="AM25" s="350"/>
      <c r="AN25" s="350"/>
      <c r="AO25" s="350"/>
      <c r="AP25" s="42"/>
      <c r="AQ25" s="45"/>
      <c r="BE25" s="334"/>
    </row>
    <row r="26" spans="2:57" s="2" customFormat="1" ht="14.45" customHeight="1">
      <c r="B26" s="47"/>
      <c r="C26" s="48"/>
      <c r="D26" s="49" t="s">
        <v>45</v>
      </c>
      <c r="E26" s="48"/>
      <c r="F26" s="49" t="s">
        <v>46</v>
      </c>
      <c r="G26" s="48"/>
      <c r="H26" s="48"/>
      <c r="I26" s="48"/>
      <c r="J26" s="48"/>
      <c r="K26" s="48"/>
      <c r="L26" s="344">
        <v>0.21</v>
      </c>
      <c r="M26" s="336"/>
      <c r="N26" s="336"/>
      <c r="O26" s="336"/>
      <c r="P26" s="48"/>
      <c r="Q26" s="48"/>
      <c r="R26" s="48"/>
      <c r="S26" s="48"/>
      <c r="T26" s="48"/>
      <c r="U26" s="48"/>
      <c r="V26" s="48"/>
      <c r="W26" s="335">
        <f>ROUND(AZ51,2)</f>
        <v>0</v>
      </c>
      <c r="X26" s="336"/>
      <c r="Y26" s="336"/>
      <c r="Z26" s="336"/>
      <c r="AA26" s="336"/>
      <c r="AB26" s="336"/>
      <c r="AC26" s="336"/>
      <c r="AD26" s="336"/>
      <c r="AE26" s="336"/>
      <c r="AF26" s="48"/>
      <c r="AG26" s="48"/>
      <c r="AH26" s="48"/>
      <c r="AI26" s="48"/>
      <c r="AJ26" s="48"/>
      <c r="AK26" s="335">
        <f>ROUND(AV51,2)</f>
        <v>0</v>
      </c>
      <c r="AL26" s="336"/>
      <c r="AM26" s="336"/>
      <c r="AN26" s="336"/>
      <c r="AO26" s="336"/>
      <c r="AP26" s="48"/>
      <c r="AQ26" s="50"/>
      <c r="BE26" s="334"/>
    </row>
    <row r="27" spans="2:57" s="2" customFormat="1" ht="14.45" customHeight="1">
      <c r="B27" s="47"/>
      <c r="C27" s="48"/>
      <c r="D27" s="48"/>
      <c r="E27" s="48"/>
      <c r="F27" s="49" t="s">
        <v>47</v>
      </c>
      <c r="G27" s="48"/>
      <c r="H27" s="48"/>
      <c r="I27" s="48"/>
      <c r="J27" s="48"/>
      <c r="K27" s="48"/>
      <c r="L27" s="344">
        <v>0.15</v>
      </c>
      <c r="M27" s="336"/>
      <c r="N27" s="336"/>
      <c r="O27" s="336"/>
      <c r="P27" s="48"/>
      <c r="Q27" s="48"/>
      <c r="R27" s="48"/>
      <c r="S27" s="48"/>
      <c r="T27" s="48"/>
      <c r="U27" s="48"/>
      <c r="V27" s="48"/>
      <c r="W27" s="335">
        <f>ROUND(BA51,2)</f>
        <v>0</v>
      </c>
      <c r="X27" s="336"/>
      <c r="Y27" s="336"/>
      <c r="Z27" s="336"/>
      <c r="AA27" s="336"/>
      <c r="AB27" s="336"/>
      <c r="AC27" s="336"/>
      <c r="AD27" s="336"/>
      <c r="AE27" s="336"/>
      <c r="AF27" s="48"/>
      <c r="AG27" s="48"/>
      <c r="AH27" s="48"/>
      <c r="AI27" s="48"/>
      <c r="AJ27" s="48"/>
      <c r="AK27" s="335">
        <f>ROUND(AW51,2)</f>
        <v>0</v>
      </c>
      <c r="AL27" s="336"/>
      <c r="AM27" s="336"/>
      <c r="AN27" s="336"/>
      <c r="AO27" s="336"/>
      <c r="AP27" s="48"/>
      <c r="AQ27" s="50"/>
      <c r="BE27" s="334"/>
    </row>
    <row r="28" spans="2:57" s="2" customFormat="1" ht="14.45" customHeight="1" hidden="1">
      <c r="B28" s="47"/>
      <c r="C28" s="48"/>
      <c r="D28" s="48"/>
      <c r="E28" s="48"/>
      <c r="F28" s="49" t="s">
        <v>48</v>
      </c>
      <c r="G28" s="48"/>
      <c r="H28" s="48"/>
      <c r="I28" s="48"/>
      <c r="J28" s="48"/>
      <c r="K28" s="48"/>
      <c r="L28" s="344">
        <v>0.21</v>
      </c>
      <c r="M28" s="336"/>
      <c r="N28" s="336"/>
      <c r="O28" s="336"/>
      <c r="P28" s="48"/>
      <c r="Q28" s="48"/>
      <c r="R28" s="48"/>
      <c r="S28" s="48"/>
      <c r="T28" s="48"/>
      <c r="U28" s="48"/>
      <c r="V28" s="48"/>
      <c r="W28" s="335">
        <f>ROUND(BB51,2)</f>
        <v>0</v>
      </c>
      <c r="X28" s="336"/>
      <c r="Y28" s="336"/>
      <c r="Z28" s="336"/>
      <c r="AA28" s="336"/>
      <c r="AB28" s="336"/>
      <c r="AC28" s="336"/>
      <c r="AD28" s="336"/>
      <c r="AE28" s="336"/>
      <c r="AF28" s="48"/>
      <c r="AG28" s="48"/>
      <c r="AH28" s="48"/>
      <c r="AI28" s="48"/>
      <c r="AJ28" s="48"/>
      <c r="AK28" s="335">
        <v>0</v>
      </c>
      <c r="AL28" s="336"/>
      <c r="AM28" s="336"/>
      <c r="AN28" s="336"/>
      <c r="AO28" s="336"/>
      <c r="AP28" s="48"/>
      <c r="AQ28" s="50"/>
      <c r="BE28" s="334"/>
    </row>
    <row r="29" spans="2:57" s="2" customFormat="1" ht="14.45" customHeight="1" hidden="1">
      <c r="B29" s="47"/>
      <c r="C29" s="48"/>
      <c r="D29" s="48"/>
      <c r="E29" s="48"/>
      <c r="F29" s="49" t="s">
        <v>49</v>
      </c>
      <c r="G29" s="48"/>
      <c r="H29" s="48"/>
      <c r="I29" s="48"/>
      <c r="J29" s="48"/>
      <c r="K29" s="48"/>
      <c r="L29" s="344">
        <v>0.15</v>
      </c>
      <c r="M29" s="336"/>
      <c r="N29" s="336"/>
      <c r="O29" s="336"/>
      <c r="P29" s="48"/>
      <c r="Q29" s="48"/>
      <c r="R29" s="48"/>
      <c r="S29" s="48"/>
      <c r="T29" s="48"/>
      <c r="U29" s="48"/>
      <c r="V29" s="48"/>
      <c r="W29" s="335">
        <f>ROUND(BC51,2)</f>
        <v>0</v>
      </c>
      <c r="X29" s="336"/>
      <c r="Y29" s="336"/>
      <c r="Z29" s="336"/>
      <c r="AA29" s="336"/>
      <c r="AB29" s="336"/>
      <c r="AC29" s="336"/>
      <c r="AD29" s="336"/>
      <c r="AE29" s="336"/>
      <c r="AF29" s="48"/>
      <c r="AG29" s="48"/>
      <c r="AH29" s="48"/>
      <c r="AI29" s="48"/>
      <c r="AJ29" s="48"/>
      <c r="AK29" s="335">
        <v>0</v>
      </c>
      <c r="AL29" s="336"/>
      <c r="AM29" s="336"/>
      <c r="AN29" s="336"/>
      <c r="AO29" s="336"/>
      <c r="AP29" s="48"/>
      <c r="AQ29" s="50"/>
      <c r="BE29" s="334"/>
    </row>
    <row r="30" spans="2:57" s="2" customFormat="1" ht="14.45" customHeight="1" hidden="1">
      <c r="B30" s="47"/>
      <c r="C30" s="48"/>
      <c r="D30" s="48"/>
      <c r="E30" s="48"/>
      <c r="F30" s="49" t="s">
        <v>50</v>
      </c>
      <c r="G30" s="48"/>
      <c r="H30" s="48"/>
      <c r="I30" s="48"/>
      <c r="J30" s="48"/>
      <c r="K30" s="48"/>
      <c r="L30" s="344">
        <v>0</v>
      </c>
      <c r="M30" s="336"/>
      <c r="N30" s="336"/>
      <c r="O30" s="336"/>
      <c r="P30" s="48"/>
      <c r="Q30" s="48"/>
      <c r="R30" s="48"/>
      <c r="S30" s="48"/>
      <c r="T30" s="48"/>
      <c r="U30" s="48"/>
      <c r="V30" s="48"/>
      <c r="W30" s="335">
        <f>ROUND(BD51,2)</f>
        <v>0</v>
      </c>
      <c r="X30" s="336"/>
      <c r="Y30" s="336"/>
      <c r="Z30" s="336"/>
      <c r="AA30" s="336"/>
      <c r="AB30" s="336"/>
      <c r="AC30" s="336"/>
      <c r="AD30" s="336"/>
      <c r="AE30" s="336"/>
      <c r="AF30" s="48"/>
      <c r="AG30" s="48"/>
      <c r="AH30" s="48"/>
      <c r="AI30" s="48"/>
      <c r="AJ30" s="48"/>
      <c r="AK30" s="335">
        <v>0</v>
      </c>
      <c r="AL30" s="336"/>
      <c r="AM30" s="336"/>
      <c r="AN30" s="336"/>
      <c r="AO30" s="336"/>
      <c r="AP30" s="48"/>
      <c r="AQ30" s="50"/>
      <c r="BE30" s="334"/>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34"/>
    </row>
    <row r="32" spans="2:57" s="1" customFormat="1" ht="25.9" customHeight="1">
      <c r="B32" s="41"/>
      <c r="C32" s="51"/>
      <c r="D32" s="52" t="s">
        <v>51</v>
      </c>
      <c r="E32" s="53"/>
      <c r="F32" s="53"/>
      <c r="G32" s="53"/>
      <c r="H32" s="53"/>
      <c r="I32" s="53"/>
      <c r="J32" s="53"/>
      <c r="K32" s="53"/>
      <c r="L32" s="53"/>
      <c r="M32" s="53"/>
      <c r="N32" s="53"/>
      <c r="O32" s="53"/>
      <c r="P32" s="53"/>
      <c r="Q32" s="53"/>
      <c r="R32" s="53"/>
      <c r="S32" s="53"/>
      <c r="T32" s="54" t="s">
        <v>52</v>
      </c>
      <c r="U32" s="53"/>
      <c r="V32" s="53"/>
      <c r="W32" s="53"/>
      <c r="X32" s="337" t="s">
        <v>53</v>
      </c>
      <c r="Y32" s="338"/>
      <c r="Z32" s="338"/>
      <c r="AA32" s="338"/>
      <c r="AB32" s="338"/>
      <c r="AC32" s="53"/>
      <c r="AD32" s="53"/>
      <c r="AE32" s="53"/>
      <c r="AF32" s="53"/>
      <c r="AG32" s="53"/>
      <c r="AH32" s="53"/>
      <c r="AI32" s="53"/>
      <c r="AJ32" s="53"/>
      <c r="AK32" s="339">
        <f>SUM(AK23:AK30)</f>
        <v>0</v>
      </c>
      <c r="AL32" s="338"/>
      <c r="AM32" s="338"/>
      <c r="AN32" s="338"/>
      <c r="AO32" s="340"/>
      <c r="AP32" s="51"/>
      <c r="AQ32" s="55"/>
      <c r="BE32" s="334"/>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54</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265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7" t="str">
        <f>K6</f>
        <v>Výměna oken dvorní fasády, Sady Pětatřicátníků 14, Plzeň</v>
      </c>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25</v>
      </c>
      <c r="D44" s="63"/>
      <c r="E44" s="63"/>
      <c r="F44" s="63"/>
      <c r="G44" s="63"/>
      <c r="H44" s="63"/>
      <c r="I44" s="63"/>
      <c r="J44" s="63"/>
      <c r="K44" s="63"/>
      <c r="L44" s="72" t="str">
        <f>IF(K8="","",K8)</f>
        <v>Plzeň</v>
      </c>
      <c r="M44" s="63"/>
      <c r="N44" s="63"/>
      <c r="O44" s="63"/>
      <c r="P44" s="63"/>
      <c r="Q44" s="63"/>
      <c r="R44" s="63"/>
      <c r="S44" s="63"/>
      <c r="T44" s="63"/>
      <c r="U44" s="63"/>
      <c r="V44" s="63"/>
      <c r="W44" s="63"/>
      <c r="X44" s="63"/>
      <c r="Y44" s="63"/>
      <c r="Z44" s="63"/>
      <c r="AA44" s="63"/>
      <c r="AB44" s="63"/>
      <c r="AC44" s="63"/>
      <c r="AD44" s="63"/>
      <c r="AE44" s="63"/>
      <c r="AF44" s="63"/>
      <c r="AG44" s="63"/>
      <c r="AH44" s="63"/>
      <c r="AI44" s="65" t="s">
        <v>27</v>
      </c>
      <c r="AJ44" s="63"/>
      <c r="AK44" s="63"/>
      <c r="AL44" s="63"/>
      <c r="AM44" s="369" t="str">
        <f>IF(AN8="","",AN8)</f>
        <v>13. 12. 2018</v>
      </c>
      <c r="AN44" s="369"/>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31</v>
      </c>
      <c r="D46" s="63"/>
      <c r="E46" s="63"/>
      <c r="F46" s="63"/>
      <c r="G46" s="63"/>
      <c r="H46" s="63"/>
      <c r="I46" s="63"/>
      <c r="J46" s="63"/>
      <c r="K46" s="63"/>
      <c r="L46" s="66" t="str">
        <f>IF(E11="","",E11)</f>
        <v>Západočeská univerzita v Plzni</v>
      </c>
      <c r="M46" s="63"/>
      <c r="N46" s="63"/>
      <c r="O46" s="63"/>
      <c r="P46" s="63"/>
      <c r="Q46" s="63"/>
      <c r="R46" s="63"/>
      <c r="S46" s="63"/>
      <c r="T46" s="63"/>
      <c r="U46" s="63"/>
      <c r="V46" s="63"/>
      <c r="W46" s="63"/>
      <c r="X46" s="63"/>
      <c r="Y46" s="63"/>
      <c r="Z46" s="63"/>
      <c r="AA46" s="63"/>
      <c r="AB46" s="63"/>
      <c r="AC46" s="63"/>
      <c r="AD46" s="63"/>
      <c r="AE46" s="63"/>
      <c r="AF46" s="63"/>
      <c r="AG46" s="63"/>
      <c r="AH46" s="63"/>
      <c r="AI46" s="65" t="s">
        <v>37</v>
      </c>
      <c r="AJ46" s="63"/>
      <c r="AK46" s="63"/>
      <c r="AL46" s="63"/>
      <c r="AM46" s="359" t="str">
        <f>IF(E17="","",E17)</f>
        <v>Ateliér Soukup s.r.o.</v>
      </c>
      <c r="AN46" s="359"/>
      <c r="AO46" s="359"/>
      <c r="AP46" s="359"/>
      <c r="AQ46" s="63"/>
      <c r="AR46" s="61"/>
      <c r="AS46" s="351" t="s">
        <v>55</v>
      </c>
      <c r="AT46" s="352"/>
      <c r="AU46" s="74"/>
      <c r="AV46" s="74"/>
      <c r="AW46" s="74"/>
      <c r="AX46" s="74"/>
      <c r="AY46" s="74"/>
      <c r="AZ46" s="74"/>
      <c r="BA46" s="74"/>
      <c r="BB46" s="74"/>
      <c r="BC46" s="74"/>
      <c r="BD46" s="75"/>
    </row>
    <row r="47" spans="2:56" s="1" customFormat="1" ht="15">
      <c r="B47" s="41"/>
      <c r="C47" s="65" t="s">
        <v>35</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3"/>
      <c r="AT47" s="354"/>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55"/>
      <c r="AT48" s="356"/>
      <c r="AU48" s="42"/>
      <c r="AV48" s="42"/>
      <c r="AW48" s="42"/>
      <c r="AX48" s="42"/>
      <c r="AY48" s="42"/>
      <c r="AZ48" s="42"/>
      <c r="BA48" s="42"/>
      <c r="BB48" s="42"/>
      <c r="BC48" s="42"/>
      <c r="BD48" s="78"/>
    </row>
    <row r="49" spans="2:56" s="1" customFormat="1" ht="29.25" customHeight="1">
      <c r="B49" s="41"/>
      <c r="C49" s="366" t="s">
        <v>56</v>
      </c>
      <c r="D49" s="361"/>
      <c r="E49" s="361"/>
      <c r="F49" s="361"/>
      <c r="G49" s="361"/>
      <c r="H49" s="79"/>
      <c r="I49" s="360" t="s">
        <v>57</v>
      </c>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70" t="s">
        <v>58</v>
      </c>
      <c r="AH49" s="361"/>
      <c r="AI49" s="361"/>
      <c r="AJ49" s="361"/>
      <c r="AK49" s="361"/>
      <c r="AL49" s="361"/>
      <c r="AM49" s="361"/>
      <c r="AN49" s="360" t="s">
        <v>59</v>
      </c>
      <c r="AO49" s="361"/>
      <c r="AP49" s="361"/>
      <c r="AQ49" s="80" t="s">
        <v>60</v>
      </c>
      <c r="AR49" s="61"/>
      <c r="AS49" s="81" t="s">
        <v>61</v>
      </c>
      <c r="AT49" s="82" t="s">
        <v>62</v>
      </c>
      <c r="AU49" s="82" t="s">
        <v>63</v>
      </c>
      <c r="AV49" s="82" t="s">
        <v>64</v>
      </c>
      <c r="AW49" s="82" t="s">
        <v>65</v>
      </c>
      <c r="AX49" s="82" t="s">
        <v>66</v>
      </c>
      <c r="AY49" s="82" t="s">
        <v>67</v>
      </c>
      <c r="AZ49" s="82" t="s">
        <v>68</v>
      </c>
      <c r="BA49" s="82" t="s">
        <v>69</v>
      </c>
      <c r="BB49" s="82" t="s">
        <v>70</v>
      </c>
      <c r="BC49" s="82" t="s">
        <v>71</v>
      </c>
      <c r="BD49" s="83" t="s">
        <v>72</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73</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62">
        <f>ROUND(SUM(AG52:AG54),2)</f>
        <v>0</v>
      </c>
      <c r="AH51" s="362"/>
      <c r="AI51" s="362"/>
      <c r="AJ51" s="362"/>
      <c r="AK51" s="362"/>
      <c r="AL51" s="362"/>
      <c r="AM51" s="362"/>
      <c r="AN51" s="363">
        <f>SUM(AG51,AT51)</f>
        <v>0</v>
      </c>
      <c r="AO51" s="363"/>
      <c r="AP51" s="363"/>
      <c r="AQ51" s="89" t="s">
        <v>22</v>
      </c>
      <c r="AR51" s="71"/>
      <c r="AS51" s="90">
        <f>ROUND(SUM(AS52:AS54),2)</f>
        <v>0</v>
      </c>
      <c r="AT51" s="91">
        <f>ROUND(SUM(AV51:AW51),2)</f>
        <v>0</v>
      </c>
      <c r="AU51" s="92">
        <f>ROUND(SUM(AU52:AU54),5)</f>
        <v>0</v>
      </c>
      <c r="AV51" s="91">
        <f>ROUND(AZ51*L26,2)</f>
        <v>0</v>
      </c>
      <c r="AW51" s="91">
        <f>ROUND(BA51*L27,2)</f>
        <v>0</v>
      </c>
      <c r="AX51" s="91">
        <f>ROUND(BB51*L26,2)</f>
        <v>0</v>
      </c>
      <c r="AY51" s="91">
        <f>ROUND(BC51*L27,2)</f>
        <v>0</v>
      </c>
      <c r="AZ51" s="91">
        <f>ROUND(SUM(AZ52:AZ54),2)</f>
        <v>0</v>
      </c>
      <c r="BA51" s="91">
        <f>ROUND(SUM(BA52:BA54),2)</f>
        <v>0</v>
      </c>
      <c r="BB51" s="91">
        <f>ROUND(SUM(BB52:BB54),2)</f>
        <v>0</v>
      </c>
      <c r="BC51" s="91">
        <f>ROUND(SUM(BC52:BC54),2)</f>
        <v>0</v>
      </c>
      <c r="BD51" s="93">
        <f>ROUND(SUM(BD52:BD54),2)</f>
        <v>0</v>
      </c>
      <c r="BS51" s="94" t="s">
        <v>74</v>
      </c>
      <c r="BT51" s="94" t="s">
        <v>75</v>
      </c>
      <c r="BU51" s="95" t="s">
        <v>76</v>
      </c>
      <c r="BV51" s="94" t="s">
        <v>77</v>
      </c>
      <c r="BW51" s="94" t="s">
        <v>7</v>
      </c>
      <c r="BX51" s="94" t="s">
        <v>78</v>
      </c>
      <c r="CL51" s="94" t="s">
        <v>22</v>
      </c>
    </row>
    <row r="52" spans="1:91" s="5" customFormat="1" ht="14.45" customHeight="1">
      <c r="A52" s="96" t="s">
        <v>79</v>
      </c>
      <c r="B52" s="97"/>
      <c r="C52" s="98"/>
      <c r="D52" s="364" t="s">
        <v>80</v>
      </c>
      <c r="E52" s="364"/>
      <c r="F52" s="364"/>
      <c r="G52" s="364"/>
      <c r="H52" s="364"/>
      <c r="I52" s="99"/>
      <c r="J52" s="364" t="s">
        <v>81</v>
      </c>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57">
        <f>'00 - Vedlejší náklady'!J27</f>
        <v>0</v>
      </c>
      <c r="AH52" s="358"/>
      <c r="AI52" s="358"/>
      <c r="AJ52" s="358"/>
      <c r="AK52" s="358"/>
      <c r="AL52" s="358"/>
      <c r="AM52" s="358"/>
      <c r="AN52" s="357">
        <f>SUM(AG52,AT52)</f>
        <v>0</v>
      </c>
      <c r="AO52" s="358"/>
      <c r="AP52" s="358"/>
      <c r="AQ52" s="100" t="s">
        <v>82</v>
      </c>
      <c r="AR52" s="101"/>
      <c r="AS52" s="102">
        <v>0</v>
      </c>
      <c r="AT52" s="103">
        <f>ROUND(SUM(AV52:AW52),2)</f>
        <v>0</v>
      </c>
      <c r="AU52" s="104">
        <f>'00 - Vedlejší náklady'!P77</f>
        <v>0</v>
      </c>
      <c r="AV52" s="103">
        <f>'00 - Vedlejší náklady'!J30</f>
        <v>0</v>
      </c>
      <c r="AW52" s="103">
        <f>'00 - Vedlejší náklady'!J31</f>
        <v>0</v>
      </c>
      <c r="AX52" s="103">
        <f>'00 - Vedlejší náklady'!J32</f>
        <v>0</v>
      </c>
      <c r="AY52" s="103">
        <f>'00 - Vedlejší náklady'!J33</f>
        <v>0</v>
      </c>
      <c r="AZ52" s="103">
        <f>'00 - Vedlejší náklady'!F30</f>
        <v>0</v>
      </c>
      <c r="BA52" s="103">
        <f>'00 - Vedlejší náklady'!F31</f>
        <v>0</v>
      </c>
      <c r="BB52" s="103">
        <f>'00 - Vedlejší náklady'!F32</f>
        <v>0</v>
      </c>
      <c r="BC52" s="103">
        <f>'00 - Vedlejší náklady'!F33</f>
        <v>0</v>
      </c>
      <c r="BD52" s="105">
        <f>'00 - Vedlejší náklady'!F34</f>
        <v>0</v>
      </c>
      <c r="BT52" s="106" t="s">
        <v>24</v>
      </c>
      <c r="BV52" s="106" t="s">
        <v>77</v>
      </c>
      <c r="BW52" s="106" t="s">
        <v>83</v>
      </c>
      <c r="BX52" s="106" t="s">
        <v>7</v>
      </c>
      <c r="CL52" s="106" t="s">
        <v>22</v>
      </c>
      <c r="CM52" s="106" t="s">
        <v>84</v>
      </c>
    </row>
    <row r="53" spans="1:91" s="5" customFormat="1" ht="14.45" customHeight="1">
      <c r="A53" s="96" t="s">
        <v>79</v>
      </c>
      <c r="B53" s="97"/>
      <c r="C53" s="98"/>
      <c r="D53" s="364" t="s">
        <v>85</v>
      </c>
      <c r="E53" s="364"/>
      <c r="F53" s="364"/>
      <c r="G53" s="364"/>
      <c r="H53" s="364"/>
      <c r="I53" s="99"/>
      <c r="J53" s="364" t="s">
        <v>86</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57">
        <f>'01 - Výměna oken I. etapa'!J27</f>
        <v>0</v>
      </c>
      <c r="AH53" s="358"/>
      <c r="AI53" s="358"/>
      <c r="AJ53" s="358"/>
      <c r="AK53" s="358"/>
      <c r="AL53" s="358"/>
      <c r="AM53" s="358"/>
      <c r="AN53" s="357">
        <f>SUM(AG53,AT53)</f>
        <v>0</v>
      </c>
      <c r="AO53" s="358"/>
      <c r="AP53" s="358"/>
      <c r="AQ53" s="100" t="s">
        <v>87</v>
      </c>
      <c r="AR53" s="101"/>
      <c r="AS53" s="102">
        <v>0</v>
      </c>
      <c r="AT53" s="103">
        <f>ROUND(SUM(AV53:AW53),2)</f>
        <v>0</v>
      </c>
      <c r="AU53" s="104">
        <f>'01 - Výměna oken I. etapa'!P91</f>
        <v>0</v>
      </c>
      <c r="AV53" s="103">
        <f>'01 - Výměna oken I. etapa'!J30</f>
        <v>0</v>
      </c>
      <c r="AW53" s="103">
        <f>'01 - Výměna oken I. etapa'!J31</f>
        <v>0</v>
      </c>
      <c r="AX53" s="103">
        <f>'01 - Výměna oken I. etapa'!J32</f>
        <v>0</v>
      </c>
      <c r="AY53" s="103">
        <f>'01 - Výměna oken I. etapa'!J33</f>
        <v>0</v>
      </c>
      <c r="AZ53" s="103">
        <f>'01 - Výměna oken I. etapa'!F30</f>
        <v>0</v>
      </c>
      <c r="BA53" s="103">
        <f>'01 - Výměna oken I. etapa'!F31</f>
        <v>0</v>
      </c>
      <c r="BB53" s="103">
        <f>'01 - Výměna oken I. etapa'!F32</f>
        <v>0</v>
      </c>
      <c r="BC53" s="103">
        <f>'01 - Výměna oken I. etapa'!F33</f>
        <v>0</v>
      </c>
      <c r="BD53" s="105">
        <f>'01 - Výměna oken I. etapa'!F34</f>
        <v>0</v>
      </c>
      <c r="BT53" s="106" t="s">
        <v>24</v>
      </c>
      <c r="BV53" s="106" t="s">
        <v>77</v>
      </c>
      <c r="BW53" s="106" t="s">
        <v>88</v>
      </c>
      <c r="BX53" s="106" t="s">
        <v>7</v>
      </c>
      <c r="CL53" s="106" t="s">
        <v>22</v>
      </c>
      <c r="CM53" s="106" t="s">
        <v>84</v>
      </c>
    </row>
    <row r="54" spans="1:91" s="5" customFormat="1" ht="14.45" customHeight="1">
      <c r="A54" s="96" t="s">
        <v>79</v>
      </c>
      <c r="B54" s="97"/>
      <c r="C54" s="98"/>
      <c r="D54" s="364" t="s">
        <v>89</v>
      </c>
      <c r="E54" s="364"/>
      <c r="F54" s="364"/>
      <c r="G54" s="364"/>
      <c r="H54" s="364"/>
      <c r="I54" s="99"/>
      <c r="J54" s="364" t="s">
        <v>90</v>
      </c>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57">
        <f>'02 - Výměna oken II. etapa'!J27</f>
        <v>0</v>
      </c>
      <c r="AH54" s="358"/>
      <c r="AI54" s="358"/>
      <c r="AJ54" s="358"/>
      <c r="AK54" s="358"/>
      <c r="AL54" s="358"/>
      <c r="AM54" s="358"/>
      <c r="AN54" s="357">
        <f>SUM(AG54,AT54)</f>
        <v>0</v>
      </c>
      <c r="AO54" s="358"/>
      <c r="AP54" s="358"/>
      <c r="AQ54" s="100" t="s">
        <v>87</v>
      </c>
      <c r="AR54" s="101"/>
      <c r="AS54" s="107">
        <v>0</v>
      </c>
      <c r="AT54" s="108">
        <f>ROUND(SUM(AV54:AW54),2)</f>
        <v>0</v>
      </c>
      <c r="AU54" s="109">
        <f>'02 - Výměna oken II. etapa'!P80</f>
        <v>0</v>
      </c>
      <c r="AV54" s="108">
        <f>'02 - Výměna oken II. etapa'!J30</f>
        <v>0</v>
      </c>
      <c r="AW54" s="108">
        <f>'02 - Výměna oken II. etapa'!J31</f>
        <v>0</v>
      </c>
      <c r="AX54" s="108">
        <f>'02 - Výměna oken II. etapa'!J32</f>
        <v>0</v>
      </c>
      <c r="AY54" s="108">
        <f>'02 - Výměna oken II. etapa'!J33</f>
        <v>0</v>
      </c>
      <c r="AZ54" s="108">
        <f>'02 - Výměna oken II. etapa'!F30</f>
        <v>0</v>
      </c>
      <c r="BA54" s="108">
        <f>'02 - Výměna oken II. etapa'!F31</f>
        <v>0</v>
      </c>
      <c r="BB54" s="108">
        <f>'02 - Výměna oken II. etapa'!F32</f>
        <v>0</v>
      </c>
      <c r="BC54" s="108">
        <f>'02 - Výměna oken II. etapa'!F33</f>
        <v>0</v>
      </c>
      <c r="BD54" s="110">
        <f>'02 - Výměna oken II. etapa'!F34</f>
        <v>0</v>
      </c>
      <c r="BT54" s="106" t="s">
        <v>24</v>
      </c>
      <c r="BV54" s="106" t="s">
        <v>77</v>
      </c>
      <c r="BW54" s="106" t="s">
        <v>91</v>
      </c>
      <c r="BX54" s="106" t="s">
        <v>7</v>
      </c>
      <c r="CL54" s="106" t="s">
        <v>22</v>
      </c>
      <c r="CM54" s="106" t="s">
        <v>84</v>
      </c>
    </row>
    <row r="55" spans="2:44" s="1" customFormat="1" ht="30" customHeight="1">
      <c r="B55" s="41"/>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1"/>
    </row>
    <row r="56" spans="2:44" s="1" customFormat="1" ht="6.95" customHeight="1">
      <c r="B56" s="56"/>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61"/>
    </row>
  </sheetData>
  <sheetProtection algorithmName="SHA-512" hashValue="0O4FjHyUBS9eBQiq7d071bsKGOeJYCqOXsJ0OeKpXrKIPfesgJ2GnYKIfFshcLhbyB24ca177eoXgN1EHhpjoA==" saltValue="b0y50phA2nCY9gtHpeX/GKX9H9oQqrd82rIwGIRaKhhDnuFO0MVDwKwlOrE6KKe1EHNhjuHkErJw7aCoi3IC7g==" spinCount="100000" sheet="1" objects="1" scenarios="1" formatColumns="0" formatRows="0"/>
  <mergeCells count="49">
    <mergeCell ref="D53:H53"/>
    <mergeCell ref="J53:AF53"/>
    <mergeCell ref="D54:H54"/>
    <mergeCell ref="J54:AF54"/>
    <mergeCell ref="K6:AO6"/>
    <mergeCell ref="J52:AF52"/>
    <mergeCell ref="W29:AE29"/>
    <mergeCell ref="AK29:AO29"/>
    <mergeCell ref="C49:G49"/>
    <mergeCell ref="L42:AO42"/>
    <mergeCell ref="AM44:AN44"/>
    <mergeCell ref="I49:AF49"/>
    <mergeCell ref="AG49:AM49"/>
    <mergeCell ref="D52:H52"/>
    <mergeCell ref="W26:AE26"/>
    <mergeCell ref="AK26:AO26"/>
    <mergeCell ref="L27:O27"/>
    <mergeCell ref="W27:AE27"/>
    <mergeCell ref="AK27:AO27"/>
    <mergeCell ref="AN54:AP54"/>
    <mergeCell ref="AG54:AM54"/>
    <mergeCell ref="AG51:AM51"/>
    <mergeCell ref="AN51:AP51"/>
    <mergeCell ref="L29:O29"/>
    <mergeCell ref="L30:O30"/>
    <mergeCell ref="AK30:AO30"/>
    <mergeCell ref="AS46:AT48"/>
    <mergeCell ref="AN53:AP53"/>
    <mergeCell ref="AN52:AP52"/>
    <mergeCell ref="AM46:AP46"/>
    <mergeCell ref="AN49:AP49"/>
    <mergeCell ref="AG52:AM52"/>
    <mergeCell ref="AG53:AM53"/>
    <mergeCell ref="BE5:BE32"/>
    <mergeCell ref="W30:AE30"/>
    <mergeCell ref="X32:AB32"/>
    <mergeCell ref="AK32:AO32"/>
    <mergeCell ref="AR2:BE2"/>
    <mergeCell ref="K5:AO5"/>
    <mergeCell ref="W28:AE28"/>
    <mergeCell ref="AK28:AO28"/>
    <mergeCell ref="L28:O28"/>
    <mergeCell ref="E14:AJ14"/>
    <mergeCell ref="E20:AN20"/>
    <mergeCell ref="AK23:AO23"/>
    <mergeCell ref="L25:O25"/>
    <mergeCell ref="W25:AE25"/>
    <mergeCell ref="AK25:AO25"/>
    <mergeCell ref="L26:O26"/>
  </mergeCells>
  <hyperlinks>
    <hyperlink ref="K1:S1" location="C2" display="1) Rekapitulace stavby"/>
    <hyperlink ref="W1:AI1" location="C51" display="2) Rekapitulace objektů stavby a soupisů prací"/>
    <hyperlink ref="A52" location="'00 - Vedlejší náklady'!C2" display="/"/>
    <hyperlink ref="A53" location="'01 - Výměna oken I. etapa'!C2" display="/"/>
    <hyperlink ref="A54" location="'02 - Výměna oken II. etap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7"/>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92</v>
      </c>
      <c r="G1" s="375" t="s">
        <v>93</v>
      </c>
      <c r="H1" s="375"/>
      <c r="I1" s="115"/>
      <c r="J1" s="114" t="s">
        <v>94</v>
      </c>
      <c r="K1" s="113" t="s">
        <v>95</v>
      </c>
      <c r="L1" s="114" t="s">
        <v>96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1"/>
      <c r="M2" s="341"/>
      <c r="N2" s="341"/>
      <c r="O2" s="341"/>
      <c r="P2" s="341"/>
      <c r="Q2" s="341"/>
      <c r="R2" s="341"/>
      <c r="S2" s="341"/>
      <c r="T2" s="341"/>
      <c r="U2" s="341"/>
      <c r="V2" s="341"/>
      <c r="AT2" s="24" t="s">
        <v>83</v>
      </c>
    </row>
    <row r="3" spans="2:46" ht="6.95" customHeight="1">
      <c r="B3" s="25"/>
      <c r="C3" s="26"/>
      <c r="D3" s="26"/>
      <c r="E3" s="26"/>
      <c r="F3" s="26"/>
      <c r="G3" s="26"/>
      <c r="H3" s="26"/>
      <c r="I3" s="116"/>
      <c r="J3" s="26"/>
      <c r="K3" s="27"/>
      <c r="AT3" s="24" t="s">
        <v>84</v>
      </c>
    </row>
    <row r="4" spans="2:46" ht="36.95" customHeight="1">
      <c r="B4" s="28"/>
      <c r="C4" s="29"/>
      <c r="D4" s="30" t="s">
        <v>97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4.45" customHeight="1">
      <c r="B7" s="28"/>
      <c r="C7" s="29"/>
      <c r="D7" s="29"/>
      <c r="E7" s="376" t="str">
        <f>'Rekapitulace stavby'!K6</f>
        <v>Výměna oken dvorní fasády, Sady Pětatřicátníků 14, Plzeň</v>
      </c>
      <c r="F7" s="377"/>
      <c r="G7" s="377"/>
      <c r="H7" s="377"/>
      <c r="I7" s="117"/>
      <c r="J7" s="29"/>
      <c r="K7" s="31"/>
    </row>
    <row r="8" spans="2:11" s="1" customFormat="1" ht="15">
      <c r="B8" s="41"/>
      <c r="C8" s="42"/>
      <c r="D8" s="37" t="s">
        <v>98</v>
      </c>
      <c r="E8" s="42"/>
      <c r="F8" s="42"/>
      <c r="G8" s="42"/>
      <c r="H8" s="42"/>
      <c r="I8" s="118"/>
      <c r="J8" s="42"/>
      <c r="K8" s="45"/>
    </row>
    <row r="9" spans="2:11" s="1" customFormat="1" ht="36.95" customHeight="1">
      <c r="B9" s="41"/>
      <c r="C9" s="42"/>
      <c r="D9" s="42"/>
      <c r="E9" s="378" t="s">
        <v>99</v>
      </c>
      <c r="F9" s="379"/>
      <c r="G9" s="379"/>
      <c r="H9" s="37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100</v>
      </c>
      <c r="G12" s="42"/>
      <c r="H12" s="42"/>
      <c r="I12" s="119" t="s">
        <v>27</v>
      </c>
      <c r="J12" s="120" t="str">
        <f>'Rekapitulace stavby'!AN8</f>
        <v>13. 12. 2018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tr">
        <f>IF('Rekapitulace stavby'!AN10="","",'Rekapitulace stavby'!AN10)</f>
        <v/>
      </c>
      <c r="K14" s="45"/>
    </row>
    <row r="15" spans="2:11" s="1" customFormat="1" ht="18" customHeight="1">
      <c r="B15" s="41"/>
      <c r="C15" s="42"/>
      <c r="D15" s="42"/>
      <c r="E15" s="35" t="str">
        <f>IF('Rekapitulace stavby'!E11="","",'Rekapitulace stavby'!E11)</f>
        <v>Západočeská univerzita v Plzni</v>
      </c>
      <c r="F15" s="42"/>
      <c r="G15" s="42"/>
      <c r="H15" s="42"/>
      <c r="I15" s="119" t="s">
        <v>34</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35</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34</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37</v>
      </c>
      <c r="E20" s="42"/>
      <c r="F20" s="42"/>
      <c r="G20" s="42"/>
      <c r="H20" s="42"/>
      <c r="I20" s="119" t="s">
        <v>32</v>
      </c>
      <c r="J20" s="35" t="str">
        <f>IF('Rekapitulace stavby'!AN16="","",'Rekapitulace stavby'!AN16)</f>
        <v/>
      </c>
      <c r="K20" s="45"/>
    </row>
    <row r="21" spans="2:11" s="1" customFormat="1" ht="18" customHeight="1">
      <c r="B21" s="41"/>
      <c r="C21" s="42"/>
      <c r="D21" s="42"/>
      <c r="E21" s="35" t="str">
        <f>IF('Rekapitulace stavby'!E17="","",'Rekapitulace stavby'!E17)</f>
        <v>Ateliér Soukup s.r.o.</v>
      </c>
      <c r="F21" s="42"/>
      <c r="G21" s="42"/>
      <c r="H21" s="42"/>
      <c r="I21" s="119" t="s">
        <v>34</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39</v>
      </c>
      <c r="E23" s="42"/>
      <c r="F23" s="42"/>
      <c r="G23" s="42"/>
      <c r="H23" s="42"/>
      <c r="I23" s="118"/>
      <c r="J23" s="42"/>
      <c r="K23" s="45"/>
    </row>
    <row r="24" spans="2:11" s="6" customFormat="1" ht="14.45" customHeight="1">
      <c r="B24" s="121"/>
      <c r="C24" s="122"/>
      <c r="D24" s="122"/>
      <c r="E24" s="347" t="s">
        <v>22</v>
      </c>
      <c r="F24" s="347"/>
      <c r="G24" s="347"/>
      <c r="H24" s="34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41</v>
      </c>
      <c r="E27" s="42"/>
      <c r="F27" s="42"/>
      <c r="G27" s="42"/>
      <c r="H27" s="42"/>
      <c r="I27" s="118"/>
      <c r="J27" s="128">
        <f>ROUND(J77,2)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43</v>
      </c>
      <c r="G29" s="42"/>
      <c r="H29" s="42"/>
      <c r="I29" s="129" t="s">
        <v>42</v>
      </c>
      <c r="J29" s="46" t="s">
        <v>44</v>
      </c>
      <c r="K29" s="45"/>
    </row>
    <row r="30" spans="2:11" s="1" customFormat="1" ht="14.45" customHeight="1">
      <c r="B30" s="41"/>
      <c r="C30" s="42"/>
      <c r="D30" s="49" t="s">
        <v>45</v>
      </c>
      <c r="E30" s="49" t="s">
        <v>46</v>
      </c>
      <c r="F30" s="130">
        <f>ROUND(SUM(BE77:BE86),2)</f>
        <v>0</v>
      </c>
      <c r="G30" s="42"/>
      <c r="H30" s="42"/>
      <c r="I30" s="131">
        <v>0.21</v>
      </c>
      <c r="J30" s="130">
        <f>ROUND(ROUND((SUM(BE77:BE86)),2)*I30,2)</f>
        <v>0</v>
      </c>
      <c r="K30" s="45"/>
    </row>
    <row r="31" spans="2:11" s="1" customFormat="1" ht="14.45" customHeight="1">
      <c r="B31" s="41"/>
      <c r="C31" s="42"/>
      <c r="D31" s="42"/>
      <c r="E31" s="49" t="s">
        <v>47</v>
      </c>
      <c r="F31" s="130">
        <f>ROUND(SUM(BF77:BF86),2)</f>
        <v>0</v>
      </c>
      <c r="G31" s="42"/>
      <c r="H31" s="42"/>
      <c r="I31" s="131">
        <v>0.15</v>
      </c>
      <c r="J31" s="130">
        <f>ROUND(ROUND((SUM(BF77:BF86)),2)*I31,2)</f>
        <v>0</v>
      </c>
      <c r="K31" s="45"/>
    </row>
    <row r="32" spans="2:11" s="1" customFormat="1" ht="14.45" customHeight="1" hidden="1">
      <c r="B32" s="41"/>
      <c r="C32" s="42"/>
      <c r="D32" s="42"/>
      <c r="E32" s="49" t="s">
        <v>48</v>
      </c>
      <c r="F32" s="130">
        <f>ROUND(SUM(BG77:BG86),2)</f>
        <v>0</v>
      </c>
      <c r="G32" s="42"/>
      <c r="H32" s="42"/>
      <c r="I32" s="131">
        <v>0.21</v>
      </c>
      <c r="J32" s="130">
        <v>0</v>
      </c>
      <c r="K32" s="45"/>
    </row>
    <row r="33" spans="2:11" s="1" customFormat="1" ht="14.45" customHeight="1" hidden="1">
      <c r="B33" s="41"/>
      <c r="C33" s="42"/>
      <c r="D33" s="42"/>
      <c r="E33" s="49" t="s">
        <v>49</v>
      </c>
      <c r="F33" s="130">
        <f>ROUND(SUM(BH77:BH86),2)</f>
        <v>0</v>
      </c>
      <c r="G33" s="42"/>
      <c r="H33" s="42"/>
      <c r="I33" s="131">
        <v>0.15</v>
      </c>
      <c r="J33" s="130">
        <v>0</v>
      </c>
      <c r="K33" s="45"/>
    </row>
    <row r="34" spans="2:11" s="1" customFormat="1" ht="14.45" customHeight="1" hidden="1">
      <c r="B34" s="41"/>
      <c r="C34" s="42"/>
      <c r="D34" s="42"/>
      <c r="E34" s="49" t="s">
        <v>50</v>
      </c>
      <c r="F34" s="130">
        <f>ROUND(SUM(BI77:BI86),2)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51</v>
      </c>
      <c r="E36" s="79"/>
      <c r="F36" s="79"/>
      <c r="G36" s="134" t="s">
        <v>52</v>
      </c>
      <c r="H36" s="135" t="s">
        <v>53</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101</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4.45" customHeight="1">
      <c r="B45" s="41"/>
      <c r="C45" s="42"/>
      <c r="D45" s="42"/>
      <c r="E45" s="376" t="str">
        <f>E7</f>
        <v>Výměna oken dvorní fasády, Sady Pětatřicátníků 14, Plzeň</v>
      </c>
      <c r="F45" s="377"/>
      <c r="G45" s="377"/>
      <c r="H45" s="377"/>
      <c r="I45" s="118"/>
      <c r="J45" s="42"/>
      <c r="K45" s="45"/>
    </row>
    <row r="46" spans="2:11" s="1" customFormat="1" ht="14.45" customHeight="1">
      <c r="B46" s="41"/>
      <c r="C46" s="37" t="s">
        <v>98</v>
      </c>
      <c r="D46" s="42"/>
      <c r="E46" s="42"/>
      <c r="F46" s="42"/>
      <c r="G46" s="42"/>
      <c r="H46" s="42"/>
      <c r="I46" s="118"/>
      <c r="J46" s="42"/>
      <c r="K46" s="45"/>
    </row>
    <row r="47" spans="2:11" s="1" customFormat="1" ht="16.15" customHeight="1">
      <c r="B47" s="41"/>
      <c r="C47" s="42"/>
      <c r="D47" s="42"/>
      <c r="E47" s="378" t="str">
        <f>E9</f>
        <v>00 - Vedlejší náklady</v>
      </c>
      <c r="F47" s="379"/>
      <c r="G47" s="379"/>
      <c r="H47" s="37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 xml:space="preserve"> </v>
      </c>
      <c r="G49" s="42"/>
      <c r="H49" s="42"/>
      <c r="I49" s="119" t="s">
        <v>27</v>
      </c>
      <c r="J49" s="120" t="str">
        <f>IF(J12="","",J12)</f>
        <v>13. 12. 2018</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Západočeská univerzita v Plzni</v>
      </c>
      <c r="G51" s="42"/>
      <c r="H51" s="42"/>
      <c r="I51" s="119" t="s">
        <v>37</v>
      </c>
      <c r="J51" s="347" t="str">
        <f>E21</f>
        <v>Ateliér Soukup s.r.o.</v>
      </c>
      <c r="K51" s="45"/>
    </row>
    <row r="52" spans="2:11" s="1" customFormat="1" ht="14.45" customHeight="1">
      <c r="B52" s="41"/>
      <c r="C52" s="37" t="s">
        <v>35</v>
      </c>
      <c r="D52" s="42"/>
      <c r="E52" s="42"/>
      <c r="F52" s="35" t="str">
        <f>IF(E18="","",E18)</f>
        <v/>
      </c>
      <c r="G52" s="42"/>
      <c r="H52" s="42"/>
      <c r="I52" s="118"/>
      <c r="J52" s="371"/>
      <c r="K52" s="45"/>
    </row>
    <row r="53" spans="2:11" s="1" customFormat="1" ht="10.35" customHeight="1">
      <c r="B53" s="41"/>
      <c r="C53" s="42"/>
      <c r="D53" s="42"/>
      <c r="E53" s="42"/>
      <c r="F53" s="42"/>
      <c r="G53" s="42"/>
      <c r="H53" s="42"/>
      <c r="I53" s="118"/>
      <c r="J53" s="42"/>
      <c r="K53" s="45"/>
    </row>
    <row r="54" spans="2:11" s="1" customFormat="1" ht="29.25" customHeight="1">
      <c r="B54" s="41"/>
      <c r="C54" s="144" t="s">
        <v>102</v>
      </c>
      <c r="D54" s="132"/>
      <c r="E54" s="132"/>
      <c r="F54" s="132"/>
      <c r="G54" s="132"/>
      <c r="H54" s="132"/>
      <c r="I54" s="145"/>
      <c r="J54" s="146" t="s">
        <v>103</v>
      </c>
      <c r="K54" s="147"/>
    </row>
    <row r="55" spans="2:11" s="1" customFormat="1" ht="10.35" customHeight="1">
      <c r="B55" s="41"/>
      <c r="C55" s="42"/>
      <c r="D55" s="42"/>
      <c r="E55" s="42"/>
      <c r="F55" s="42"/>
      <c r="G55" s="42"/>
      <c r="H55" s="42"/>
      <c r="I55" s="118"/>
      <c r="J55" s="42"/>
      <c r="K55" s="45"/>
    </row>
    <row r="56" spans="2:47" s="1" customFormat="1" ht="29.25" customHeight="1">
      <c r="B56" s="41"/>
      <c r="C56" s="148" t="s">
        <v>104</v>
      </c>
      <c r="D56" s="42"/>
      <c r="E56" s="42"/>
      <c r="F56" s="42"/>
      <c r="G56" s="42"/>
      <c r="H56" s="42"/>
      <c r="I56" s="118"/>
      <c r="J56" s="128">
        <f>J77</f>
        <v>0</v>
      </c>
      <c r="K56" s="45"/>
      <c r="AU56" s="24" t="s">
        <v>105</v>
      </c>
    </row>
    <row r="57" spans="2:11" s="7" customFormat="1" ht="24.95" customHeight="1">
      <c r="B57" s="149"/>
      <c r="C57" s="150"/>
      <c r="D57" s="151" t="s">
        <v>106</v>
      </c>
      <c r="E57" s="152"/>
      <c r="F57" s="152"/>
      <c r="G57" s="152"/>
      <c r="H57" s="152"/>
      <c r="I57" s="153"/>
      <c r="J57" s="154">
        <f>J78</f>
        <v>0</v>
      </c>
      <c r="K57" s="155"/>
    </row>
    <row r="58" spans="2:11" s="1" customFormat="1" ht="21.75" customHeight="1">
      <c r="B58" s="41"/>
      <c r="C58" s="42"/>
      <c r="D58" s="42"/>
      <c r="E58" s="42"/>
      <c r="F58" s="42"/>
      <c r="G58" s="42"/>
      <c r="H58" s="42"/>
      <c r="I58" s="118"/>
      <c r="J58" s="42"/>
      <c r="K58" s="45"/>
    </row>
    <row r="59" spans="2:11" s="1" customFormat="1" ht="6.95" customHeight="1">
      <c r="B59" s="56"/>
      <c r="C59" s="57"/>
      <c r="D59" s="57"/>
      <c r="E59" s="57"/>
      <c r="F59" s="57"/>
      <c r="G59" s="57"/>
      <c r="H59" s="57"/>
      <c r="I59" s="139"/>
      <c r="J59" s="57"/>
      <c r="K59" s="58"/>
    </row>
    <row r="63" spans="2:12" s="1" customFormat="1" ht="6.95" customHeight="1">
      <c r="B63" s="59"/>
      <c r="C63" s="60"/>
      <c r="D63" s="60"/>
      <c r="E63" s="60"/>
      <c r="F63" s="60"/>
      <c r="G63" s="60"/>
      <c r="H63" s="60"/>
      <c r="I63" s="142"/>
      <c r="J63" s="60"/>
      <c r="K63" s="60"/>
      <c r="L63" s="61"/>
    </row>
    <row r="64" spans="2:12" s="1" customFormat="1" ht="36.95" customHeight="1">
      <c r="B64" s="41"/>
      <c r="C64" s="62" t="s">
        <v>107</v>
      </c>
      <c r="D64" s="63"/>
      <c r="E64" s="63"/>
      <c r="F64" s="63"/>
      <c r="G64" s="63"/>
      <c r="H64" s="63"/>
      <c r="I64" s="156"/>
      <c r="J64" s="63"/>
      <c r="K64" s="63"/>
      <c r="L64" s="61"/>
    </row>
    <row r="65" spans="2:12" s="1" customFormat="1" ht="6.95" customHeight="1">
      <c r="B65" s="41"/>
      <c r="C65" s="63"/>
      <c r="D65" s="63"/>
      <c r="E65" s="63"/>
      <c r="F65" s="63"/>
      <c r="G65" s="63"/>
      <c r="H65" s="63"/>
      <c r="I65" s="156"/>
      <c r="J65" s="63"/>
      <c r="K65" s="63"/>
      <c r="L65" s="61"/>
    </row>
    <row r="66" spans="2:12" s="1" customFormat="1" ht="14.45" customHeight="1">
      <c r="B66" s="41"/>
      <c r="C66" s="65" t="s">
        <v>18</v>
      </c>
      <c r="D66" s="63"/>
      <c r="E66" s="63"/>
      <c r="F66" s="63"/>
      <c r="G66" s="63"/>
      <c r="H66" s="63"/>
      <c r="I66" s="156"/>
      <c r="J66" s="63"/>
      <c r="K66" s="63"/>
      <c r="L66" s="61"/>
    </row>
    <row r="67" spans="2:12" s="1" customFormat="1" ht="14.45" customHeight="1">
      <c r="B67" s="41"/>
      <c r="C67" s="63"/>
      <c r="D67" s="63"/>
      <c r="E67" s="372" t="str">
        <f>E7</f>
        <v>Výměna oken dvorní fasády, Sady Pětatřicátníků 14, Plzeň</v>
      </c>
      <c r="F67" s="373"/>
      <c r="G67" s="373"/>
      <c r="H67" s="373"/>
      <c r="I67" s="156"/>
      <c r="J67" s="63"/>
      <c r="K67" s="63"/>
      <c r="L67" s="61"/>
    </row>
    <row r="68" spans="2:12" s="1" customFormat="1" ht="14.45" customHeight="1">
      <c r="B68" s="41"/>
      <c r="C68" s="65" t="s">
        <v>98</v>
      </c>
      <c r="D68" s="63"/>
      <c r="E68" s="63"/>
      <c r="F68" s="63"/>
      <c r="G68" s="63"/>
      <c r="H68" s="63"/>
      <c r="I68" s="156"/>
      <c r="J68" s="63"/>
      <c r="K68" s="63"/>
      <c r="L68" s="61"/>
    </row>
    <row r="69" spans="2:12" s="1" customFormat="1" ht="16.15" customHeight="1">
      <c r="B69" s="41"/>
      <c r="C69" s="63"/>
      <c r="D69" s="63"/>
      <c r="E69" s="367" t="str">
        <f>E9</f>
        <v>00 - Vedlejší náklady</v>
      </c>
      <c r="F69" s="374"/>
      <c r="G69" s="374"/>
      <c r="H69" s="374"/>
      <c r="I69" s="156"/>
      <c r="J69" s="63"/>
      <c r="K69" s="63"/>
      <c r="L69" s="61"/>
    </row>
    <row r="70" spans="2:12" s="1" customFormat="1" ht="6.95" customHeight="1">
      <c r="B70" s="41"/>
      <c r="C70" s="63"/>
      <c r="D70" s="63"/>
      <c r="E70" s="63"/>
      <c r="F70" s="63"/>
      <c r="G70" s="63"/>
      <c r="H70" s="63"/>
      <c r="I70" s="156"/>
      <c r="J70" s="63"/>
      <c r="K70" s="63"/>
      <c r="L70" s="61"/>
    </row>
    <row r="71" spans="2:12" s="1" customFormat="1" ht="18" customHeight="1">
      <c r="B71" s="41"/>
      <c r="C71" s="65" t="s">
        <v>25</v>
      </c>
      <c r="D71" s="63"/>
      <c r="E71" s="63"/>
      <c r="F71" s="157" t="str">
        <f>F12</f>
        <v xml:space="preserve"> </v>
      </c>
      <c r="G71" s="63"/>
      <c r="H71" s="63"/>
      <c r="I71" s="158" t="s">
        <v>27</v>
      </c>
      <c r="J71" s="73" t="str">
        <f>IF(J12="","",J12)</f>
        <v>13. 12. 2018</v>
      </c>
      <c r="K71" s="63"/>
      <c r="L71" s="61"/>
    </row>
    <row r="72" spans="2:12" s="1" customFormat="1" ht="6.95" customHeight="1">
      <c r="B72" s="41"/>
      <c r="C72" s="63"/>
      <c r="D72" s="63"/>
      <c r="E72" s="63"/>
      <c r="F72" s="63"/>
      <c r="G72" s="63"/>
      <c r="H72" s="63"/>
      <c r="I72" s="156"/>
      <c r="J72" s="63"/>
      <c r="K72" s="63"/>
      <c r="L72" s="61"/>
    </row>
    <row r="73" spans="2:12" s="1" customFormat="1" ht="15">
      <c r="B73" s="41"/>
      <c r="C73" s="65" t="s">
        <v>31</v>
      </c>
      <c r="D73" s="63"/>
      <c r="E73" s="63"/>
      <c r="F73" s="157" t="str">
        <f>E15</f>
        <v>Západočeská univerzita v Plzni</v>
      </c>
      <c r="G73" s="63"/>
      <c r="H73" s="63"/>
      <c r="I73" s="158" t="s">
        <v>37</v>
      </c>
      <c r="J73" s="157" t="str">
        <f>E21</f>
        <v>Ateliér Soukup s.r.o.</v>
      </c>
      <c r="K73" s="63"/>
      <c r="L73" s="61"/>
    </row>
    <row r="74" spans="2:12" s="1" customFormat="1" ht="14.45" customHeight="1">
      <c r="B74" s="41"/>
      <c r="C74" s="65" t="s">
        <v>35</v>
      </c>
      <c r="D74" s="63"/>
      <c r="E74" s="63"/>
      <c r="F74" s="157" t="str">
        <f>IF(E18="","",E18)</f>
        <v/>
      </c>
      <c r="G74" s="63"/>
      <c r="H74" s="63"/>
      <c r="I74" s="156"/>
      <c r="J74" s="63"/>
      <c r="K74" s="63"/>
      <c r="L74" s="61"/>
    </row>
    <row r="75" spans="2:12" s="1" customFormat="1" ht="10.35" customHeight="1">
      <c r="B75" s="41"/>
      <c r="C75" s="63"/>
      <c r="D75" s="63"/>
      <c r="E75" s="63"/>
      <c r="F75" s="63"/>
      <c r="G75" s="63"/>
      <c r="H75" s="63"/>
      <c r="I75" s="156"/>
      <c r="J75" s="63"/>
      <c r="K75" s="63"/>
      <c r="L75" s="61"/>
    </row>
    <row r="76" spans="2:20" s="8" customFormat="1" ht="29.25" customHeight="1">
      <c r="B76" s="159"/>
      <c r="C76" s="160" t="s">
        <v>108</v>
      </c>
      <c r="D76" s="161" t="s">
        <v>60</v>
      </c>
      <c r="E76" s="161" t="s">
        <v>56</v>
      </c>
      <c r="F76" s="161" t="s">
        <v>109</v>
      </c>
      <c r="G76" s="161" t="s">
        <v>110</v>
      </c>
      <c r="H76" s="161" t="s">
        <v>111</v>
      </c>
      <c r="I76" s="162" t="s">
        <v>112</v>
      </c>
      <c r="J76" s="161" t="s">
        <v>103</v>
      </c>
      <c r="K76" s="163" t="s">
        <v>113</v>
      </c>
      <c r="L76" s="164"/>
      <c r="M76" s="81" t="s">
        <v>114</v>
      </c>
      <c r="N76" s="82" t="s">
        <v>45</v>
      </c>
      <c r="O76" s="82" t="s">
        <v>115</v>
      </c>
      <c r="P76" s="82" t="s">
        <v>116</v>
      </c>
      <c r="Q76" s="82" t="s">
        <v>117</v>
      </c>
      <c r="R76" s="82" t="s">
        <v>118</v>
      </c>
      <c r="S76" s="82" t="s">
        <v>119</v>
      </c>
      <c r="T76" s="83" t="s">
        <v>120</v>
      </c>
    </row>
    <row r="77" spans="2:63" s="1" customFormat="1" ht="29.25" customHeight="1">
      <c r="B77" s="41"/>
      <c r="C77" s="87" t="s">
        <v>104</v>
      </c>
      <c r="D77" s="63"/>
      <c r="E77" s="63"/>
      <c r="F77" s="63"/>
      <c r="G77" s="63"/>
      <c r="H77" s="63"/>
      <c r="I77" s="156"/>
      <c r="J77" s="165">
        <f>BK77</f>
        <v>0</v>
      </c>
      <c r="K77" s="63"/>
      <c r="L77" s="61"/>
      <c r="M77" s="84"/>
      <c r="N77" s="85"/>
      <c r="O77" s="85"/>
      <c r="P77" s="166">
        <f>P78</f>
        <v>0</v>
      </c>
      <c r="Q77" s="85"/>
      <c r="R77" s="166">
        <f>R78</f>
        <v>0</v>
      </c>
      <c r="S77" s="85"/>
      <c r="T77" s="167">
        <f>T78</f>
        <v>0</v>
      </c>
      <c r="AT77" s="24" t="s">
        <v>74</v>
      </c>
      <c r="AU77" s="24" t="s">
        <v>105</v>
      </c>
      <c r="BK77" s="168">
        <f>BK78</f>
        <v>0</v>
      </c>
    </row>
    <row r="78" spans="2:63" s="9" customFormat="1" ht="37.35" customHeight="1">
      <c r="B78" s="169"/>
      <c r="C78" s="170"/>
      <c r="D78" s="171" t="s">
        <v>74</v>
      </c>
      <c r="E78" s="172" t="s">
        <v>121</v>
      </c>
      <c r="F78" s="172" t="s">
        <v>122</v>
      </c>
      <c r="G78" s="170"/>
      <c r="H78" s="170"/>
      <c r="I78" s="173"/>
      <c r="J78" s="174">
        <f>BK78</f>
        <v>0</v>
      </c>
      <c r="K78" s="170"/>
      <c r="L78" s="175"/>
      <c r="M78" s="176"/>
      <c r="N78" s="177"/>
      <c r="O78" s="177"/>
      <c r="P78" s="178">
        <f>SUM(P79:P86)</f>
        <v>0</v>
      </c>
      <c r="Q78" s="177"/>
      <c r="R78" s="178">
        <f>SUM(R79:R86)</f>
        <v>0</v>
      </c>
      <c r="S78" s="177"/>
      <c r="T78" s="179">
        <f>SUM(T79:T86)</f>
        <v>0</v>
      </c>
      <c r="AR78" s="180" t="s">
        <v>24</v>
      </c>
      <c r="AT78" s="181" t="s">
        <v>74</v>
      </c>
      <c r="AU78" s="181" t="s">
        <v>75</v>
      </c>
      <c r="AY78" s="180" t="s">
        <v>123</v>
      </c>
      <c r="BK78" s="182">
        <f>SUM(BK79:BK86)</f>
        <v>0</v>
      </c>
    </row>
    <row r="79" spans="2:65" s="1" customFormat="1" ht="14.45" customHeight="1">
      <c r="B79" s="41"/>
      <c r="C79" s="183" t="s">
        <v>24</v>
      </c>
      <c r="D79" s="183" t="s">
        <v>124</v>
      </c>
      <c r="E79" s="184" t="s">
        <v>125</v>
      </c>
      <c r="F79" s="185" t="s">
        <v>126</v>
      </c>
      <c r="G79" s="186" t="s">
        <v>127</v>
      </c>
      <c r="H79" s="187">
        <v>1</v>
      </c>
      <c r="I79" s="188"/>
      <c r="J79" s="189">
        <f>ROUND(I79*H79,2)</f>
        <v>0</v>
      </c>
      <c r="K79" s="185" t="s">
        <v>128</v>
      </c>
      <c r="L79" s="61"/>
      <c r="M79" s="190" t="s">
        <v>22</v>
      </c>
      <c r="N79" s="191" t="s">
        <v>46</v>
      </c>
      <c r="O79" s="42"/>
      <c r="P79" s="192">
        <f>O79*H79</f>
        <v>0</v>
      </c>
      <c r="Q79" s="192">
        <v>0</v>
      </c>
      <c r="R79" s="192">
        <f>Q79*H79</f>
        <v>0</v>
      </c>
      <c r="S79" s="192">
        <v>0</v>
      </c>
      <c r="T79" s="193">
        <f>S79*H79</f>
        <v>0</v>
      </c>
      <c r="AR79" s="24" t="s">
        <v>129</v>
      </c>
      <c r="AT79" s="24" t="s">
        <v>124</v>
      </c>
      <c r="AU79" s="24" t="s">
        <v>24</v>
      </c>
      <c r="AY79" s="24" t="s">
        <v>123</v>
      </c>
      <c r="BE79" s="194">
        <f>IF(N79="základní",J79,0)</f>
        <v>0</v>
      </c>
      <c r="BF79" s="194">
        <f>IF(N79="snížená",J79,0)</f>
        <v>0</v>
      </c>
      <c r="BG79" s="194">
        <f>IF(N79="zákl. přenesená",J79,0)</f>
        <v>0</v>
      </c>
      <c r="BH79" s="194">
        <f>IF(N79="sníž. přenesená",J79,0)</f>
        <v>0</v>
      </c>
      <c r="BI79" s="194">
        <f>IF(N79="nulová",J79,0)</f>
        <v>0</v>
      </c>
      <c r="BJ79" s="24" t="s">
        <v>24</v>
      </c>
      <c r="BK79" s="194">
        <f>ROUND(I79*H79,2)</f>
        <v>0</v>
      </c>
      <c r="BL79" s="24" t="s">
        <v>129</v>
      </c>
      <c r="BM79" s="24" t="s">
        <v>130</v>
      </c>
    </row>
    <row r="80" spans="2:47" s="1" customFormat="1" ht="13.5">
      <c r="B80" s="41"/>
      <c r="C80" s="63"/>
      <c r="D80" s="195" t="s">
        <v>131</v>
      </c>
      <c r="E80" s="63"/>
      <c r="F80" s="196" t="s">
        <v>132</v>
      </c>
      <c r="G80" s="63"/>
      <c r="H80" s="63"/>
      <c r="I80" s="156"/>
      <c r="J80" s="63"/>
      <c r="K80" s="63"/>
      <c r="L80" s="61"/>
      <c r="M80" s="197"/>
      <c r="N80" s="42"/>
      <c r="O80" s="42"/>
      <c r="P80" s="42"/>
      <c r="Q80" s="42"/>
      <c r="R80" s="42"/>
      <c r="S80" s="42"/>
      <c r="T80" s="78"/>
      <c r="AT80" s="24" t="s">
        <v>131</v>
      </c>
      <c r="AU80" s="24" t="s">
        <v>24</v>
      </c>
    </row>
    <row r="81" spans="2:65" s="1" customFormat="1" ht="14.45" customHeight="1">
      <c r="B81" s="41"/>
      <c r="C81" s="183" t="s">
        <v>84</v>
      </c>
      <c r="D81" s="183" t="s">
        <v>124</v>
      </c>
      <c r="E81" s="184" t="s">
        <v>133</v>
      </c>
      <c r="F81" s="185" t="s">
        <v>134</v>
      </c>
      <c r="G81" s="186" t="s">
        <v>127</v>
      </c>
      <c r="H81" s="187">
        <v>1</v>
      </c>
      <c r="I81" s="188"/>
      <c r="J81" s="189">
        <f>ROUND(I81*H81,2)</f>
        <v>0</v>
      </c>
      <c r="K81" s="185" t="s">
        <v>128</v>
      </c>
      <c r="L81" s="61"/>
      <c r="M81" s="190" t="s">
        <v>22</v>
      </c>
      <c r="N81" s="191" t="s">
        <v>46</v>
      </c>
      <c r="O81" s="42"/>
      <c r="P81" s="192">
        <f>O81*H81</f>
        <v>0</v>
      </c>
      <c r="Q81" s="192">
        <v>0</v>
      </c>
      <c r="R81" s="192">
        <f>Q81*H81</f>
        <v>0</v>
      </c>
      <c r="S81" s="192">
        <v>0</v>
      </c>
      <c r="T81" s="193">
        <f>S81*H81</f>
        <v>0</v>
      </c>
      <c r="AR81" s="24" t="s">
        <v>129</v>
      </c>
      <c r="AT81" s="24" t="s">
        <v>124</v>
      </c>
      <c r="AU81" s="24" t="s">
        <v>24</v>
      </c>
      <c r="AY81" s="24" t="s">
        <v>123</v>
      </c>
      <c r="BE81" s="194">
        <f>IF(N81="základní",J81,0)</f>
        <v>0</v>
      </c>
      <c r="BF81" s="194">
        <f>IF(N81="snížená",J81,0)</f>
        <v>0</v>
      </c>
      <c r="BG81" s="194">
        <f>IF(N81="zákl. přenesená",J81,0)</f>
        <v>0</v>
      </c>
      <c r="BH81" s="194">
        <f>IF(N81="sníž. přenesená",J81,0)</f>
        <v>0</v>
      </c>
      <c r="BI81" s="194">
        <f>IF(N81="nulová",J81,0)</f>
        <v>0</v>
      </c>
      <c r="BJ81" s="24" t="s">
        <v>24</v>
      </c>
      <c r="BK81" s="194">
        <f>ROUND(I81*H81,2)</f>
        <v>0</v>
      </c>
      <c r="BL81" s="24" t="s">
        <v>129</v>
      </c>
      <c r="BM81" s="24" t="s">
        <v>135</v>
      </c>
    </row>
    <row r="82" spans="2:47" s="1" customFormat="1" ht="27">
      <c r="B82" s="41"/>
      <c r="C82" s="63"/>
      <c r="D82" s="195" t="s">
        <v>131</v>
      </c>
      <c r="E82" s="63"/>
      <c r="F82" s="196" t="s">
        <v>136</v>
      </c>
      <c r="G82" s="63"/>
      <c r="H82" s="63"/>
      <c r="I82" s="156"/>
      <c r="J82" s="63"/>
      <c r="K82" s="63"/>
      <c r="L82" s="61"/>
      <c r="M82" s="197"/>
      <c r="N82" s="42"/>
      <c r="O82" s="42"/>
      <c r="P82" s="42"/>
      <c r="Q82" s="42"/>
      <c r="R82" s="42"/>
      <c r="S82" s="42"/>
      <c r="T82" s="78"/>
      <c r="AT82" s="24" t="s">
        <v>131</v>
      </c>
      <c r="AU82" s="24" t="s">
        <v>24</v>
      </c>
    </row>
    <row r="83" spans="2:65" s="1" customFormat="1" ht="14.45" customHeight="1">
      <c r="B83" s="41"/>
      <c r="C83" s="183" t="s">
        <v>137</v>
      </c>
      <c r="D83" s="183" t="s">
        <v>124</v>
      </c>
      <c r="E83" s="184" t="s">
        <v>138</v>
      </c>
      <c r="F83" s="185" t="s">
        <v>139</v>
      </c>
      <c r="G83" s="186" t="s">
        <v>127</v>
      </c>
      <c r="H83" s="187">
        <v>1</v>
      </c>
      <c r="I83" s="188"/>
      <c r="J83" s="189">
        <f>ROUND(I83*H83,2)</f>
        <v>0</v>
      </c>
      <c r="K83" s="185" t="s">
        <v>128</v>
      </c>
      <c r="L83" s="61"/>
      <c r="M83" s="190" t="s">
        <v>22</v>
      </c>
      <c r="N83" s="191" t="s">
        <v>46</v>
      </c>
      <c r="O83" s="42"/>
      <c r="P83" s="192">
        <f>O83*H83</f>
        <v>0</v>
      </c>
      <c r="Q83" s="192">
        <v>0</v>
      </c>
      <c r="R83" s="192">
        <f>Q83*H83</f>
        <v>0</v>
      </c>
      <c r="S83" s="192">
        <v>0</v>
      </c>
      <c r="T83" s="193">
        <f>S83*H83</f>
        <v>0</v>
      </c>
      <c r="AR83" s="24" t="s">
        <v>129</v>
      </c>
      <c r="AT83" s="24" t="s">
        <v>124</v>
      </c>
      <c r="AU83" s="24" t="s">
        <v>24</v>
      </c>
      <c r="AY83" s="24" t="s">
        <v>123</v>
      </c>
      <c r="BE83" s="194">
        <f>IF(N83="základní",J83,0)</f>
        <v>0</v>
      </c>
      <c r="BF83" s="194">
        <f>IF(N83="snížená",J83,0)</f>
        <v>0</v>
      </c>
      <c r="BG83" s="194">
        <f>IF(N83="zákl. přenesená",J83,0)</f>
        <v>0</v>
      </c>
      <c r="BH83" s="194">
        <f>IF(N83="sníž. přenesená",J83,0)</f>
        <v>0</v>
      </c>
      <c r="BI83" s="194">
        <f>IF(N83="nulová",J83,0)</f>
        <v>0</v>
      </c>
      <c r="BJ83" s="24" t="s">
        <v>24</v>
      </c>
      <c r="BK83" s="194">
        <f>ROUND(I83*H83,2)</f>
        <v>0</v>
      </c>
      <c r="BL83" s="24" t="s">
        <v>129</v>
      </c>
      <c r="BM83" s="24" t="s">
        <v>140</v>
      </c>
    </row>
    <row r="84" spans="2:47" s="1" customFormat="1" ht="13.5">
      <c r="B84" s="41"/>
      <c r="C84" s="63"/>
      <c r="D84" s="195" t="s">
        <v>131</v>
      </c>
      <c r="E84" s="63"/>
      <c r="F84" s="196" t="s">
        <v>141</v>
      </c>
      <c r="G84" s="63"/>
      <c r="H84" s="63"/>
      <c r="I84" s="156"/>
      <c r="J84" s="63"/>
      <c r="K84" s="63"/>
      <c r="L84" s="61"/>
      <c r="M84" s="197"/>
      <c r="N84" s="42"/>
      <c r="O84" s="42"/>
      <c r="P84" s="42"/>
      <c r="Q84" s="42"/>
      <c r="R84" s="42"/>
      <c r="S84" s="42"/>
      <c r="T84" s="78"/>
      <c r="AT84" s="24" t="s">
        <v>131</v>
      </c>
      <c r="AU84" s="24" t="s">
        <v>24</v>
      </c>
    </row>
    <row r="85" spans="2:65" s="1" customFormat="1" ht="14.45" customHeight="1">
      <c r="B85" s="41"/>
      <c r="C85" s="183" t="s">
        <v>142</v>
      </c>
      <c r="D85" s="183" t="s">
        <v>124</v>
      </c>
      <c r="E85" s="184" t="s">
        <v>143</v>
      </c>
      <c r="F85" s="185" t="s">
        <v>144</v>
      </c>
      <c r="G85" s="186" t="s">
        <v>127</v>
      </c>
      <c r="H85" s="187">
        <v>1</v>
      </c>
      <c r="I85" s="188"/>
      <c r="J85" s="189">
        <f>ROUND(I85*H85,2)</f>
        <v>0</v>
      </c>
      <c r="K85" s="185" t="s">
        <v>128</v>
      </c>
      <c r="L85" s="61"/>
      <c r="M85" s="190" t="s">
        <v>22</v>
      </c>
      <c r="N85" s="191" t="s">
        <v>46</v>
      </c>
      <c r="O85" s="42"/>
      <c r="P85" s="192">
        <f>O85*H85</f>
        <v>0</v>
      </c>
      <c r="Q85" s="192">
        <v>0</v>
      </c>
      <c r="R85" s="192">
        <f>Q85*H85</f>
        <v>0</v>
      </c>
      <c r="S85" s="192">
        <v>0</v>
      </c>
      <c r="T85" s="193">
        <f>S85*H85</f>
        <v>0</v>
      </c>
      <c r="AR85" s="24" t="s">
        <v>129</v>
      </c>
      <c r="AT85" s="24" t="s">
        <v>124</v>
      </c>
      <c r="AU85" s="24" t="s">
        <v>24</v>
      </c>
      <c r="AY85" s="24" t="s">
        <v>123</v>
      </c>
      <c r="BE85" s="194">
        <f>IF(N85="základní",J85,0)</f>
        <v>0</v>
      </c>
      <c r="BF85" s="194">
        <f>IF(N85="snížená",J85,0)</f>
        <v>0</v>
      </c>
      <c r="BG85" s="194">
        <f>IF(N85="zákl. přenesená",J85,0)</f>
        <v>0</v>
      </c>
      <c r="BH85" s="194">
        <f>IF(N85="sníž. přenesená",J85,0)</f>
        <v>0</v>
      </c>
      <c r="BI85" s="194">
        <f>IF(N85="nulová",J85,0)</f>
        <v>0</v>
      </c>
      <c r="BJ85" s="24" t="s">
        <v>24</v>
      </c>
      <c r="BK85" s="194">
        <f>ROUND(I85*H85,2)</f>
        <v>0</v>
      </c>
      <c r="BL85" s="24" t="s">
        <v>129</v>
      </c>
      <c r="BM85" s="24" t="s">
        <v>145</v>
      </c>
    </row>
    <row r="86" spans="2:47" s="1" customFormat="1" ht="13.5">
      <c r="B86" s="41"/>
      <c r="C86" s="63"/>
      <c r="D86" s="195" t="s">
        <v>131</v>
      </c>
      <c r="E86" s="63"/>
      <c r="F86" s="196" t="s">
        <v>146</v>
      </c>
      <c r="G86" s="63"/>
      <c r="H86" s="63"/>
      <c r="I86" s="156"/>
      <c r="J86" s="63"/>
      <c r="K86" s="63"/>
      <c r="L86" s="61"/>
      <c r="M86" s="198"/>
      <c r="N86" s="199"/>
      <c r="O86" s="199"/>
      <c r="P86" s="199"/>
      <c r="Q86" s="199"/>
      <c r="R86" s="199"/>
      <c r="S86" s="199"/>
      <c r="T86" s="200"/>
      <c r="AT86" s="24" t="s">
        <v>131</v>
      </c>
      <c r="AU86" s="24" t="s">
        <v>24</v>
      </c>
    </row>
    <row r="87" spans="2:12" s="1" customFormat="1" ht="6.95" customHeight="1">
      <c r="B87" s="56"/>
      <c r="C87" s="57"/>
      <c r="D87" s="57"/>
      <c r="E87" s="57"/>
      <c r="F87" s="57"/>
      <c r="G87" s="57"/>
      <c r="H87" s="57"/>
      <c r="I87" s="139"/>
      <c r="J87" s="57"/>
      <c r="K87" s="57"/>
      <c r="L87" s="61"/>
    </row>
  </sheetData>
  <sheetProtection algorithmName="SHA-512" hashValue="nTnxxE58UsfIbm++wGdWPi9tSAxSn+gRlUs6h4UD/Qg9nU7CsJIC5eZ3vM+NgOhB5JVWQVFrWbzm0Plo3/XH1w==" saltValue="xP5jbkCzZb2zexsblQY7v4doMokYtpgy/kUXFpFcUTM0Se7VwXEKUxYmu6MPcBmyKRmQuUiQ9cGIMJAPfpO9YQ==" spinCount="100000" sheet="1" objects="1" scenarios="1" formatColumns="0" formatRows="0" autoFilter="0"/>
  <autoFilter ref="C76:K86"/>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4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92</v>
      </c>
      <c r="G1" s="375" t="s">
        <v>93</v>
      </c>
      <c r="H1" s="375"/>
      <c r="I1" s="115"/>
      <c r="J1" s="114" t="s">
        <v>94</v>
      </c>
      <c r="K1" s="113" t="s">
        <v>95</v>
      </c>
      <c r="L1" s="114" t="s">
        <v>96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1"/>
      <c r="M2" s="341"/>
      <c r="N2" s="341"/>
      <c r="O2" s="341"/>
      <c r="P2" s="341"/>
      <c r="Q2" s="341"/>
      <c r="R2" s="341"/>
      <c r="S2" s="341"/>
      <c r="T2" s="341"/>
      <c r="U2" s="341"/>
      <c r="V2" s="341"/>
      <c r="AT2" s="24" t="s">
        <v>88</v>
      </c>
    </row>
    <row r="3" spans="2:46" ht="6.95" customHeight="1">
      <c r="B3" s="25"/>
      <c r="C3" s="26"/>
      <c r="D3" s="26"/>
      <c r="E3" s="26"/>
      <c r="F3" s="26"/>
      <c r="G3" s="26"/>
      <c r="H3" s="26"/>
      <c r="I3" s="116"/>
      <c r="J3" s="26"/>
      <c r="K3" s="27"/>
      <c r="AT3" s="24" t="s">
        <v>84</v>
      </c>
    </row>
    <row r="4" spans="2:46" ht="36.95" customHeight="1">
      <c r="B4" s="28"/>
      <c r="C4" s="29"/>
      <c r="D4" s="30" t="s">
        <v>97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4.45" customHeight="1">
      <c r="B7" s="28"/>
      <c r="C7" s="29"/>
      <c r="D7" s="29"/>
      <c r="E7" s="376" t="str">
        <f>'Rekapitulace stavby'!K6</f>
        <v>Výměna oken dvorní fasády, Sady Pětatřicátníků 14, Plzeň</v>
      </c>
      <c r="F7" s="377"/>
      <c r="G7" s="377"/>
      <c r="H7" s="377"/>
      <c r="I7" s="117"/>
      <c r="J7" s="29"/>
      <c r="K7" s="31"/>
    </row>
    <row r="8" spans="2:11" s="1" customFormat="1" ht="15">
      <c r="B8" s="41"/>
      <c r="C8" s="42"/>
      <c r="D8" s="37" t="s">
        <v>98</v>
      </c>
      <c r="E8" s="42"/>
      <c r="F8" s="42"/>
      <c r="G8" s="42"/>
      <c r="H8" s="42"/>
      <c r="I8" s="118"/>
      <c r="J8" s="42"/>
      <c r="K8" s="45"/>
    </row>
    <row r="9" spans="2:11" s="1" customFormat="1" ht="36.95" customHeight="1">
      <c r="B9" s="41"/>
      <c r="C9" s="42"/>
      <c r="D9" s="42"/>
      <c r="E9" s="378" t="s">
        <v>147</v>
      </c>
      <c r="F9" s="379"/>
      <c r="G9" s="379"/>
      <c r="H9" s="37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100</v>
      </c>
      <c r="G12" s="42"/>
      <c r="H12" s="42"/>
      <c r="I12" s="119" t="s">
        <v>27</v>
      </c>
      <c r="J12" s="120" t="str">
        <f>'Rekapitulace stavby'!AN8</f>
        <v>13. 12. 2018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tr">
        <f>IF('Rekapitulace stavby'!AN10="","",'Rekapitulace stavby'!AN10)</f>
        <v/>
      </c>
      <c r="K14" s="45"/>
    </row>
    <row r="15" spans="2:11" s="1" customFormat="1" ht="18" customHeight="1">
      <c r="B15" s="41"/>
      <c r="C15" s="42"/>
      <c r="D15" s="42"/>
      <c r="E15" s="35" t="str">
        <f>IF('Rekapitulace stavby'!E11="","",'Rekapitulace stavby'!E11)</f>
        <v>Západočeská univerzita v Plzni</v>
      </c>
      <c r="F15" s="42"/>
      <c r="G15" s="42"/>
      <c r="H15" s="42"/>
      <c r="I15" s="119" t="s">
        <v>34</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35</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34</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37</v>
      </c>
      <c r="E20" s="42"/>
      <c r="F20" s="42"/>
      <c r="G20" s="42"/>
      <c r="H20" s="42"/>
      <c r="I20" s="119" t="s">
        <v>32</v>
      </c>
      <c r="J20" s="35" t="str">
        <f>IF('Rekapitulace stavby'!AN16="","",'Rekapitulace stavby'!AN16)</f>
        <v/>
      </c>
      <c r="K20" s="45"/>
    </row>
    <row r="21" spans="2:11" s="1" customFormat="1" ht="18" customHeight="1">
      <c r="B21" s="41"/>
      <c r="C21" s="42"/>
      <c r="D21" s="42"/>
      <c r="E21" s="35" t="str">
        <f>IF('Rekapitulace stavby'!E17="","",'Rekapitulace stavby'!E17)</f>
        <v>Ateliér Soukup s.r.o.</v>
      </c>
      <c r="F21" s="42"/>
      <c r="G21" s="42"/>
      <c r="H21" s="42"/>
      <c r="I21" s="119" t="s">
        <v>34</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39</v>
      </c>
      <c r="E23" s="42"/>
      <c r="F23" s="42"/>
      <c r="G23" s="42"/>
      <c r="H23" s="42"/>
      <c r="I23" s="118"/>
      <c r="J23" s="42"/>
      <c r="K23" s="45"/>
    </row>
    <row r="24" spans="2:11" s="6" customFormat="1" ht="14.45" customHeight="1">
      <c r="B24" s="121"/>
      <c r="C24" s="122"/>
      <c r="D24" s="122"/>
      <c r="E24" s="347" t="s">
        <v>22</v>
      </c>
      <c r="F24" s="347"/>
      <c r="G24" s="347"/>
      <c r="H24" s="34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41</v>
      </c>
      <c r="E27" s="42"/>
      <c r="F27" s="42"/>
      <c r="G27" s="42"/>
      <c r="H27" s="42"/>
      <c r="I27" s="118"/>
      <c r="J27" s="128">
        <f>ROUND(J91,2)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43</v>
      </c>
      <c r="G29" s="42"/>
      <c r="H29" s="42"/>
      <c r="I29" s="129" t="s">
        <v>42</v>
      </c>
      <c r="J29" s="46" t="s">
        <v>44</v>
      </c>
      <c r="K29" s="45"/>
    </row>
    <row r="30" spans="2:11" s="1" customFormat="1" ht="14.45" customHeight="1">
      <c r="B30" s="41"/>
      <c r="C30" s="42"/>
      <c r="D30" s="49" t="s">
        <v>45</v>
      </c>
      <c r="E30" s="49" t="s">
        <v>46</v>
      </c>
      <c r="F30" s="130">
        <f>ROUND(SUM(BE91:BE347),2)</f>
        <v>0</v>
      </c>
      <c r="G30" s="42"/>
      <c r="H30" s="42"/>
      <c r="I30" s="131">
        <v>0.21</v>
      </c>
      <c r="J30" s="130">
        <f>ROUND(ROUND((SUM(BE91:BE347)),2)*I30,2)</f>
        <v>0</v>
      </c>
      <c r="K30" s="45"/>
    </row>
    <row r="31" spans="2:11" s="1" customFormat="1" ht="14.45" customHeight="1">
      <c r="B31" s="41"/>
      <c r="C31" s="42"/>
      <c r="D31" s="42"/>
      <c r="E31" s="49" t="s">
        <v>47</v>
      </c>
      <c r="F31" s="130">
        <f>ROUND(SUM(BF91:BF347),2)</f>
        <v>0</v>
      </c>
      <c r="G31" s="42"/>
      <c r="H31" s="42"/>
      <c r="I31" s="131">
        <v>0.15</v>
      </c>
      <c r="J31" s="130">
        <f>ROUND(ROUND((SUM(BF91:BF347)),2)*I31,2)</f>
        <v>0</v>
      </c>
      <c r="K31" s="45"/>
    </row>
    <row r="32" spans="2:11" s="1" customFormat="1" ht="14.45" customHeight="1" hidden="1">
      <c r="B32" s="41"/>
      <c r="C32" s="42"/>
      <c r="D32" s="42"/>
      <c r="E32" s="49" t="s">
        <v>48</v>
      </c>
      <c r="F32" s="130">
        <f>ROUND(SUM(BG91:BG347),2)</f>
        <v>0</v>
      </c>
      <c r="G32" s="42"/>
      <c r="H32" s="42"/>
      <c r="I32" s="131">
        <v>0.21</v>
      </c>
      <c r="J32" s="130">
        <v>0</v>
      </c>
      <c r="K32" s="45"/>
    </row>
    <row r="33" spans="2:11" s="1" customFormat="1" ht="14.45" customHeight="1" hidden="1">
      <c r="B33" s="41"/>
      <c r="C33" s="42"/>
      <c r="D33" s="42"/>
      <c r="E33" s="49" t="s">
        <v>49</v>
      </c>
      <c r="F33" s="130">
        <f>ROUND(SUM(BH91:BH347),2)</f>
        <v>0</v>
      </c>
      <c r="G33" s="42"/>
      <c r="H33" s="42"/>
      <c r="I33" s="131">
        <v>0.15</v>
      </c>
      <c r="J33" s="130">
        <v>0</v>
      </c>
      <c r="K33" s="45"/>
    </row>
    <row r="34" spans="2:11" s="1" customFormat="1" ht="14.45" customHeight="1" hidden="1">
      <c r="B34" s="41"/>
      <c r="C34" s="42"/>
      <c r="D34" s="42"/>
      <c r="E34" s="49" t="s">
        <v>50</v>
      </c>
      <c r="F34" s="130">
        <f>ROUND(SUM(BI91:BI347),2)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51</v>
      </c>
      <c r="E36" s="79"/>
      <c r="F36" s="79"/>
      <c r="G36" s="134" t="s">
        <v>52</v>
      </c>
      <c r="H36" s="135" t="s">
        <v>53</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101</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4.45" customHeight="1">
      <c r="B45" s="41"/>
      <c r="C45" s="42"/>
      <c r="D45" s="42"/>
      <c r="E45" s="376" t="str">
        <f>E7</f>
        <v>Výměna oken dvorní fasády, Sady Pětatřicátníků 14, Plzeň</v>
      </c>
      <c r="F45" s="377"/>
      <c r="G45" s="377"/>
      <c r="H45" s="377"/>
      <c r="I45" s="118"/>
      <c r="J45" s="42"/>
      <c r="K45" s="45"/>
    </row>
    <row r="46" spans="2:11" s="1" customFormat="1" ht="14.45" customHeight="1">
      <c r="B46" s="41"/>
      <c r="C46" s="37" t="s">
        <v>98</v>
      </c>
      <c r="D46" s="42"/>
      <c r="E46" s="42"/>
      <c r="F46" s="42"/>
      <c r="G46" s="42"/>
      <c r="H46" s="42"/>
      <c r="I46" s="118"/>
      <c r="J46" s="42"/>
      <c r="K46" s="45"/>
    </row>
    <row r="47" spans="2:11" s="1" customFormat="1" ht="16.15" customHeight="1">
      <c r="B47" s="41"/>
      <c r="C47" s="42"/>
      <c r="D47" s="42"/>
      <c r="E47" s="378" t="str">
        <f>E9</f>
        <v>01 - Výměna oken I. etapa</v>
      </c>
      <c r="F47" s="379"/>
      <c r="G47" s="379"/>
      <c r="H47" s="37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 xml:space="preserve"> </v>
      </c>
      <c r="G49" s="42"/>
      <c r="H49" s="42"/>
      <c r="I49" s="119" t="s">
        <v>27</v>
      </c>
      <c r="J49" s="120" t="str">
        <f>IF(J12="","",J12)</f>
        <v>13. 12. 2018</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Západočeská univerzita v Plzni</v>
      </c>
      <c r="G51" s="42"/>
      <c r="H51" s="42"/>
      <c r="I51" s="119" t="s">
        <v>37</v>
      </c>
      <c r="J51" s="347" t="str">
        <f>E21</f>
        <v>Ateliér Soukup s.r.o.</v>
      </c>
      <c r="K51" s="45"/>
    </row>
    <row r="52" spans="2:11" s="1" customFormat="1" ht="14.45" customHeight="1">
      <c r="B52" s="41"/>
      <c r="C52" s="37" t="s">
        <v>35</v>
      </c>
      <c r="D52" s="42"/>
      <c r="E52" s="42"/>
      <c r="F52" s="35" t="str">
        <f>IF(E18="","",E18)</f>
        <v/>
      </c>
      <c r="G52" s="42"/>
      <c r="H52" s="42"/>
      <c r="I52" s="118"/>
      <c r="J52" s="371"/>
      <c r="K52" s="45"/>
    </row>
    <row r="53" spans="2:11" s="1" customFormat="1" ht="10.35" customHeight="1">
      <c r="B53" s="41"/>
      <c r="C53" s="42"/>
      <c r="D53" s="42"/>
      <c r="E53" s="42"/>
      <c r="F53" s="42"/>
      <c r="G53" s="42"/>
      <c r="H53" s="42"/>
      <c r="I53" s="118"/>
      <c r="J53" s="42"/>
      <c r="K53" s="45"/>
    </row>
    <row r="54" spans="2:11" s="1" customFormat="1" ht="29.25" customHeight="1">
      <c r="B54" s="41"/>
      <c r="C54" s="144" t="s">
        <v>102</v>
      </c>
      <c r="D54" s="132"/>
      <c r="E54" s="132"/>
      <c r="F54" s="132"/>
      <c r="G54" s="132"/>
      <c r="H54" s="132"/>
      <c r="I54" s="145"/>
      <c r="J54" s="146" t="s">
        <v>103</v>
      </c>
      <c r="K54" s="147"/>
    </row>
    <row r="55" spans="2:11" s="1" customFormat="1" ht="10.35" customHeight="1">
      <c r="B55" s="41"/>
      <c r="C55" s="42"/>
      <c r="D55" s="42"/>
      <c r="E55" s="42"/>
      <c r="F55" s="42"/>
      <c r="G55" s="42"/>
      <c r="H55" s="42"/>
      <c r="I55" s="118"/>
      <c r="J55" s="42"/>
      <c r="K55" s="45"/>
    </row>
    <row r="56" spans="2:47" s="1" customFormat="1" ht="29.25" customHeight="1">
      <c r="B56" s="41"/>
      <c r="C56" s="148" t="s">
        <v>104</v>
      </c>
      <c r="D56" s="42"/>
      <c r="E56" s="42"/>
      <c r="F56" s="42"/>
      <c r="G56" s="42"/>
      <c r="H56" s="42"/>
      <c r="I56" s="118"/>
      <c r="J56" s="128">
        <f>J91</f>
        <v>0</v>
      </c>
      <c r="K56" s="45"/>
      <c r="AU56" s="24" t="s">
        <v>105</v>
      </c>
    </row>
    <row r="57" spans="2:11" s="7" customFormat="1" ht="24.95" customHeight="1">
      <c r="B57" s="149"/>
      <c r="C57" s="150"/>
      <c r="D57" s="151" t="s">
        <v>148</v>
      </c>
      <c r="E57" s="152"/>
      <c r="F57" s="152"/>
      <c r="G57" s="152"/>
      <c r="H57" s="152"/>
      <c r="I57" s="153"/>
      <c r="J57" s="154">
        <f>J92</f>
        <v>0</v>
      </c>
      <c r="K57" s="155"/>
    </row>
    <row r="58" spans="2:11" s="10" customFormat="1" ht="19.9" customHeight="1">
      <c r="B58" s="201"/>
      <c r="C58" s="202"/>
      <c r="D58" s="203" t="s">
        <v>149</v>
      </c>
      <c r="E58" s="204"/>
      <c r="F58" s="204"/>
      <c r="G58" s="204"/>
      <c r="H58" s="204"/>
      <c r="I58" s="205"/>
      <c r="J58" s="206">
        <f>J93</f>
        <v>0</v>
      </c>
      <c r="K58" s="207"/>
    </row>
    <row r="59" spans="2:11" s="10" customFormat="1" ht="19.9" customHeight="1">
      <c r="B59" s="201"/>
      <c r="C59" s="202"/>
      <c r="D59" s="203" t="s">
        <v>150</v>
      </c>
      <c r="E59" s="204"/>
      <c r="F59" s="204"/>
      <c r="G59" s="204"/>
      <c r="H59" s="204"/>
      <c r="I59" s="205"/>
      <c r="J59" s="206">
        <f>J105</f>
        <v>0</v>
      </c>
      <c r="K59" s="207"/>
    </row>
    <row r="60" spans="2:11" s="10" customFormat="1" ht="19.9" customHeight="1">
      <c r="B60" s="201"/>
      <c r="C60" s="202"/>
      <c r="D60" s="203" t="s">
        <v>151</v>
      </c>
      <c r="E60" s="204"/>
      <c r="F60" s="204"/>
      <c r="G60" s="204"/>
      <c r="H60" s="204"/>
      <c r="I60" s="205"/>
      <c r="J60" s="206">
        <f>J139</f>
        <v>0</v>
      </c>
      <c r="K60" s="207"/>
    </row>
    <row r="61" spans="2:11" s="10" customFormat="1" ht="19.9" customHeight="1">
      <c r="B61" s="201"/>
      <c r="C61" s="202"/>
      <c r="D61" s="203" t="s">
        <v>152</v>
      </c>
      <c r="E61" s="204"/>
      <c r="F61" s="204"/>
      <c r="G61" s="204"/>
      <c r="H61" s="204"/>
      <c r="I61" s="205"/>
      <c r="J61" s="206">
        <f>J174</f>
        <v>0</v>
      </c>
      <c r="K61" s="207"/>
    </row>
    <row r="62" spans="2:11" s="10" customFormat="1" ht="19.9" customHeight="1">
      <c r="B62" s="201"/>
      <c r="C62" s="202"/>
      <c r="D62" s="203" t="s">
        <v>153</v>
      </c>
      <c r="E62" s="204"/>
      <c r="F62" s="204"/>
      <c r="G62" s="204"/>
      <c r="H62" s="204"/>
      <c r="I62" s="205"/>
      <c r="J62" s="206">
        <f>J195</f>
        <v>0</v>
      </c>
      <c r="K62" s="207"/>
    </row>
    <row r="63" spans="2:11" s="10" customFormat="1" ht="19.9" customHeight="1">
      <c r="B63" s="201"/>
      <c r="C63" s="202"/>
      <c r="D63" s="203" t="s">
        <v>154</v>
      </c>
      <c r="E63" s="204"/>
      <c r="F63" s="204"/>
      <c r="G63" s="204"/>
      <c r="H63" s="204"/>
      <c r="I63" s="205"/>
      <c r="J63" s="206">
        <f>J230</f>
        <v>0</v>
      </c>
      <c r="K63" s="207"/>
    </row>
    <row r="64" spans="2:11" s="10" customFormat="1" ht="19.9" customHeight="1">
      <c r="B64" s="201"/>
      <c r="C64" s="202"/>
      <c r="D64" s="203" t="s">
        <v>155</v>
      </c>
      <c r="E64" s="204"/>
      <c r="F64" s="204"/>
      <c r="G64" s="204"/>
      <c r="H64" s="204"/>
      <c r="I64" s="205"/>
      <c r="J64" s="206">
        <f>J242</f>
        <v>0</v>
      </c>
      <c r="K64" s="207"/>
    </row>
    <row r="65" spans="2:11" s="7" customFormat="1" ht="24.95" customHeight="1">
      <c r="B65" s="149"/>
      <c r="C65" s="150"/>
      <c r="D65" s="151" t="s">
        <v>156</v>
      </c>
      <c r="E65" s="152"/>
      <c r="F65" s="152"/>
      <c r="G65" s="152"/>
      <c r="H65" s="152"/>
      <c r="I65" s="153"/>
      <c r="J65" s="154">
        <f>J245</f>
        <v>0</v>
      </c>
      <c r="K65" s="155"/>
    </row>
    <row r="66" spans="2:11" s="10" customFormat="1" ht="19.9" customHeight="1">
      <c r="B66" s="201"/>
      <c r="C66" s="202"/>
      <c r="D66" s="203" t="s">
        <v>157</v>
      </c>
      <c r="E66" s="204"/>
      <c r="F66" s="204"/>
      <c r="G66" s="204"/>
      <c r="H66" s="204"/>
      <c r="I66" s="205"/>
      <c r="J66" s="206">
        <f>J246</f>
        <v>0</v>
      </c>
      <c r="K66" s="207"/>
    </row>
    <row r="67" spans="2:11" s="10" customFormat="1" ht="19.9" customHeight="1">
      <c r="B67" s="201"/>
      <c r="C67" s="202"/>
      <c r="D67" s="203" t="s">
        <v>158</v>
      </c>
      <c r="E67" s="204"/>
      <c r="F67" s="204"/>
      <c r="G67" s="204"/>
      <c r="H67" s="204"/>
      <c r="I67" s="205"/>
      <c r="J67" s="206">
        <f>J264</f>
        <v>0</v>
      </c>
      <c r="K67" s="207"/>
    </row>
    <row r="68" spans="2:11" s="10" customFormat="1" ht="19.9" customHeight="1">
      <c r="B68" s="201"/>
      <c r="C68" s="202"/>
      <c r="D68" s="203" t="s">
        <v>159</v>
      </c>
      <c r="E68" s="204"/>
      <c r="F68" s="204"/>
      <c r="G68" s="204"/>
      <c r="H68" s="204"/>
      <c r="I68" s="205"/>
      <c r="J68" s="206">
        <f>J314</f>
        <v>0</v>
      </c>
      <c r="K68" s="207"/>
    </row>
    <row r="69" spans="2:11" s="10" customFormat="1" ht="19.9" customHeight="1">
      <c r="B69" s="201"/>
      <c r="C69" s="202"/>
      <c r="D69" s="203" t="s">
        <v>160</v>
      </c>
      <c r="E69" s="204"/>
      <c r="F69" s="204"/>
      <c r="G69" s="204"/>
      <c r="H69" s="204"/>
      <c r="I69" s="205"/>
      <c r="J69" s="206">
        <f>J320</f>
        <v>0</v>
      </c>
      <c r="K69" s="207"/>
    </row>
    <row r="70" spans="2:11" s="10" customFormat="1" ht="19.9" customHeight="1">
      <c r="B70" s="201"/>
      <c r="C70" s="202"/>
      <c r="D70" s="203" t="s">
        <v>161</v>
      </c>
      <c r="E70" s="204"/>
      <c r="F70" s="204"/>
      <c r="G70" s="204"/>
      <c r="H70" s="204"/>
      <c r="I70" s="205"/>
      <c r="J70" s="206">
        <f>J333</f>
        <v>0</v>
      </c>
      <c r="K70" s="207"/>
    </row>
    <row r="71" spans="2:11" s="10" customFormat="1" ht="19.9" customHeight="1">
      <c r="B71" s="201"/>
      <c r="C71" s="202"/>
      <c r="D71" s="203" t="s">
        <v>162</v>
      </c>
      <c r="E71" s="204"/>
      <c r="F71" s="204"/>
      <c r="G71" s="204"/>
      <c r="H71" s="204"/>
      <c r="I71" s="205"/>
      <c r="J71" s="206">
        <f>J345</f>
        <v>0</v>
      </c>
      <c r="K71" s="207"/>
    </row>
    <row r="72" spans="2:11" s="1" customFormat="1" ht="21.75" customHeight="1">
      <c r="B72" s="41"/>
      <c r="C72" s="42"/>
      <c r="D72" s="42"/>
      <c r="E72" s="42"/>
      <c r="F72" s="42"/>
      <c r="G72" s="42"/>
      <c r="H72" s="42"/>
      <c r="I72" s="118"/>
      <c r="J72" s="42"/>
      <c r="K72" s="45"/>
    </row>
    <row r="73" spans="2:11" s="1" customFormat="1" ht="6.95" customHeight="1">
      <c r="B73" s="56"/>
      <c r="C73" s="57"/>
      <c r="D73" s="57"/>
      <c r="E73" s="57"/>
      <c r="F73" s="57"/>
      <c r="G73" s="57"/>
      <c r="H73" s="57"/>
      <c r="I73" s="139"/>
      <c r="J73" s="57"/>
      <c r="K73" s="58"/>
    </row>
    <row r="77" spans="2:12" s="1" customFormat="1" ht="6.95" customHeight="1">
      <c r="B77" s="59"/>
      <c r="C77" s="60"/>
      <c r="D77" s="60"/>
      <c r="E77" s="60"/>
      <c r="F77" s="60"/>
      <c r="G77" s="60"/>
      <c r="H77" s="60"/>
      <c r="I77" s="142"/>
      <c r="J77" s="60"/>
      <c r="K77" s="60"/>
      <c r="L77" s="61"/>
    </row>
    <row r="78" spans="2:12" s="1" customFormat="1" ht="36.95" customHeight="1">
      <c r="B78" s="41"/>
      <c r="C78" s="62" t="s">
        <v>107</v>
      </c>
      <c r="D78" s="63"/>
      <c r="E78" s="63"/>
      <c r="F78" s="63"/>
      <c r="G78" s="63"/>
      <c r="H78" s="63"/>
      <c r="I78" s="156"/>
      <c r="J78" s="63"/>
      <c r="K78" s="63"/>
      <c r="L78" s="61"/>
    </row>
    <row r="79" spans="2:12" s="1" customFormat="1" ht="6.95" customHeight="1">
      <c r="B79" s="41"/>
      <c r="C79" s="63"/>
      <c r="D79" s="63"/>
      <c r="E79" s="63"/>
      <c r="F79" s="63"/>
      <c r="G79" s="63"/>
      <c r="H79" s="63"/>
      <c r="I79" s="156"/>
      <c r="J79" s="63"/>
      <c r="K79" s="63"/>
      <c r="L79" s="61"/>
    </row>
    <row r="80" spans="2:12" s="1" customFormat="1" ht="14.45" customHeight="1">
      <c r="B80" s="41"/>
      <c r="C80" s="65" t="s">
        <v>18</v>
      </c>
      <c r="D80" s="63"/>
      <c r="E80" s="63"/>
      <c r="F80" s="63"/>
      <c r="G80" s="63"/>
      <c r="H80" s="63"/>
      <c r="I80" s="156"/>
      <c r="J80" s="63"/>
      <c r="K80" s="63"/>
      <c r="L80" s="61"/>
    </row>
    <row r="81" spans="2:12" s="1" customFormat="1" ht="14.45" customHeight="1">
      <c r="B81" s="41"/>
      <c r="C81" s="63"/>
      <c r="D81" s="63"/>
      <c r="E81" s="372" t="str">
        <f>E7</f>
        <v>Výměna oken dvorní fasády, Sady Pětatřicátníků 14, Plzeň</v>
      </c>
      <c r="F81" s="373"/>
      <c r="G81" s="373"/>
      <c r="H81" s="373"/>
      <c r="I81" s="156"/>
      <c r="J81" s="63"/>
      <c r="K81" s="63"/>
      <c r="L81" s="61"/>
    </row>
    <row r="82" spans="2:12" s="1" customFormat="1" ht="14.45" customHeight="1">
      <c r="B82" s="41"/>
      <c r="C82" s="65" t="s">
        <v>98</v>
      </c>
      <c r="D82" s="63"/>
      <c r="E82" s="63"/>
      <c r="F82" s="63"/>
      <c r="G82" s="63"/>
      <c r="H82" s="63"/>
      <c r="I82" s="156"/>
      <c r="J82" s="63"/>
      <c r="K82" s="63"/>
      <c r="L82" s="61"/>
    </row>
    <row r="83" spans="2:12" s="1" customFormat="1" ht="16.15" customHeight="1">
      <c r="B83" s="41"/>
      <c r="C83" s="63"/>
      <c r="D83" s="63"/>
      <c r="E83" s="367" t="str">
        <f>E9</f>
        <v>01 - Výměna oken I. etapa</v>
      </c>
      <c r="F83" s="374"/>
      <c r="G83" s="374"/>
      <c r="H83" s="374"/>
      <c r="I83" s="156"/>
      <c r="J83" s="63"/>
      <c r="K83" s="63"/>
      <c r="L83" s="61"/>
    </row>
    <row r="84" spans="2:12" s="1" customFormat="1" ht="6.95" customHeight="1">
      <c r="B84" s="41"/>
      <c r="C84" s="63"/>
      <c r="D84" s="63"/>
      <c r="E84" s="63"/>
      <c r="F84" s="63"/>
      <c r="G84" s="63"/>
      <c r="H84" s="63"/>
      <c r="I84" s="156"/>
      <c r="J84" s="63"/>
      <c r="K84" s="63"/>
      <c r="L84" s="61"/>
    </row>
    <row r="85" spans="2:12" s="1" customFormat="1" ht="18" customHeight="1">
      <c r="B85" s="41"/>
      <c r="C85" s="65" t="s">
        <v>25</v>
      </c>
      <c r="D85" s="63"/>
      <c r="E85" s="63"/>
      <c r="F85" s="157" t="str">
        <f>F12</f>
        <v xml:space="preserve"> </v>
      </c>
      <c r="G85" s="63"/>
      <c r="H85" s="63"/>
      <c r="I85" s="158" t="s">
        <v>27</v>
      </c>
      <c r="J85" s="73" t="str">
        <f>IF(J12="","",J12)</f>
        <v>13. 12. 2018</v>
      </c>
      <c r="K85" s="63"/>
      <c r="L85" s="61"/>
    </row>
    <row r="86" spans="2:12" s="1" customFormat="1" ht="6.95" customHeight="1">
      <c r="B86" s="41"/>
      <c r="C86" s="63"/>
      <c r="D86" s="63"/>
      <c r="E86" s="63"/>
      <c r="F86" s="63"/>
      <c r="G86" s="63"/>
      <c r="H86" s="63"/>
      <c r="I86" s="156"/>
      <c r="J86" s="63"/>
      <c r="K86" s="63"/>
      <c r="L86" s="61"/>
    </row>
    <row r="87" spans="2:12" s="1" customFormat="1" ht="15">
      <c r="B87" s="41"/>
      <c r="C87" s="65" t="s">
        <v>31</v>
      </c>
      <c r="D87" s="63"/>
      <c r="E87" s="63"/>
      <c r="F87" s="157" t="str">
        <f>E15</f>
        <v>Západočeská univerzita v Plzni</v>
      </c>
      <c r="G87" s="63"/>
      <c r="H87" s="63"/>
      <c r="I87" s="158" t="s">
        <v>37</v>
      </c>
      <c r="J87" s="157" t="str">
        <f>E21</f>
        <v>Ateliér Soukup s.r.o.</v>
      </c>
      <c r="K87" s="63"/>
      <c r="L87" s="61"/>
    </row>
    <row r="88" spans="2:12" s="1" customFormat="1" ht="14.45" customHeight="1">
      <c r="B88" s="41"/>
      <c r="C88" s="65" t="s">
        <v>35</v>
      </c>
      <c r="D88" s="63"/>
      <c r="E88" s="63"/>
      <c r="F88" s="157" t="str">
        <f>IF(E18="","",E18)</f>
        <v/>
      </c>
      <c r="G88" s="63"/>
      <c r="H88" s="63"/>
      <c r="I88" s="156"/>
      <c r="J88" s="63"/>
      <c r="K88" s="63"/>
      <c r="L88" s="61"/>
    </row>
    <row r="89" spans="2:12" s="1" customFormat="1" ht="10.35" customHeight="1">
      <c r="B89" s="41"/>
      <c r="C89" s="63"/>
      <c r="D89" s="63"/>
      <c r="E89" s="63"/>
      <c r="F89" s="63"/>
      <c r="G89" s="63"/>
      <c r="H89" s="63"/>
      <c r="I89" s="156"/>
      <c r="J89" s="63"/>
      <c r="K89" s="63"/>
      <c r="L89" s="61"/>
    </row>
    <row r="90" spans="2:20" s="8" customFormat="1" ht="29.25" customHeight="1">
      <c r="B90" s="159"/>
      <c r="C90" s="160" t="s">
        <v>108</v>
      </c>
      <c r="D90" s="161" t="s">
        <v>60</v>
      </c>
      <c r="E90" s="161" t="s">
        <v>56</v>
      </c>
      <c r="F90" s="161" t="s">
        <v>109</v>
      </c>
      <c r="G90" s="161" t="s">
        <v>110</v>
      </c>
      <c r="H90" s="161" t="s">
        <v>111</v>
      </c>
      <c r="I90" s="162" t="s">
        <v>112</v>
      </c>
      <c r="J90" s="161" t="s">
        <v>103</v>
      </c>
      <c r="K90" s="163" t="s">
        <v>113</v>
      </c>
      <c r="L90" s="164"/>
      <c r="M90" s="81" t="s">
        <v>114</v>
      </c>
      <c r="N90" s="82" t="s">
        <v>45</v>
      </c>
      <c r="O90" s="82" t="s">
        <v>115</v>
      </c>
      <c r="P90" s="82" t="s">
        <v>116</v>
      </c>
      <c r="Q90" s="82" t="s">
        <v>117</v>
      </c>
      <c r="R90" s="82" t="s">
        <v>118</v>
      </c>
      <c r="S90" s="82" t="s">
        <v>119</v>
      </c>
      <c r="T90" s="83" t="s">
        <v>120</v>
      </c>
    </row>
    <row r="91" spans="2:63" s="1" customFormat="1" ht="29.25" customHeight="1">
      <c r="B91" s="41"/>
      <c r="C91" s="87" t="s">
        <v>104</v>
      </c>
      <c r="D91" s="63"/>
      <c r="E91" s="63"/>
      <c r="F91" s="63"/>
      <c r="G91" s="63"/>
      <c r="H91" s="63"/>
      <c r="I91" s="156"/>
      <c r="J91" s="165">
        <f>BK91</f>
        <v>0</v>
      </c>
      <c r="K91" s="63"/>
      <c r="L91" s="61"/>
      <c r="M91" s="84"/>
      <c r="N91" s="85"/>
      <c r="O91" s="85"/>
      <c r="P91" s="166">
        <f>P92+P245</f>
        <v>0</v>
      </c>
      <c r="Q91" s="85"/>
      <c r="R91" s="166">
        <f>R92+R245</f>
        <v>22.74224954</v>
      </c>
      <c r="S91" s="85"/>
      <c r="T91" s="167">
        <f>T92+T245</f>
        <v>5.883156</v>
      </c>
      <c r="AT91" s="24" t="s">
        <v>74</v>
      </c>
      <c r="AU91" s="24" t="s">
        <v>105</v>
      </c>
      <c r="BK91" s="168">
        <f>BK92+BK245</f>
        <v>0</v>
      </c>
    </row>
    <row r="92" spans="2:63" s="9" customFormat="1" ht="37.35" customHeight="1">
      <c r="B92" s="169"/>
      <c r="C92" s="170"/>
      <c r="D92" s="171" t="s">
        <v>74</v>
      </c>
      <c r="E92" s="172" t="s">
        <v>163</v>
      </c>
      <c r="F92" s="172" t="s">
        <v>164</v>
      </c>
      <c r="G92" s="170"/>
      <c r="H92" s="170"/>
      <c r="I92" s="173"/>
      <c r="J92" s="174">
        <f>BK92</f>
        <v>0</v>
      </c>
      <c r="K92" s="170"/>
      <c r="L92" s="175"/>
      <c r="M92" s="176"/>
      <c r="N92" s="177"/>
      <c r="O92" s="177"/>
      <c r="P92" s="178">
        <f>P93+P105+P139+P174+P195+P230+P242</f>
        <v>0</v>
      </c>
      <c r="Q92" s="177"/>
      <c r="R92" s="178">
        <f>R93+R105+R139+R174+R195+R230+R242</f>
        <v>22.29956096</v>
      </c>
      <c r="S92" s="177"/>
      <c r="T92" s="179">
        <f>T93+T105+T139+T174+T195+T230+T242</f>
        <v>5.78663</v>
      </c>
      <c r="AR92" s="180" t="s">
        <v>24</v>
      </c>
      <c r="AT92" s="181" t="s">
        <v>74</v>
      </c>
      <c r="AU92" s="181" t="s">
        <v>75</v>
      </c>
      <c r="AY92" s="180" t="s">
        <v>123</v>
      </c>
      <c r="BK92" s="182">
        <f>BK93+BK105+BK139+BK174+BK195+BK230+BK242</f>
        <v>0</v>
      </c>
    </row>
    <row r="93" spans="2:63" s="9" customFormat="1" ht="19.9" customHeight="1">
      <c r="B93" s="169"/>
      <c r="C93" s="170"/>
      <c r="D93" s="171" t="s">
        <v>74</v>
      </c>
      <c r="E93" s="208" t="s">
        <v>137</v>
      </c>
      <c r="F93" s="208" t="s">
        <v>165</v>
      </c>
      <c r="G93" s="170"/>
      <c r="H93" s="170"/>
      <c r="I93" s="173"/>
      <c r="J93" s="209">
        <f>BK93</f>
        <v>0</v>
      </c>
      <c r="K93" s="170"/>
      <c r="L93" s="175"/>
      <c r="M93" s="176"/>
      <c r="N93" s="177"/>
      <c r="O93" s="177"/>
      <c r="P93" s="178">
        <f>SUM(P94:P104)</f>
        <v>0</v>
      </c>
      <c r="Q93" s="177"/>
      <c r="R93" s="178">
        <f>SUM(R94:R104)</f>
        <v>13.48068458</v>
      </c>
      <c r="S93" s="177"/>
      <c r="T93" s="179">
        <f>SUM(T94:T104)</f>
        <v>0</v>
      </c>
      <c r="AR93" s="180" t="s">
        <v>24</v>
      </c>
      <c r="AT93" s="181" t="s">
        <v>74</v>
      </c>
      <c r="AU93" s="181" t="s">
        <v>24</v>
      </c>
      <c r="AY93" s="180" t="s">
        <v>123</v>
      </c>
      <c r="BK93" s="182">
        <f>SUM(BK94:BK104)</f>
        <v>0</v>
      </c>
    </row>
    <row r="94" spans="2:65" s="1" customFormat="1" ht="14.45" customHeight="1">
      <c r="B94" s="41"/>
      <c r="C94" s="183" t="s">
        <v>24</v>
      </c>
      <c r="D94" s="183" t="s">
        <v>124</v>
      </c>
      <c r="E94" s="184" t="s">
        <v>166</v>
      </c>
      <c r="F94" s="185" t="s">
        <v>167</v>
      </c>
      <c r="G94" s="186" t="s">
        <v>168</v>
      </c>
      <c r="H94" s="187">
        <v>50.446</v>
      </c>
      <c r="I94" s="188"/>
      <c r="J94" s="189">
        <f>ROUND(I94*H94,2)</f>
        <v>0</v>
      </c>
      <c r="K94" s="185" t="s">
        <v>128</v>
      </c>
      <c r="L94" s="61"/>
      <c r="M94" s="190" t="s">
        <v>22</v>
      </c>
      <c r="N94" s="191" t="s">
        <v>46</v>
      </c>
      <c r="O94" s="42"/>
      <c r="P94" s="192">
        <f>O94*H94</f>
        <v>0</v>
      </c>
      <c r="Q94" s="192">
        <v>0.26723</v>
      </c>
      <c r="R94" s="192">
        <f>Q94*H94</f>
        <v>13.48068458</v>
      </c>
      <c r="S94" s="192">
        <v>0</v>
      </c>
      <c r="T94" s="193">
        <f>S94*H94</f>
        <v>0</v>
      </c>
      <c r="AR94" s="24" t="s">
        <v>142</v>
      </c>
      <c r="AT94" s="24" t="s">
        <v>124</v>
      </c>
      <c r="AU94" s="24" t="s">
        <v>84</v>
      </c>
      <c r="AY94" s="24" t="s">
        <v>123</v>
      </c>
      <c r="BE94" s="194">
        <f>IF(N94="základní",J94,0)</f>
        <v>0</v>
      </c>
      <c r="BF94" s="194">
        <f>IF(N94="snížená",J94,0)</f>
        <v>0</v>
      </c>
      <c r="BG94" s="194">
        <f>IF(N94="zákl. přenesená",J94,0)</f>
        <v>0</v>
      </c>
      <c r="BH94" s="194">
        <f>IF(N94="sníž. přenesená",J94,0)</f>
        <v>0</v>
      </c>
      <c r="BI94" s="194">
        <f>IF(N94="nulová",J94,0)</f>
        <v>0</v>
      </c>
      <c r="BJ94" s="24" t="s">
        <v>24</v>
      </c>
      <c r="BK94" s="194">
        <f>ROUND(I94*H94,2)</f>
        <v>0</v>
      </c>
      <c r="BL94" s="24" t="s">
        <v>142</v>
      </c>
      <c r="BM94" s="24" t="s">
        <v>169</v>
      </c>
    </row>
    <row r="95" spans="2:47" s="1" customFormat="1" ht="27">
      <c r="B95" s="41"/>
      <c r="C95" s="63"/>
      <c r="D95" s="195" t="s">
        <v>131</v>
      </c>
      <c r="E95" s="63"/>
      <c r="F95" s="196" t="s">
        <v>170</v>
      </c>
      <c r="G95" s="63"/>
      <c r="H95" s="63"/>
      <c r="I95" s="156"/>
      <c r="J95" s="63"/>
      <c r="K95" s="63"/>
      <c r="L95" s="61"/>
      <c r="M95" s="197"/>
      <c r="N95" s="42"/>
      <c r="O95" s="42"/>
      <c r="P95" s="42"/>
      <c r="Q95" s="42"/>
      <c r="R95" s="42"/>
      <c r="S95" s="42"/>
      <c r="T95" s="78"/>
      <c r="AT95" s="24" t="s">
        <v>131</v>
      </c>
      <c r="AU95" s="24" t="s">
        <v>84</v>
      </c>
    </row>
    <row r="96" spans="2:51" s="11" customFormat="1" ht="13.5">
      <c r="B96" s="210"/>
      <c r="C96" s="211"/>
      <c r="D96" s="195" t="s">
        <v>171</v>
      </c>
      <c r="E96" s="212" t="s">
        <v>22</v>
      </c>
      <c r="F96" s="213" t="s">
        <v>172</v>
      </c>
      <c r="G96" s="211"/>
      <c r="H96" s="212" t="s">
        <v>22</v>
      </c>
      <c r="I96" s="214"/>
      <c r="J96" s="211"/>
      <c r="K96" s="211"/>
      <c r="L96" s="215"/>
      <c r="M96" s="216"/>
      <c r="N96" s="217"/>
      <c r="O96" s="217"/>
      <c r="P96" s="217"/>
      <c r="Q96" s="217"/>
      <c r="R96" s="217"/>
      <c r="S96" s="217"/>
      <c r="T96" s="218"/>
      <c r="AT96" s="219" t="s">
        <v>171</v>
      </c>
      <c r="AU96" s="219" t="s">
        <v>84</v>
      </c>
      <c r="AV96" s="11" t="s">
        <v>24</v>
      </c>
      <c r="AW96" s="11" t="s">
        <v>173</v>
      </c>
      <c r="AX96" s="11" t="s">
        <v>75</v>
      </c>
      <c r="AY96" s="219" t="s">
        <v>123</v>
      </c>
    </row>
    <row r="97" spans="2:51" s="12" customFormat="1" ht="13.5">
      <c r="B97" s="220"/>
      <c r="C97" s="221"/>
      <c r="D97" s="195" t="s">
        <v>171</v>
      </c>
      <c r="E97" s="222" t="s">
        <v>22</v>
      </c>
      <c r="F97" s="223" t="s">
        <v>174</v>
      </c>
      <c r="G97" s="221"/>
      <c r="H97" s="224">
        <v>7.848</v>
      </c>
      <c r="I97" s="225"/>
      <c r="J97" s="221"/>
      <c r="K97" s="221"/>
      <c r="L97" s="226"/>
      <c r="M97" s="227"/>
      <c r="N97" s="228"/>
      <c r="O97" s="228"/>
      <c r="P97" s="228"/>
      <c r="Q97" s="228"/>
      <c r="R97" s="228"/>
      <c r="S97" s="228"/>
      <c r="T97" s="229"/>
      <c r="AT97" s="230" t="s">
        <v>171</v>
      </c>
      <c r="AU97" s="230" t="s">
        <v>84</v>
      </c>
      <c r="AV97" s="12" t="s">
        <v>84</v>
      </c>
      <c r="AW97" s="12" t="s">
        <v>173</v>
      </c>
      <c r="AX97" s="12" t="s">
        <v>75</v>
      </c>
      <c r="AY97" s="230" t="s">
        <v>123</v>
      </c>
    </row>
    <row r="98" spans="2:51" s="12" customFormat="1" ht="13.5">
      <c r="B98" s="220"/>
      <c r="C98" s="221"/>
      <c r="D98" s="195" t="s">
        <v>171</v>
      </c>
      <c r="E98" s="222" t="s">
        <v>22</v>
      </c>
      <c r="F98" s="223" t="s">
        <v>175</v>
      </c>
      <c r="G98" s="221"/>
      <c r="H98" s="224">
        <v>14.64</v>
      </c>
      <c r="I98" s="225"/>
      <c r="J98" s="221"/>
      <c r="K98" s="221"/>
      <c r="L98" s="226"/>
      <c r="M98" s="227"/>
      <c r="N98" s="228"/>
      <c r="O98" s="228"/>
      <c r="P98" s="228"/>
      <c r="Q98" s="228"/>
      <c r="R98" s="228"/>
      <c r="S98" s="228"/>
      <c r="T98" s="229"/>
      <c r="AT98" s="230" t="s">
        <v>171</v>
      </c>
      <c r="AU98" s="230" t="s">
        <v>84</v>
      </c>
      <c r="AV98" s="12" t="s">
        <v>84</v>
      </c>
      <c r="AW98" s="12" t="s">
        <v>173</v>
      </c>
      <c r="AX98" s="12" t="s">
        <v>75</v>
      </c>
      <c r="AY98" s="230" t="s">
        <v>123</v>
      </c>
    </row>
    <row r="99" spans="2:51" s="12" customFormat="1" ht="13.5">
      <c r="B99" s="220"/>
      <c r="C99" s="221"/>
      <c r="D99" s="195" t="s">
        <v>171</v>
      </c>
      <c r="E99" s="222" t="s">
        <v>22</v>
      </c>
      <c r="F99" s="223" t="s">
        <v>176</v>
      </c>
      <c r="G99" s="221"/>
      <c r="H99" s="224">
        <v>3.246</v>
      </c>
      <c r="I99" s="225"/>
      <c r="J99" s="221"/>
      <c r="K99" s="221"/>
      <c r="L99" s="226"/>
      <c r="M99" s="227"/>
      <c r="N99" s="228"/>
      <c r="O99" s="228"/>
      <c r="P99" s="228"/>
      <c r="Q99" s="228"/>
      <c r="R99" s="228"/>
      <c r="S99" s="228"/>
      <c r="T99" s="229"/>
      <c r="AT99" s="230" t="s">
        <v>171</v>
      </c>
      <c r="AU99" s="230" t="s">
        <v>84</v>
      </c>
      <c r="AV99" s="12" t="s">
        <v>84</v>
      </c>
      <c r="AW99" s="12" t="s">
        <v>173</v>
      </c>
      <c r="AX99" s="12" t="s">
        <v>75</v>
      </c>
      <c r="AY99" s="230" t="s">
        <v>123</v>
      </c>
    </row>
    <row r="100" spans="2:51" s="12" customFormat="1" ht="13.5">
      <c r="B100" s="220"/>
      <c r="C100" s="221"/>
      <c r="D100" s="195" t="s">
        <v>171</v>
      </c>
      <c r="E100" s="222" t="s">
        <v>22</v>
      </c>
      <c r="F100" s="223" t="s">
        <v>177</v>
      </c>
      <c r="G100" s="221"/>
      <c r="H100" s="224">
        <v>6.288</v>
      </c>
      <c r="I100" s="225"/>
      <c r="J100" s="221"/>
      <c r="K100" s="221"/>
      <c r="L100" s="226"/>
      <c r="M100" s="227"/>
      <c r="N100" s="228"/>
      <c r="O100" s="228"/>
      <c r="P100" s="228"/>
      <c r="Q100" s="228"/>
      <c r="R100" s="228"/>
      <c r="S100" s="228"/>
      <c r="T100" s="229"/>
      <c r="AT100" s="230" t="s">
        <v>171</v>
      </c>
      <c r="AU100" s="230" t="s">
        <v>84</v>
      </c>
      <c r="AV100" s="12" t="s">
        <v>84</v>
      </c>
      <c r="AW100" s="12" t="s">
        <v>173</v>
      </c>
      <c r="AX100" s="12" t="s">
        <v>75</v>
      </c>
      <c r="AY100" s="230" t="s">
        <v>123</v>
      </c>
    </row>
    <row r="101" spans="2:51" s="12" customFormat="1" ht="13.5">
      <c r="B101" s="220"/>
      <c r="C101" s="221"/>
      <c r="D101" s="195" t="s">
        <v>171</v>
      </c>
      <c r="E101" s="222" t="s">
        <v>22</v>
      </c>
      <c r="F101" s="223" t="s">
        <v>178</v>
      </c>
      <c r="G101" s="221"/>
      <c r="H101" s="224">
        <v>3.522</v>
      </c>
      <c r="I101" s="225"/>
      <c r="J101" s="221"/>
      <c r="K101" s="221"/>
      <c r="L101" s="226"/>
      <c r="M101" s="227"/>
      <c r="N101" s="228"/>
      <c r="O101" s="228"/>
      <c r="P101" s="228"/>
      <c r="Q101" s="228"/>
      <c r="R101" s="228"/>
      <c r="S101" s="228"/>
      <c r="T101" s="229"/>
      <c r="AT101" s="230" t="s">
        <v>171</v>
      </c>
      <c r="AU101" s="230" t="s">
        <v>84</v>
      </c>
      <c r="AV101" s="12" t="s">
        <v>84</v>
      </c>
      <c r="AW101" s="12" t="s">
        <v>173</v>
      </c>
      <c r="AX101" s="12" t="s">
        <v>75</v>
      </c>
      <c r="AY101" s="230" t="s">
        <v>123</v>
      </c>
    </row>
    <row r="102" spans="2:51" s="12" customFormat="1" ht="13.5">
      <c r="B102" s="220"/>
      <c r="C102" s="221"/>
      <c r="D102" s="195" t="s">
        <v>171</v>
      </c>
      <c r="E102" s="222" t="s">
        <v>22</v>
      </c>
      <c r="F102" s="223" t="s">
        <v>179</v>
      </c>
      <c r="G102" s="221"/>
      <c r="H102" s="224">
        <v>2.9976</v>
      </c>
      <c r="I102" s="225"/>
      <c r="J102" s="221"/>
      <c r="K102" s="221"/>
      <c r="L102" s="226"/>
      <c r="M102" s="227"/>
      <c r="N102" s="228"/>
      <c r="O102" s="228"/>
      <c r="P102" s="228"/>
      <c r="Q102" s="228"/>
      <c r="R102" s="228"/>
      <c r="S102" s="228"/>
      <c r="T102" s="229"/>
      <c r="AT102" s="230" t="s">
        <v>171</v>
      </c>
      <c r="AU102" s="230" t="s">
        <v>84</v>
      </c>
      <c r="AV102" s="12" t="s">
        <v>84</v>
      </c>
      <c r="AW102" s="12" t="s">
        <v>173</v>
      </c>
      <c r="AX102" s="12" t="s">
        <v>75</v>
      </c>
      <c r="AY102" s="230" t="s">
        <v>123</v>
      </c>
    </row>
    <row r="103" spans="2:51" s="12" customFormat="1" ht="13.5">
      <c r="B103" s="220"/>
      <c r="C103" s="221"/>
      <c r="D103" s="195" t="s">
        <v>171</v>
      </c>
      <c r="E103" s="222" t="s">
        <v>22</v>
      </c>
      <c r="F103" s="223" t="s">
        <v>180</v>
      </c>
      <c r="G103" s="221"/>
      <c r="H103" s="224">
        <v>11.904</v>
      </c>
      <c r="I103" s="225"/>
      <c r="J103" s="221"/>
      <c r="K103" s="221"/>
      <c r="L103" s="226"/>
      <c r="M103" s="227"/>
      <c r="N103" s="228"/>
      <c r="O103" s="228"/>
      <c r="P103" s="228"/>
      <c r="Q103" s="228"/>
      <c r="R103" s="228"/>
      <c r="S103" s="228"/>
      <c r="T103" s="229"/>
      <c r="AT103" s="230" t="s">
        <v>171</v>
      </c>
      <c r="AU103" s="230" t="s">
        <v>84</v>
      </c>
      <c r="AV103" s="12" t="s">
        <v>84</v>
      </c>
      <c r="AW103" s="12" t="s">
        <v>173</v>
      </c>
      <c r="AX103" s="12" t="s">
        <v>75</v>
      </c>
      <c r="AY103" s="230" t="s">
        <v>123</v>
      </c>
    </row>
    <row r="104" spans="2:51" s="13" customFormat="1" ht="13.5">
      <c r="B104" s="231"/>
      <c r="C104" s="232"/>
      <c r="D104" s="195" t="s">
        <v>171</v>
      </c>
      <c r="E104" s="233" t="s">
        <v>22</v>
      </c>
      <c r="F104" s="234" t="s">
        <v>181</v>
      </c>
      <c r="G104" s="232"/>
      <c r="H104" s="235">
        <v>50.4456</v>
      </c>
      <c r="I104" s="236"/>
      <c r="J104" s="232"/>
      <c r="K104" s="232"/>
      <c r="L104" s="237"/>
      <c r="M104" s="238"/>
      <c r="N104" s="239"/>
      <c r="O104" s="239"/>
      <c r="P104" s="239"/>
      <c r="Q104" s="239"/>
      <c r="R104" s="239"/>
      <c r="S104" s="239"/>
      <c r="T104" s="240"/>
      <c r="AT104" s="241" t="s">
        <v>171</v>
      </c>
      <c r="AU104" s="241" t="s">
        <v>84</v>
      </c>
      <c r="AV104" s="13" t="s">
        <v>142</v>
      </c>
      <c r="AW104" s="13" t="s">
        <v>173</v>
      </c>
      <c r="AX104" s="13" t="s">
        <v>24</v>
      </c>
      <c r="AY104" s="241" t="s">
        <v>123</v>
      </c>
    </row>
    <row r="105" spans="2:63" s="9" customFormat="1" ht="29.85" customHeight="1">
      <c r="B105" s="169"/>
      <c r="C105" s="170"/>
      <c r="D105" s="171" t="s">
        <v>74</v>
      </c>
      <c r="E105" s="208" t="s">
        <v>182</v>
      </c>
      <c r="F105" s="208" t="s">
        <v>183</v>
      </c>
      <c r="G105" s="170"/>
      <c r="H105" s="170"/>
      <c r="I105" s="173"/>
      <c r="J105" s="209">
        <f>BK105</f>
        <v>0</v>
      </c>
      <c r="K105" s="170"/>
      <c r="L105" s="175"/>
      <c r="M105" s="176"/>
      <c r="N105" s="177"/>
      <c r="O105" s="177"/>
      <c r="P105" s="178">
        <f>SUM(P106:P138)</f>
        <v>0</v>
      </c>
      <c r="Q105" s="177"/>
      <c r="R105" s="178">
        <f>SUM(R106:R138)</f>
        <v>6.08449452</v>
      </c>
      <c r="S105" s="177"/>
      <c r="T105" s="179">
        <f>SUM(T106:T138)</f>
        <v>0</v>
      </c>
      <c r="AR105" s="180" t="s">
        <v>24</v>
      </c>
      <c r="AT105" s="181" t="s">
        <v>74</v>
      </c>
      <c r="AU105" s="181" t="s">
        <v>24</v>
      </c>
      <c r="AY105" s="180" t="s">
        <v>123</v>
      </c>
      <c r="BK105" s="182">
        <f>SUM(BK106:BK138)</f>
        <v>0</v>
      </c>
    </row>
    <row r="106" spans="2:65" s="1" customFormat="1" ht="22.9" customHeight="1">
      <c r="B106" s="41"/>
      <c r="C106" s="183" t="s">
        <v>84</v>
      </c>
      <c r="D106" s="183" t="s">
        <v>124</v>
      </c>
      <c r="E106" s="184" t="s">
        <v>184</v>
      </c>
      <c r="F106" s="185" t="s">
        <v>185</v>
      </c>
      <c r="G106" s="186" t="s">
        <v>168</v>
      </c>
      <c r="H106" s="187">
        <v>181.194</v>
      </c>
      <c r="I106" s="188"/>
      <c r="J106" s="189">
        <f>ROUND(I106*H106,2)</f>
        <v>0</v>
      </c>
      <c r="K106" s="185" t="s">
        <v>22</v>
      </c>
      <c r="L106" s="61"/>
      <c r="M106" s="190" t="s">
        <v>22</v>
      </c>
      <c r="N106" s="191" t="s">
        <v>46</v>
      </c>
      <c r="O106" s="42"/>
      <c r="P106" s="192">
        <f>O106*H106</f>
        <v>0</v>
      </c>
      <c r="Q106" s="192">
        <v>0.03358</v>
      </c>
      <c r="R106" s="192">
        <f>Q106*H106</f>
        <v>6.08449452</v>
      </c>
      <c r="S106" s="192">
        <v>0</v>
      </c>
      <c r="T106" s="193">
        <f>S106*H106</f>
        <v>0</v>
      </c>
      <c r="AR106" s="24" t="s">
        <v>142</v>
      </c>
      <c r="AT106" s="24" t="s">
        <v>124</v>
      </c>
      <c r="AU106" s="24" t="s">
        <v>84</v>
      </c>
      <c r="AY106" s="24" t="s">
        <v>123</v>
      </c>
      <c r="BE106" s="194">
        <f>IF(N106="základní",J106,0)</f>
        <v>0</v>
      </c>
      <c r="BF106" s="194">
        <f>IF(N106="snížená",J106,0)</f>
        <v>0</v>
      </c>
      <c r="BG106" s="194">
        <f>IF(N106="zákl. přenesená",J106,0)</f>
        <v>0</v>
      </c>
      <c r="BH106" s="194">
        <f>IF(N106="sníž. přenesená",J106,0)</f>
        <v>0</v>
      </c>
      <c r="BI106" s="194">
        <f>IF(N106="nulová",J106,0)</f>
        <v>0</v>
      </c>
      <c r="BJ106" s="24" t="s">
        <v>24</v>
      </c>
      <c r="BK106" s="194">
        <f>ROUND(I106*H106,2)</f>
        <v>0</v>
      </c>
      <c r="BL106" s="24" t="s">
        <v>142</v>
      </c>
      <c r="BM106" s="24" t="s">
        <v>137</v>
      </c>
    </row>
    <row r="107" spans="2:51" s="11" customFormat="1" ht="13.5">
      <c r="B107" s="210"/>
      <c r="C107" s="211"/>
      <c r="D107" s="195" t="s">
        <v>171</v>
      </c>
      <c r="E107" s="212" t="s">
        <v>22</v>
      </c>
      <c r="F107" s="213" t="s">
        <v>186</v>
      </c>
      <c r="G107" s="211"/>
      <c r="H107" s="212" t="s">
        <v>22</v>
      </c>
      <c r="I107" s="214"/>
      <c r="J107" s="211"/>
      <c r="K107" s="211"/>
      <c r="L107" s="215"/>
      <c r="M107" s="216"/>
      <c r="N107" s="217"/>
      <c r="O107" s="217"/>
      <c r="P107" s="217"/>
      <c r="Q107" s="217"/>
      <c r="R107" s="217"/>
      <c r="S107" s="217"/>
      <c r="T107" s="218"/>
      <c r="AT107" s="219" t="s">
        <v>171</v>
      </c>
      <c r="AU107" s="219" t="s">
        <v>84</v>
      </c>
      <c r="AV107" s="11" t="s">
        <v>24</v>
      </c>
      <c r="AW107" s="11" t="s">
        <v>173</v>
      </c>
      <c r="AX107" s="11" t="s">
        <v>75</v>
      </c>
      <c r="AY107" s="219" t="s">
        <v>123</v>
      </c>
    </row>
    <row r="108" spans="2:51" s="12" customFormat="1" ht="27">
      <c r="B108" s="220"/>
      <c r="C108" s="221"/>
      <c r="D108" s="195" t="s">
        <v>171</v>
      </c>
      <c r="E108" s="222" t="s">
        <v>22</v>
      </c>
      <c r="F108" s="223" t="s">
        <v>187</v>
      </c>
      <c r="G108" s="221"/>
      <c r="H108" s="224">
        <v>19.5096</v>
      </c>
      <c r="I108" s="225"/>
      <c r="J108" s="221"/>
      <c r="K108" s="221"/>
      <c r="L108" s="226"/>
      <c r="M108" s="227"/>
      <c r="N108" s="228"/>
      <c r="O108" s="228"/>
      <c r="P108" s="228"/>
      <c r="Q108" s="228"/>
      <c r="R108" s="228"/>
      <c r="S108" s="228"/>
      <c r="T108" s="229"/>
      <c r="AT108" s="230" t="s">
        <v>171</v>
      </c>
      <c r="AU108" s="230" t="s">
        <v>84</v>
      </c>
      <c r="AV108" s="12" t="s">
        <v>84</v>
      </c>
      <c r="AW108" s="12" t="s">
        <v>173</v>
      </c>
      <c r="AX108" s="12" t="s">
        <v>75</v>
      </c>
      <c r="AY108" s="230" t="s">
        <v>123</v>
      </c>
    </row>
    <row r="109" spans="2:51" s="11" customFormat="1" ht="13.5">
      <c r="B109" s="210"/>
      <c r="C109" s="211"/>
      <c r="D109" s="195" t="s">
        <v>171</v>
      </c>
      <c r="E109" s="212" t="s">
        <v>22</v>
      </c>
      <c r="F109" s="213" t="s">
        <v>188</v>
      </c>
      <c r="G109" s="211"/>
      <c r="H109" s="212" t="s">
        <v>22</v>
      </c>
      <c r="I109" s="214"/>
      <c r="J109" s="211"/>
      <c r="K109" s="211"/>
      <c r="L109" s="215"/>
      <c r="M109" s="216"/>
      <c r="N109" s="217"/>
      <c r="O109" s="217"/>
      <c r="P109" s="217"/>
      <c r="Q109" s="217"/>
      <c r="R109" s="217"/>
      <c r="S109" s="217"/>
      <c r="T109" s="218"/>
      <c r="AT109" s="219" t="s">
        <v>171</v>
      </c>
      <c r="AU109" s="219" t="s">
        <v>84</v>
      </c>
      <c r="AV109" s="11" t="s">
        <v>24</v>
      </c>
      <c r="AW109" s="11" t="s">
        <v>173</v>
      </c>
      <c r="AX109" s="11" t="s">
        <v>75</v>
      </c>
      <c r="AY109" s="219" t="s">
        <v>123</v>
      </c>
    </row>
    <row r="110" spans="2:51" s="12" customFormat="1" ht="13.5">
      <c r="B110" s="220"/>
      <c r="C110" s="221"/>
      <c r="D110" s="195" t="s">
        <v>171</v>
      </c>
      <c r="E110" s="222" t="s">
        <v>22</v>
      </c>
      <c r="F110" s="223" t="s">
        <v>189</v>
      </c>
      <c r="G110" s="221"/>
      <c r="H110" s="224">
        <v>19.458</v>
      </c>
      <c r="I110" s="225"/>
      <c r="J110" s="221"/>
      <c r="K110" s="221"/>
      <c r="L110" s="226"/>
      <c r="M110" s="227"/>
      <c r="N110" s="228"/>
      <c r="O110" s="228"/>
      <c r="P110" s="228"/>
      <c r="Q110" s="228"/>
      <c r="R110" s="228"/>
      <c r="S110" s="228"/>
      <c r="T110" s="229"/>
      <c r="AT110" s="230" t="s">
        <v>171</v>
      </c>
      <c r="AU110" s="230" t="s">
        <v>84</v>
      </c>
      <c r="AV110" s="12" t="s">
        <v>84</v>
      </c>
      <c r="AW110" s="12" t="s">
        <v>173</v>
      </c>
      <c r="AX110" s="12" t="s">
        <v>75</v>
      </c>
      <c r="AY110" s="230" t="s">
        <v>123</v>
      </c>
    </row>
    <row r="111" spans="2:51" s="11" customFormat="1" ht="13.5">
      <c r="B111" s="210"/>
      <c r="C111" s="211"/>
      <c r="D111" s="195" t="s">
        <v>171</v>
      </c>
      <c r="E111" s="212" t="s">
        <v>22</v>
      </c>
      <c r="F111" s="213" t="s">
        <v>190</v>
      </c>
      <c r="G111" s="211"/>
      <c r="H111" s="212" t="s">
        <v>22</v>
      </c>
      <c r="I111" s="214"/>
      <c r="J111" s="211"/>
      <c r="K111" s="211"/>
      <c r="L111" s="215"/>
      <c r="M111" s="216"/>
      <c r="N111" s="217"/>
      <c r="O111" s="217"/>
      <c r="P111" s="217"/>
      <c r="Q111" s="217"/>
      <c r="R111" s="217"/>
      <c r="S111" s="217"/>
      <c r="T111" s="218"/>
      <c r="AT111" s="219" t="s">
        <v>171</v>
      </c>
      <c r="AU111" s="219" t="s">
        <v>84</v>
      </c>
      <c r="AV111" s="11" t="s">
        <v>24</v>
      </c>
      <c r="AW111" s="11" t="s">
        <v>173</v>
      </c>
      <c r="AX111" s="11" t="s">
        <v>75</v>
      </c>
      <c r="AY111" s="219" t="s">
        <v>123</v>
      </c>
    </row>
    <row r="112" spans="2:51" s="12" customFormat="1" ht="27">
      <c r="B112" s="220"/>
      <c r="C112" s="221"/>
      <c r="D112" s="195" t="s">
        <v>171</v>
      </c>
      <c r="E112" s="222" t="s">
        <v>22</v>
      </c>
      <c r="F112" s="223" t="s">
        <v>191</v>
      </c>
      <c r="G112" s="221"/>
      <c r="H112" s="224">
        <v>18.748</v>
      </c>
      <c r="I112" s="225"/>
      <c r="J112" s="221"/>
      <c r="K112" s="221"/>
      <c r="L112" s="226"/>
      <c r="M112" s="227"/>
      <c r="N112" s="228"/>
      <c r="O112" s="228"/>
      <c r="P112" s="228"/>
      <c r="Q112" s="228"/>
      <c r="R112" s="228"/>
      <c r="S112" s="228"/>
      <c r="T112" s="229"/>
      <c r="AT112" s="230" t="s">
        <v>171</v>
      </c>
      <c r="AU112" s="230" t="s">
        <v>84</v>
      </c>
      <c r="AV112" s="12" t="s">
        <v>84</v>
      </c>
      <c r="AW112" s="12" t="s">
        <v>173</v>
      </c>
      <c r="AX112" s="12" t="s">
        <v>75</v>
      </c>
      <c r="AY112" s="230" t="s">
        <v>123</v>
      </c>
    </row>
    <row r="113" spans="2:51" s="11" customFormat="1" ht="13.5">
      <c r="B113" s="210"/>
      <c r="C113" s="211"/>
      <c r="D113" s="195" t="s">
        <v>171</v>
      </c>
      <c r="E113" s="212" t="s">
        <v>22</v>
      </c>
      <c r="F113" s="213" t="s">
        <v>192</v>
      </c>
      <c r="G113" s="211"/>
      <c r="H113" s="212" t="s">
        <v>22</v>
      </c>
      <c r="I113" s="214"/>
      <c r="J113" s="211"/>
      <c r="K113" s="211"/>
      <c r="L113" s="215"/>
      <c r="M113" s="216"/>
      <c r="N113" s="217"/>
      <c r="O113" s="217"/>
      <c r="P113" s="217"/>
      <c r="Q113" s="217"/>
      <c r="R113" s="217"/>
      <c r="S113" s="217"/>
      <c r="T113" s="218"/>
      <c r="AT113" s="219" t="s">
        <v>171</v>
      </c>
      <c r="AU113" s="219" t="s">
        <v>84</v>
      </c>
      <c r="AV113" s="11" t="s">
        <v>24</v>
      </c>
      <c r="AW113" s="11" t="s">
        <v>173</v>
      </c>
      <c r="AX113" s="11" t="s">
        <v>75</v>
      </c>
      <c r="AY113" s="219" t="s">
        <v>123</v>
      </c>
    </row>
    <row r="114" spans="2:51" s="12" customFormat="1" ht="27">
      <c r="B114" s="220"/>
      <c r="C114" s="221"/>
      <c r="D114" s="195" t="s">
        <v>171</v>
      </c>
      <c r="E114" s="222" t="s">
        <v>22</v>
      </c>
      <c r="F114" s="223" t="s">
        <v>193</v>
      </c>
      <c r="G114" s="221"/>
      <c r="H114" s="224">
        <v>17.68</v>
      </c>
      <c r="I114" s="225"/>
      <c r="J114" s="221"/>
      <c r="K114" s="221"/>
      <c r="L114" s="226"/>
      <c r="M114" s="227"/>
      <c r="N114" s="228"/>
      <c r="O114" s="228"/>
      <c r="P114" s="228"/>
      <c r="Q114" s="228"/>
      <c r="R114" s="228"/>
      <c r="S114" s="228"/>
      <c r="T114" s="229"/>
      <c r="AT114" s="230" t="s">
        <v>171</v>
      </c>
      <c r="AU114" s="230" t="s">
        <v>84</v>
      </c>
      <c r="AV114" s="12" t="s">
        <v>84</v>
      </c>
      <c r="AW114" s="12" t="s">
        <v>173</v>
      </c>
      <c r="AX114" s="12" t="s">
        <v>75</v>
      </c>
      <c r="AY114" s="230" t="s">
        <v>123</v>
      </c>
    </row>
    <row r="115" spans="2:51" s="11" customFormat="1" ht="13.5">
      <c r="B115" s="210"/>
      <c r="C115" s="211"/>
      <c r="D115" s="195" t="s">
        <v>171</v>
      </c>
      <c r="E115" s="212" t="s">
        <v>22</v>
      </c>
      <c r="F115" s="213" t="s">
        <v>194</v>
      </c>
      <c r="G115" s="211"/>
      <c r="H115" s="212" t="s">
        <v>22</v>
      </c>
      <c r="I115" s="214"/>
      <c r="J115" s="211"/>
      <c r="K115" s="211"/>
      <c r="L115" s="215"/>
      <c r="M115" s="216"/>
      <c r="N115" s="217"/>
      <c r="O115" s="217"/>
      <c r="P115" s="217"/>
      <c r="Q115" s="217"/>
      <c r="R115" s="217"/>
      <c r="S115" s="217"/>
      <c r="T115" s="218"/>
      <c r="AT115" s="219" t="s">
        <v>171</v>
      </c>
      <c r="AU115" s="219" t="s">
        <v>84</v>
      </c>
      <c r="AV115" s="11" t="s">
        <v>24</v>
      </c>
      <c r="AW115" s="11" t="s">
        <v>173</v>
      </c>
      <c r="AX115" s="11" t="s">
        <v>75</v>
      </c>
      <c r="AY115" s="219" t="s">
        <v>123</v>
      </c>
    </row>
    <row r="116" spans="2:51" s="12" customFormat="1" ht="27">
      <c r="B116" s="220"/>
      <c r="C116" s="221"/>
      <c r="D116" s="195" t="s">
        <v>171</v>
      </c>
      <c r="E116" s="222" t="s">
        <v>22</v>
      </c>
      <c r="F116" s="223" t="s">
        <v>195</v>
      </c>
      <c r="G116" s="221"/>
      <c r="H116" s="224">
        <v>17.684</v>
      </c>
      <c r="I116" s="225"/>
      <c r="J116" s="221"/>
      <c r="K116" s="221"/>
      <c r="L116" s="226"/>
      <c r="M116" s="227"/>
      <c r="N116" s="228"/>
      <c r="O116" s="228"/>
      <c r="P116" s="228"/>
      <c r="Q116" s="228"/>
      <c r="R116" s="228"/>
      <c r="S116" s="228"/>
      <c r="T116" s="229"/>
      <c r="AT116" s="230" t="s">
        <v>171</v>
      </c>
      <c r="AU116" s="230" t="s">
        <v>84</v>
      </c>
      <c r="AV116" s="12" t="s">
        <v>84</v>
      </c>
      <c r="AW116" s="12" t="s">
        <v>173</v>
      </c>
      <c r="AX116" s="12" t="s">
        <v>75</v>
      </c>
      <c r="AY116" s="230" t="s">
        <v>123</v>
      </c>
    </row>
    <row r="117" spans="2:51" s="11" customFormat="1" ht="13.5">
      <c r="B117" s="210"/>
      <c r="C117" s="211"/>
      <c r="D117" s="195" t="s">
        <v>171</v>
      </c>
      <c r="E117" s="212" t="s">
        <v>22</v>
      </c>
      <c r="F117" s="213" t="s">
        <v>196</v>
      </c>
      <c r="G117" s="211"/>
      <c r="H117" s="212" t="s">
        <v>22</v>
      </c>
      <c r="I117" s="214"/>
      <c r="J117" s="211"/>
      <c r="K117" s="211"/>
      <c r="L117" s="215"/>
      <c r="M117" s="216"/>
      <c r="N117" s="217"/>
      <c r="O117" s="217"/>
      <c r="P117" s="217"/>
      <c r="Q117" s="217"/>
      <c r="R117" s="217"/>
      <c r="S117" s="217"/>
      <c r="T117" s="218"/>
      <c r="AT117" s="219" t="s">
        <v>171</v>
      </c>
      <c r="AU117" s="219" t="s">
        <v>84</v>
      </c>
      <c r="AV117" s="11" t="s">
        <v>24</v>
      </c>
      <c r="AW117" s="11" t="s">
        <v>173</v>
      </c>
      <c r="AX117" s="11" t="s">
        <v>75</v>
      </c>
      <c r="AY117" s="219" t="s">
        <v>123</v>
      </c>
    </row>
    <row r="118" spans="2:51" s="12" customFormat="1" ht="13.5">
      <c r="B118" s="220"/>
      <c r="C118" s="221"/>
      <c r="D118" s="195" t="s">
        <v>171</v>
      </c>
      <c r="E118" s="222" t="s">
        <v>22</v>
      </c>
      <c r="F118" s="223" t="s">
        <v>197</v>
      </c>
      <c r="G118" s="221"/>
      <c r="H118" s="224">
        <v>7.68</v>
      </c>
      <c r="I118" s="225"/>
      <c r="J118" s="221"/>
      <c r="K118" s="221"/>
      <c r="L118" s="226"/>
      <c r="M118" s="227"/>
      <c r="N118" s="228"/>
      <c r="O118" s="228"/>
      <c r="P118" s="228"/>
      <c r="Q118" s="228"/>
      <c r="R118" s="228"/>
      <c r="S118" s="228"/>
      <c r="T118" s="229"/>
      <c r="AT118" s="230" t="s">
        <v>171</v>
      </c>
      <c r="AU118" s="230" t="s">
        <v>84</v>
      </c>
      <c r="AV118" s="12" t="s">
        <v>84</v>
      </c>
      <c r="AW118" s="12" t="s">
        <v>173</v>
      </c>
      <c r="AX118" s="12" t="s">
        <v>75</v>
      </c>
      <c r="AY118" s="230" t="s">
        <v>123</v>
      </c>
    </row>
    <row r="119" spans="2:51" s="14" customFormat="1" ht="13.5">
      <c r="B119" s="242"/>
      <c r="C119" s="243"/>
      <c r="D119" s="195" t="s">
        <v>171</v>
      </c>
      <c r="E119" s="244" t="s">
        <v>22</v>
      </c>
      <c r="F119" s="245" t="s">
        <v>198</v>
      </c>
      <c r="G119" s="243"/>
      <c r="H119" s="246">
        <v>100.7596</v>
      </c>
      <c r="I119" s="247"/>
      <c r="J119" s="243"/>
      <c r="K119" s="243"/>
      <c r="L119" s="248"/>
      <c r="M119" s="249"/>
      <c r="N119" s="250"/>
      <c r="O119" s="250"/>
      <c r="P119" s="250"/>
      <c r="Q119" s="250"/>
      <c r="R119" s="250"/>
      <c r="S119" s="250"/>
      <c r="T119" s="251"/>
      <c r="AT119" s="252" t="s">
        <v>171</v>
      </c>
      <c r="AU119" s="252" t="s">
        <v>84</v>
      </c>
      <c r="AV119" s="14" t="s">
        <v>137</v>
      </c>
      <c r="AW119" s="14" t="s">
        <v>173</v>
      </c>
      <c r="AX119" s="14" t="s">
        <v>75</v>
      </c>
      <c r="AY119" s="252" t="s">
        <v>123</v>
      </c>
    </row>
    <row r="120" spans="2:51" s="11" customFormat="1" ht="13.5">
      <c r="B120" s="210"/>
      <c r="C120" s="211"/>
      <c r="D120" s="195" t="s">
        <v>171</v>
      </c>
      <c r="E120" s="212" t="s">
        <v>22</v>
      </c>
      <c r="F120" s="213" t="s">
        <v>172</v>
      </c>
      <c r="G120" s="211"/>
      <c r="H120" s="212" t="s">
        <v>22</v>
      </c>
      <c r="I120" s="214"/>
      <c r="J120" s="211"/>
      <c r="K120" s="211"/>
      <c r="L120" s="215"/>
      <c r="M120" s="216"/>
      <c r="N120" s="217"/>
      <c r="O120" s="217"/>
      <c r="P120" s="217"/>
      <c r="Q120" s="217"/>
      <c r="R120" s="217"/>
      <c r="S120" s="217"/>
      <c r="T120" s="218"/>
      <c r="AT120" s="219" t="s">
        <v>171</v>
      </c>
      <c r="AU120" s="219" t="s">
        <v>84</v>
      </c>
      <c r="AV120" s="11" t="s">
        <v>24</v>
      </c>
      <c r="AW120" s="11" t="s">
        <v>173</v>
      </c>
      <c r="AX120" s="11" t="s">
        <v>75</v>
      </c>
      <c r="AY120" s="219" t="s">
        <v>123</v>
      </c>
    </row>
    <row r="121" spans="2:51" s="12" customFormat="1" ht="13.5">
      <c r="B121" s="220"/>
      <c r="C121" s="221"/>
      <c r="D121" s="195" t="s">
        <v>171</v>
      </c>
      <c r="E121" s="222" t="s">
        <v>22</v>
      </c>
      <c r="F121" s="223" t="s">
        <v>174</v>
      </c>
      <c r="G121" s="221"/>
      <c r="H121" s="224">
        <v>7.848</v>
      </c>
      <c r="I121" s="225"/>
      <c r="J121" s="221"/>
      <c r="K121" s="221"/>
      <c r="L121" s="226"/>
      <c r="M121" s="227"/>
      <c r="N121" s="228"/>
      <c r="O121" s="228"/>
      <c r="P121" s="228"/>
      <c r="Q121" s="228"/>
      <c r="R121" s="228"/>
      <c r="S121" s="228"/>
      <c r="T121" s="229"/>
      <c r="AT121" s="230" t="s">
        <v>171</v>
      </c>
      <c r="AU121" s="230" t="s">
        <v>84</v>
      </c>
      <c r="AV121" s="12" t="s">
        <v>84</v>
      </c>
      <c r="AW121" s="12" t="s">
        <v>173</v>
      </c>
      <c r="AX121" s="12" t="s">
        <v>75</v>
      </c>
      <c r="AY121" s="230" t="s">
        <v>123</v>
      </c>
    </row>
    <row r="122" spans="2:51" s="12" customFormat="1" ht="13.5">
      <c r="B122" s="220"/>
      <c r="C122" s="221"/>
      <c r="D122" s="195" t="s">
        <v>171</v>
      </c>
      <c r="E122" s="222" t="s">
        <v>22</v>
      </c>
      <c r="F122" s="223" t="s">
        <v>175</v>
      </c>
      <c r="G122" s="221"/>
      <c r="H122" s="224">
        <v>14.64</v>
      </c>
      <c r="I122" s="225"/>
      <c r="J122" s="221"/>
      <c r="K122" s="221"/>
      <c r="L122" s="226"/>
      <c r="M122" s="227"/>
      <c r="N122" s="228"/>
      <c r="O122" s="228"/>
      <c r="P122" s="228"/>
      <c r="Q122" s="228"/>
      <c r="R122" s="228"/>
      <c r="S122" s="228"/>
      <c r="T122" s="229"/>
      <c r="AT122" s="230" t="s">
        <v>171</v>
      </c>
      <c r="AU122" s="230" t="s">
        <v>84</v>
      </c>
      <c r="AV122" s="12" t="s">
        <v>84</v>
      </c>
      <c r="AW122" s="12" t="s">
        <v>173</v>
      </c>
      <c r="AX122" s="12" t="s">
        <v>75</v>
      </c>
      <c r="AY122" s="230" t="s">
        <v>123</v>
      </c>
    </row>
    <row r="123" spans="2:51" s="12" customFormat="1" ht="13.5">
      <c r="B123" s="220"/>
      <c r="C123" s="221"/>
      <c r="D123" s="195" t="s">
        <v>171</v>
      </c>
      <c r="E123" s="222" t="s">
        <v>22</v>
      </c>
      <c r="F123" s="223" t="s">
        <v>176</v>
      </c>
      <c r="G123" s="221"/>
      <c r="H123" s="224">
        <v>3.246</v>
      </c>
      <c r="I123" s="225"/>
      <c r="J123" s="221"/>
      <c r="K123" s="221"/>
      <c r="L123" s="226"/>
      <c r="M123" s="227"/>
      <c r="N123" s="228"/>
      <c r="O123" s="228"/>
      <c r="P123" s="228"/>
      <c r="Q123" s="228"/>
      <c r="R123" s="228"/>
      <c r="S123" s="228"/>
      <c r="T123" s="229"/>
      <c r="AT123" s="230" t="s">
        <v>171</v>
      </c>
      <c r="AU123" s="230" t="s">
        <v>84</v>
      </c>
      <c r="AV123" s="12" t="s">
        <v>84</v>
      </c>
      <c r="AW123" s="12" t="s">
        <v>173</v>
      </c>
      <c r="AX123" s="12" t="s">
        <v>75</v>
      </c>
      <c r="AY123" s="230" t="s">
        <v>123</v>
      </c>
    </row>
    <row r="124" spans="2:51" s="12" customFormat="1" ht="13.5">
      <c r="B124" s="220"/>
      <c r="C124" s="221"/>
      <c r="D124" s="195" t="s">
        <v>171</v>
      </c>
      <c r="E124" s="222" t="s">
        <v>22</v>
      </c>
      <c r="F124" s="223" t="s">
        <v>177</v>
      </c>
      <c r="G124" s="221"/>
      <c r="H124" s="224">
        <v>6.288</v>
      </c>
      <c r="I124" s="225"/>
      <c r="J124" s="221"/>
      <c r="K124" s="221"/>
      <c r="L124" s="226"/>
      <c r="M124" s="227"/>
      <c r="N124" s="228"/>
      <c r="O124" s="228"/>
      <c r="P124" s="228"/>
      <c r="Q124" s="228"/>
      <c r="R124" s="228"/>
      <c r="S124" s="228"/>
      <c r="T124" s="229"/>
      <c r="AT124" s="230" t="s">
        <v>171</v>
      </c>
      <c r="AU124" s="230" t="s">
        <v>84</v>
      </c>
      <c r="AV124" s="12" t="s">
        <v>84</v>
      </c>
      <c r="AW124" s="12" t="s">
        <v>173</v>
      </c>
      <c r="AX124" s="12" t="s">
        <v>75</v>
      </c>
      <c r="AY124" s="230" t="s">
        <v>123</v>
      </c>
    </row>
    <row r="125" spans="2:51" s="12" customFormat="1" ht="13.5">
      <c r="B125" s="220"/>
      <c r="C125" s="221"/>
      <c r="D125" s="195" t="s">
        <v>171</v>
      </c>
      <c r="E125" s="222" t="s">
        <v>22</v>
      </c>
      <c r="F125" s="223" t="s">
        <v>178</v>
      </c>
      <c r="G125" s="221"/>
      <c r="H125" s="224">
        <v>3.522</v>
      </c>
      <c r="I125" s="225"/>
      <c r="J125" s="221"/>
      <c r="K125" s="221"/>
      <c r="L125" s="226"/>
      <c r="M125" s="227"/>
      <c r="N125" s="228"/>
      <c r="O125" s="228"/>
      <c r="P125" s="228"/>
      <c r="Q125" s="228"/>
      <c r="R125" s="228"/>
      <c r="S125" s="228"/>
      <c r="T125" s="229"/>
      <c r="AT125" s="230" t="s">
        <v>171</v>
      </c>
      <c r="AU125" s="230" t="s">
        <v>84</v>
      </c>
      <c r="AV125" s="12" t="s">
        <v>84</v>
      </c>
      <c r="AW125" s="12" t="s">
        <v>173</v>
      </c>
      <c r="AX125" s="12" t="s">
        <v>75</v>
      </c>
      <c r="AY125" s="230" t="s">
        <v>123</v>
      </c>
    </row>
    <row r="126" spans="2:51" s="12" customFormat="1" ht="13.5">
      <c r="B126" s="220"/>
      <c r="C126" s="221"/>
      <c r="D126" s="195" t="s">
        <v>171</v>
      </c>
      <c r="E126" s="222" t="s">
        <v>22</v>
      </c>
      <c r="F126" s="223" t="s">
        <v>179</v>
      </c>
      <c r="G126" s="221"/>
      <c r="H126" s="224">
        <v>2.9976</v>
      </c>
      <c r="I126" s="225"/>
      <c r="J126" s="221"/>
      <c r="K126" s="221"/>
      <c r="L126" s="226"/>
      <c r="M126" s="227"/>
      <c r="N126" s="228"/>
      <c r="O126" s="228"/>
      <c r="P126" s="228"/>
      <c r="Q126" s="228"/>
      <c r="R126" s="228"/>
      <c r="S126" s="228"/>
      <c r="T126" s="229"/>
      <c r="AT126" s="230" t="s">
        <v>171</v>
      </c>
      <c r="AU126" s="230" t="s">
        <v>84</v>
      </c>
      <c r="AV126" s="12" t="s">
        <v>84</v>
      </c>
      <c r="AW126" s="12" t="s">
        <v>173</v>
      </c>
      <c r="AX126" s="12" t="s">
        <v>75</v>
      </c>
      <c r="AY126" s="230" t="s">
        <v>123</v>
      </c>
    </row>
    <row r="127" spans="2:51" s="12" customFormat="1" ht="13.5">
      <c r="B127" s="220"/>
      <c r="C127" s="221"/>
      <c r="D127" s="195" t="s">
        <v>171</v>
      </c>
      <c r="E127" s="222" t="s">
        <v>22</v>
      </c>
      <c r="F127" s="223" t="s">
        <v>180</v>
      </c>
      <c r="G127" s="221"/>
      <c r="H127" s="224">
        <v>11.904</v>
      </c>
      <c r="I127" s="225"/>
      <c r="J127" s="221"/>
      <c r="K127" s="221"/>
      <c r="L127" s="226"/>
      <c r="M127" s="227"/>
      <c r="N127" s="228"/>
      <c r="O127" s="228"/>
      <c r="P127" s="228"/>
      <c r="Q127" s="228"/>
      <c r="R127" s="228"/>
      <c r="S127" s="228"/>
      <c r="T127" s="229"/>
      <c r="AT127" s="230" t="s">
        <v>171</v>
      </c>
      <c r="AU127" s="230" t="s">
        <v>84</v>
      </c>
      <c r="AV127" s="12" t="s">
        <v>84</v>
      </c>
      <c r="AW127" s="12" t="s">
        <v>173</v>
      </c>
      <c r="AX127" s="12" t="s">
        <v>75</v>
      </c>
      <c r="AY127" s="230" t="s">
        <v>123</v>
      </c>
    </row>
    <row r="128" spans="2:51" s="14" customFormat="1" ht="13.5">
      <c r="B128" s="242"/>
      <c r="C128" s="243"/>
      <c r="D128" s="195" t="s">
        <v>171</v>
      </c>
      <c r="E128" s="244" t="s">
        <v>22</v>
      </c>
      <c r="F128" s="245" t="s">
        <v>198</v>
      </c>
      <c r="G128" s="243"/>
      <c r="H128" s="246">
        <v>50.4456</v>
      </c>
      <c r="I128" s="247"/>
      <c r="J128" s="243"/>
      <c r="K128" s="243"/>
      <c r="L128" s="248"/>
      <c r="M128" s="249"/>
      <c r="N128" s="250"/>
      <c r="O128" s="250"/>
      <c r="P128" s="250"/>
      <c r="Q128" s="250"/>
      <c r="R128" s="250"/>
      <c r="S128" s="250"/>
      <c r="T128" s="251"/>
      <c r="AT128" s="252" t="s">
        <v>171</v>
      </c>
      <c r="AU128" s="252" t="s">
        <v>84</v>
      </c>
      <c r="AV128" s="14" t="s">
        <v>137</v>
      </c>
      <c r="AW128" s="14" t="s">
        <v>173</v>
      </c>
      <c r="AX128" s="14" t="s">
        <v>75</v>
      </c>
      <c r="AY128" s="252" t="s">
        <v>123</v>
      </c>
    </row>
    <row r="129" spans="2:51" s="11" customFormat="1" ht="13.5">
      <c r="B129" s="210"/>
      <c r="C129" s="211"/>
      <c r="D129" s="195" t="s">
        <v>171</v>
      </c>
      <c r="E129" s="212" t="s">
        <v>22</v>
      </c>
      <c r="F129" s="213" t="s">
        <v>199</v>
      </c>
      <c r="G129" s="211"/>
      <c r="H129" s="212" t="s">
        <v>22</v>
      </c>
      <c r="I129" s="214"/>
      <c r="J129" s="211"/>
      <c r="K129" s="211"/>
      <c r="L129" s="215"/>
      <c r="M129" s="216"/>
      <c r="N129" s="217"/>
      <c r="O129" s="217"/>
      <c r="P129" s="217"/>
      <c r="Q129" s="217"/>
      <c r="R129" s="217"/>
      <c r="S129" s="217"/>
      <c r="T129" s="218"/>
      <c r="AT129" s="219" t="s">
        <v>171</v>
      </c>
      <c r="AU129" s="219" t="s">
        <v>84</v>
      </c>
      <c r="AV129" s="11" t="s">
        <v>24</v>
      </c>
      <c r="AW129" s="11" t="s">
        <v>173</v>
      </c>
      <c r="AX129" s="11" t="s">
        <v>75</v>
      </c>
      <c r="AY129" s="219" t="s">
        <v>123</v>
      </c>
    </row>
    <row r="130" spans="2:51" s="12" customFormat="1" ht="13.5">
      <c r="B130" s="220"/>
      <c r="C130" s="221"/>
      <c r="D130" s="195" t="s">
        <v>171</v>
      </c>
      <c r="E130" s="222" t="s">
        <v>22</v>
      </c>
      <c r="F130" s="223" t="s">
        <v>200</v>
      </c>
      <c r="G130" s="221"/>
      <c r="H130" s="224">
        <v>6.276</v>
      </c>
      <c r="I130" s="225"/>
      <c r="J130" s="221"/>
      <c r="K130" s="221"/>
      <c r="L130" s="226"/>
      <c r="M130" s="227"/>
      <c r="N130" s="228"/>
      <c r="O130" s="228"/>
      <c r="P130" s="228"/>
      <c r="Q130" s="228"/>
      <c r="R130" s="228"/>
      <c r="S130" s="228"/>
      <c r="T130" s="229"/>
      <c r="AT130" s="230" t="s">
        <v>171</v>
      </c>
      <c r="AU130" s="230" t="s">
        <v>84</v>
      </c>
      <c r="AV130" s="12" t="s">
        <v>84</v>
      </c>
      <c r="AW130" s="12" t="s">
        <v>173</v>
      </c>
      <c r="AX130" s="12" t="s">
        <v>75</v>
      </c>
      <c r="AY130" s="230" t="s">
        <v>123</v>
      </c>
    </row>
    <row r="131" spans="2:51" s="12" customFormat="1" ht="13.5">
      <c r="B131" s="220"/>
      <c r="C131" s="221"/>
      <c r="D131" s="195" t="s">
        <v>171</v>
      </c>
      <c r="E131" s="222" t="s">
        <v>22</v>
      </c>
      <c r="F131" s="223" t="s">
        <v>201</v>
      </c>
      <c r="G131" s="221"/>
      <c r="H131" s="224">
        <v>3.522</v>
      </c>
      <c r="I131" s="225"/>
      <c r="J131" s="221"/>
      <c r="K131" s="221"/>
      <c r="L131" s="226"/>
      <c r="M131" s="227"/>
      <c r="N131" s="228"/>
      <c r="O131" s="228"/>
      <c r="P131" s="228"/>
      <c r="Q131" s="228"/>
      <c r="R131" s="228"/>
      <c r="S131" s="228"/>
      <c r="T131" s="229"/>
      <c r="AT131" s="230" t="s">
        <v>171</v>
      </c>
      <c r="AU131" s="230" t="s">
        <v>84</v>
      </c>
      <c r="AV131" s="12" t="s">
        <v>84</v>
      </c>
      <c r="AW131" s="12" t="s">
        <v>173</v>
      </c>
      <c r="AX131" s="12" t="s">
        <v>75</v>
      </c>
      <c r="AY131" s="230" t="s">
        <v>123</v>
      </c>
    </row>
    <row r="132" spans="2:51" s="12" customFormat="1" ht="13.5">
      <c r="B132" s="220"/>
      <c r="C132" s="221"/>
      <c r="D132" s="195" t="s">
        <v>171</v>
      </c>
      <c r="E132" s="222" t="s">
        <v>22</v>
      </c>
      <c r="F132" s="223" t="s">
        <v>202</v>
      </c>
      <c r="G132" s="221"/>
      <c r="H132" s="224">
        <v>7.0152</v>
      </c>
      <c r="I132" s="225"/>
      <c r="J132" s="221"/>
      <c r="K132" s="221"/>
      <c r="L132" s="226"/>
      <c r="M132" s="227"/>
      <c r="N132" s="228"/>
      <c r="O132" s="228"/>
      <c r="P132" s="228"/>
      <c r="Q132" s="228"/>
      <c r="R132" s="228"/>
      <c r="S132" s="228"/>
      <c r="T132" s="229"/>
      <c r="AT132" s="230" t="s">
        <v>171</v>
      </c>
      <c r="AU132" s="230" t="s">
        <v>84</v>
      </c>
      <c r="AV132" s="12" t="s">
        <v>84</v>
      </c>
      <c r="AW132" s="12" t="s">
        <v>173</v>
      </c>
      <c r="AX132" s="12" t="s">
        <v>75</v>
      </c>
      <c r="AY132" s="230" t="s">
        <v>123</v>
      </c>
    </row>
    <row r="133" spans="2:51" s="12" customFormat="1" ht="13.5">
      <c r="B133" s="220"/>
      <c r="C133" s="221"/>
      <c r="D133" s="195" t="s">
        <v>171</v>
      </c>
      <c r="E133" s="222" t="s">
        <v>22</v>
      </c>
      <c r="F133" s="223" t="s">
        <v>203</v>
      </c>
      <c r="G133" s="221"/>
      <c r="H133" s="224">
        <v>7.044</v>
      </c>
      <c r="I133" s="225"/>
      <c r="J133" s="221"/>
      <c r="K133" s="221"/>
      <c r="L133" s="226"/>
      <c r="M133" s="227"/>
      <c r="N133" s="228"/>
      <c r="O133" s="228"/>
      <c r="P133" s="228"/>
      <c r="Q133" s="228"/>
      <c r="R133" s="228"/>
      <c r="S133" s="228"/>
      <c r="T133" s="229"/>
      <c r="AT133" s="230" t="s">
        <v>171</v>
      </c>
      <c r="AU133" s="230" t="s">
        <v>84</v>
      </c>
      <c r="AV133" s="12" t="s">
        <v>84</v>
      </c>
      <c r="AW133" s="12" t="s">
        <v>173</v>
      </c>
      <c r="AX133" s="12" t="s">
        <v>75</v>
      </c>
      <c r="AY133" s="230" t="s">
        <v>123</v>
      </c>
    </row>
    <row r="134" spans="2:51" s="12" customFormat="1" ht="13.5">
      <c r="B134" s="220"/>
      <c r="C134" s="221"/>
      <c r="D134" s="195" t="s">
        <v>171</v>
      </c>
      <c r="E134" s="222" t="s">
        <v>22</v>
      </c>
      <c r="F134" s="223" t="s">
        <v>204</v>
      </c>
      <c r="G134" s="221"/>
      <c r="H134" s="224">
        <v>6.132</v>
      </c>
      <c r="I134" s="225"/>
      <c r="J134" s="221"/>
      <c r="K134" s="221"/>
      <c r="L134" s="226"/>
      <c r="M134" s="227"/>
      <c r="N134" s="228"/>
      <c r="O134" s="228"/>
      <c r="P134" s="228"/>
      <c r="Q134" s="228"/>
      <c r="R134" s="228"/>
      <c r="S134" s="228"/>
      <c r="T134" s="229"/>
      <c r="AT134" s="230" t="s">
        <v>171</v>
      </c>
      <c r="AU134" s="230" t="s">
        <v>84</v>
      </c>
      <c r="AV134" s="12" t="s">
        <v>84</v>
      </c>
      <c r="AW134" s="12" t="s">
        <v>173</v>
      </c>
      <c r="AX134" s="12" t="s">
        <v>75</v>
      </c>
      <c r="AY134" s="230" t="s">
        <v>123</v>
      </c>
    </row>
    <row r="135" spans="2:51" s="14" customFormat="1" ht="13.5">
      <c r="B135" s="242"/>
      <c r="C135" s="243"/>
      <c r="D135" s="195" t="s">
        <v>171</v>
      </c>
      <c r="E135" s="244" t="s">
        <v>22</v>
      </c>
      <c r="F135" s="245" t="s">
        <v>198</v>
      </c>
      <c r="G135" s="243"/>
      <c r="H135" s="246">
        <v>29.9892</v>
      </c>
      <c r="I135" s="247"/>
      <c r="J135" s="243"/>
      <c r="K135" s="243"/>
      <c r="L135" s="248"/>
      <c r="M135" s="249"/>
      <c r="N135" s="250"/>
      <c r="O135" s="250"/>
      <c r="P135" s="250"/>
      <c r="Q135" s="250"/>
      <c r="R135" s="250"/>
      <c r="S135" s="250"/>
      <c r="T135" s="251"/>
      <c r="AT135" s="252" t="s">
        <v>171</v>
      </c>
      <c r="AU135" s="252" t="s">
        <v>84</v>
      </c>
      <c r="AV135" s="14" t="s">
        <v>137</v>
      </c>
      <c r="AW135" s="14" t="s">
        <v>173</v>
      </c>
      <c r="AX135" s="14" t="s">
        <v>75</v>
      </c>
      <c r="AY135" s="252" t="s">
        <v>123</v>
      </c>
    </row>
    <row r="136" spans="2:51" s="13" customFormat="1" ht="13.5">
      <c r="B136" s="231"/>
      <c r="C136" s="232"/>
      <c r="D136" s="195" t="s">
        <v>171</v>
      </c>
      <c r="E136" s="233" t="s">
        <v>22</v>
      </c>
      <c r="F136" s="234" t="s">
        <v>181</v>
      </c>
      <c r="G136" s="232"/>
      <c r="H136" s="235">
        <v>181.1944</v>
      </c>
      <c r="I136" s="236"/>
      <c r="J136" s="232"/>
      <c r="K136" s="232"/>
      <c r="L136" s="237"/>
      <c r="M136" s="238"/>
      <c r="N136" s="239"/>
      <c r="O136" s="239"/>
      <c r="P136" s="239"/>
      <c r="Q136" s="239"/>
      <c r="R136" s="239"/>
      <c r="S136" s="239"/>
      <c r="T136" s="240"/>
      <c r="AT136" s="241" t="s">
        <v>171</v>
      </c>
      <c r="AU136" s="241" t="s">
        <v>84</v>
      </c>
      <c r="AV136" s="13" t="s">
        <v>142</v>
      </c>
      <c r="AW136" s="13" t="s">
        <v>173</v>
      </c>
      <c r="AX136" s="13" t="s">
        <v>24</v>
      </c>
      <c r="AY136" s="241" t="s">
        <v>123</v>
      </c>
    </row>
    <row r="137" spans="2:65" s="1" customFormat="1" ht="14.45" customHeight="1">
      <c r="B137" s="41"/>
      <c r="C137" s="183" t="s">
        <v>137</v>
      </c>
      <c r="D137" s="183" t="s">
        <v>124</v>
      </c>
      <c r="E137" s="184" t="s">
        <v>205</v>
      </c>
      <c r="F137" s="185" t="s">
        <v>206</v>
      </c>
      <c r="G137" s="186" t="s">
        <v>168</v>
      </c>
      <c r="H137" s="187">
        <v>125.56</v>
      </c>
      <c r="I137" s="188"/>
      <c r="J137" s="189">
        <f>ROUND(I137*H137,2)</f>
        <v>0</v>
      </c>
      <c r="K137" s="185" t="s">
        <v>128</v>
      </c>
      <c r="L137" s="61"/>
      <c r="M137" s="190" t="s">
        <v>22</v>
      </c>
      <c r="N137" s="191" t="s">
        <v>46</v>
      </c>
      <c r="O137" s="42"/>
      <c r="P137" s="192">
        <f>O137*H137</f>
        <v>0</v>
      </c>
      <c r="Q137" s="192">
        <v>0</v>
      </c>
      <c r="R137" s="192">
        <f>Q137*H137</f>
        <v>0</v>
      </c>
      <c r="S137" s="192">
        <v>0</v>
      </c>
      <c r="T137" s="193">
        <f>S137*H137</f>
        <v>0</v>
      </c>
      <c r="AR137" s="24" t="s">
        <v>142</v>
      </c>
      <c r="AT137" s="24" t="s">
        <v>124</v>
      </c>
      <c r="AU137" s="24" t="s">
        <v>84</v>
      </c>
      <c r="AY137" s="24" t="s">
        <v>123</v>
      </c>
      <c r="BE137" s="194">
        <f>IF(N137="základní",J137,0)</f>
        <v>0</v>
      </c>
      <c r="BF137" s="194">
        <f>IF(N137="snížená",J137,0)</f>
        <v>0</v>
      </c>
      <c r="BG137" s="194">
        <f>IF(N137="zákl. přenesená",J137,0)</f>
        <v>0</v>
      </c>
      <c r="BH137" s="194">
        <f>IF(N137="sníž. přenesená",J137,0)</f>
        <v>0</v>
      </c>
      <c r="BI137" s="194">
        <f>IF(N137="nulová",J137,0)</f>
        <v>0</v>
      </c>
      <c r="BJ137" s="24" t="s">
        <v>24</v>
      </c>
      <c r="BK137" s="194">
        <f>ROUND(I137*H137,2)</f>
        <v>0</v>
      </c>
      <c r="BL137" s="24" t="s">
        <v>142</v>
      </c>
      <c r="BM137" s="24" t="s">
        <v>207</v>
      </c>
    </row>
    <row r="138" spans="2:47" s="1" customFormat="1" ht="27">
      <c r="B138" s="41"/>
      <c r="C138" s="63"/>
      <c r="D138" s="195" t="s">
        <v>131</v>
      </c>
      <c r="E138" s="63"/>
      <c r="F138" s="196" t="s">
        <v>208</v>
      </c>
      <c r="G138" s="63"/>
      <c r="H138" s="63"/>
      <c r="I138" s="156"/>
      <c r="J138" s="63"/>
      <c r="K138" s="63"/>
      <c r="L138" s="61"/>
      <c r="M138" s="197"/>
      <c r="N138" s="42"/>
      <c r="O138" s="42"/>
      <c r="P138" s="42"/>
      <c r="Q138" s="42"/>
      <c r="R138" s="42"/>
      <c r="S138" s="42"/>
      <c r="T138" s="78"/>
      <c r="AT138" s="24" t="s">
        <v>131</v>
      </c>
      <c r="AU138" s="24" t="s">
        <v>84</v>
      </c>
    </row>
    <row r="139" spans="2:63" s="9" customFormat="1" ht="29.85" customHeight="1">
      <c r="B139" s="169"/>
      <c r="C139" s="170"/>
      <c r="D139" s="171" t="s">
        <v>74</v>
      </c>
      <c r="E139" s="208" t="s">
        <v>209</v>
      </c>
      <c r="F139" s="208" t="s">
        <v>210</v>
      </c>
      <c r="G139" s="170"/>
      <c r="H139" s="170"/>
      <c r="I139" s="173"/>
      <c r="J139" s="209">
        <f>BK139</f>
        <v>0</v>
      </c>
      <c r="K139" s="170"/>
      <c r="L139" s="175"/>
      <c r="M139" s="176"/>
      <c r="N139" s="177"/>
      <c r="O139" s="177"/>
      <c r="P139" s="178">
        <f>SUM(P140:P173)</f>
        <v>0</v>
      </c>
      <c r="Q139" s="177"/>
      <c r="R139" s="178">
        <f>SUM(R140:R173)</f>
        <v>2.7289458599999996</v>
      </c>
      <c r="S139" s="177"/>
      <c r="T139" s="179">
        <f>SUM(T140:T173)</f>
        <v>0</v>
      </c>
      <c r="AR139" s="180" t="s">
        <v>24</v>
      </c>
      <c r="AT139" s="181" t="s">
        <v>74</v>
      </c>
      <c r="AU139" s="181" t="s">
        <v>24</v>
      </c>
      <c r="AY139" s="180" t="s">
        <v>123</v>
      </c>
      <c r="BK139" s="182">
        <f>SUM(BK140:BK173)</f>
        <v>0</v>
      </c>
    </row>
    <row r="140" spans="2:65" s="1" customFormat="1" ht="22.9" customHeight="1">
      <c r="B140" s="41"/>
      <c r="C140" s="183" t="s">
        <v>142</v>
      </c>
      <c r="D140" s="183" t="s">
        <v>124</v>
      </c>
      <c r="E140" s="184" t="s">
        <v>184</v>
      </c>
      <c r="F140" s="185" t="s">
        <v>185</v>
      </c>
      <c r="G140" s="186" t="s">
        <v>168</v>
      </c>
      <c r="H140" s="187">
        <v>81.267</v>
      </c>
      <c r="I140" s="188"/>
      <c r="J140" s="189">
        <f>ROUND(I140*H140,2)</f>
        <v>0</v>
      </c>
      <c r="K140" s="185" t="s">
        <v>22</v>
      </c>
      <c r="L140" s="61"/>
      <c r="M140" s="190" t="s">
        <v>22</v>
      </c>
      <c r="N140" s="191" t="s">
        <v>46</v>
      </c>
      <c r="O140" s="42"/>
      <c r="P140" s="192">
        <f>O140*H140</f>
        <v>0</v>
      </c>
      <c r="Q140" s="192">
        <v>0.03358</v>
      </c>
      <c r="R140" s="192">
        <f>Q140*H140</f>
        <v>2.7289458599999996</v>
      </c>
      <c r="S140" s="192">
        <v>0</v>
      </c>
      <c r="T140" s="193">
        <f>S140*H140</f>
        <v>0</v>
      </c>
      <c r="AR140" s="24" t="s">
        <v>142</v>
      </c>
      <c r="AT140" s="24" t="s">
        <v>124</v>
      </c>
      <c r="AU140" s="24" t="s">
        <v>84</v>
      </c>
      <c r="AY140" s="24" t="s">
        <v>123</v>
      </c>
      <c r="BE140" s="194">
        <f>IF(N140="základní",J140,0)</f>
        <v>0</v>
      </c>
      <c r="BF140" s="194">
        <f>IF(N140="snížená",J140,0)</f>
        <v>0</v>
      </c>
      <c r="BG140" s="194">
        <f>IF(N140="zákl. přenesená",J140,0)</f>
        <v>0</v>
      </c>
      <c r="BH140" s="194">
        <f>IF(N140="sníž. přenesená",J140,0)</f>
        <v>0</v>
      </c>
      <c r="BI140" s="194">
        <f>IF(N140="nulová",J140,0)</f>
        <v>0</v>
      </c>
      <c r="BJ140" s="24" t="s">
        <v>24</v>
      </c>
      <c r="BK140" s="194">
        <f>ROUND(I140*H140,2)</f>
        <v>0</v>
      </c>
      <c r="BL140" s="24" t="s">
        <v>142</v>
      </c>
      <c r="BM140" s="24" t="s">
        <v>211</v>
      </c>
    </row>
    <row r="141" spans="2:51" s="11" customFormat="1" ht="13.5">
      <c r="B141" s="210"/>
      <c r="C141" s="211"/>
      <c r="D141" s="195" t="s">
        <v>171</v>
      </c>
      <c r="E141" s="212" t="s">
        <v>22</v>
      </c>
      <c r="F141" s="213" t="s">
        <v>212</v>
      </c>
      <c r="G141" s="211"/>
      <c r="H141" s="212" t="s">
        <v>22</v>
      </c>
      <c r="I141" s="214"/>
      <c r="J141" s="211"/>
      <c r="K141" s="211"/>
      <c r="L141" s="215"/>
      <c r="M141" s="216"/>
      <c r="N141" s="217"/>
      <c r="O141" s="217"/>
      <c r="P141" s="217"/>
      <c r="Q141" s="217"/>
      <c r="R141" s="217"/>
      <c r="S141" s="217"/>
      <c r="T141" s="218"/>
      <c r="AT141" s="219" t="s">
        <v>171</v>
      </c>
      <c r="AU141" s="219" t="s">
        <v>84</v>
      </c>
      <c r="AV141" s="11" t="s">
        <v>24</v>
      </c>
      <c r="AW141" s="11" t="s">
        <v>173</v>
      </c>
      <c r="AX141" s="11" t="s">
        <v>75</v>
      </c>
      <c r="AY141" s="219" t="s">
        <v>123</v>
      </c>
    </row>
    <row r="142" spans="2:51" s="12" customFormat="1" ht="27">
      <c r="B142" s="220"/>
      <c r="C142" s="221"/>
      <c r="D142" s="195" t="s">
        <v>171</v>
      </c>
      <c r="E142" s="222" t="s">
        <v>22</v>
      </c>
      <c r="F142" s="223" t="s">
        <v>213</v>
      </c>
      <c r="G142" s="221"/>
      <c r="H142" s="224">
        <v>6.5032</v>
      </c>
      <c r="I142" s="225"/>
      <c r="J142" s="221"/>
      <c r="K142" s="221"/>
      <c r="L142" s="226"/>
      <c r="M142" s="227"/>
      <c r="N142" s="228"/>
      <c r="O142" s="228"/>
      <c r="P142" s="228"/>
      <c r="Q142" s="228"/>
      <c r="R142" s="228"/>
      <c r="S142" s="228"/>
      <c r="T142" s="229"/>
      <c r="AT142" s="230" t="s">
        <v>171</v>
      </c>
      <c r="AU142" s="230" t="s">
        <v>84</v>
      </c>
      <c r="AV142" s="12" t="s">
        <v>84</v>
      </c>
      <c r="AW142" s="12" t="s">
        <v>173</v>
      </c>
      <c r="AX142" s="12" t="s">
        <v>75</v>
      </c>
      <c r="AY142" s="230" t="s">
        <v>123</v>
      </c>
    </row>
    <row r="143" spans="2:51" s="11" customFormat="1" ht="13.5">
      <c r="B143" s="210"/>
      <c r="C143" s="211"/>
      <c r="D143" s="195" t="s">
        <v>171</v>
      </c>
      <c r="E143" s="212" t="s">
        <v>22</v>
      </c>
      <c r="F143" s="213" t="s">
        <v>214</v>
      </c>
      <c r="G143" s="211"/>
      <c r="H143" s="212" t="s">
        <v>22</v>
      </c>
      <c r="I143" s="214"/>
      <c r="J143" s="211"/>
      <c r="K143" s="211"/>
      <c r="L143" s="215"/>
      <c r="M143" s="216"/>
      <c r="N143" s="217"/>
      <c r="O143" s="217"/>
      <c r="P143" s="217"/>
      <c r="Q143" s="217"/>
      <c r="R143" s="217"/>
      <c r="S143" s="217"/>
      <c r="T143" s="218"/>
      <c r="AT143" s="219" t="s">
        <v>171</v>
      </c>
      <c r="AU143" s="219" t="s">
        <v>84</v>
      </c>
      <c r="AV143" s="11" t="s">
        <v>24</v>
      </c>
      <c r="AW143" s="11" t="s">
        <v>173</v>
      </c>
      <c r="AX143" s="11" t="s">
        <v>75</v>
      </c>
      <c r="AY143" s="219" t="s">
        <v>123</v>
      </c>
    </row>
    <row r="144" spans="2:51" s="12" customFormat="1" ht="13.5">
      <c r="B144" s="220"/>
      <c r="C144" s="221"/>
      <c r="D144" s="195" t="s">
        <v>171</v>
      </c>
      <c r="E144" s="222" t="s">
        <v>22</v>
      </c>
      <c r="F144" s="223" t="s">
        <v>215</v>
      </c>
      <c r="G144" s="221"/>
      <c r="H144" s="224">
        <v>12.972</v>
      </c>
      <c r="I144" s="225"/>
      <c r="J144" s="221"/>
      <c r="K144" s="221"/>
      <c r="L144" s="226"/>
      <c r="M144" s="227"/>
      <c r="N144" s="228"/>
      <c r="O144" s="228"/>
      <c r="P144" s="228"/>
      <c r="Q144" s="228"/>
      <c r="R144" s="228"/>
      <c r="S144" s="228"/>
      <c r="T144" s="229"/>
      <c r="AT144" s="230" t="s">
        <v>171</v>
      </c>
      <c r="AU144" s="230" t="s">
        <v>84</v>
      </c>
      <c r="AV144" s="12" t="s">
        <v>84</v>
      </c>
      <c r="AW144" s="12" t="s">
        <v>173</v>
      </c>
      <c r="AX144" s="12" t="s">
        <v>75</v>
      </c>
      <c r="AY144" s="230" t="s">
        <v>123</v>
      </c>
    </row>
    <row r="145" spans="2:51" s="11" customFormat="1" ht="13.5">
      <c r="B145" s="210"/>
      <c r="C145" s="211"/>
      <c r="D145" s="195" t="s">
        <v>171</v>
      </c>
      <c r="E145" s="212" t="s">
        <v>22</v>
      </c>
      <c r="F145" s="213" t="s">
        <v>216</v>
      </c>
      <c r="G145" s="211"/>
      <c r="H145" s="212" t="s">
        <v>22</v>
      </c>
      <c r="I145" s="214"/>
      <c r="J145" s="211"/>
      <c r="K145" s="211"/>
      <c r="L145" s="215"/>
      <c r="M145" s="216"/>
      <c r="N145" s="217"/>
      <c r="O145" s="217"/>
      <c r="P145" s="217"/>
      <c r="Q145" s="217"/>
      <c r="R145" s="217"/>
      <c r="S145" s="217"/>
      <c r="T145" s="218"/>
      <c r="AT145" s="219" t="s">
        <v>171</v>
      </c>
      <c r="AU145" s="219" t="s">
        <v>84</v>
      </c>
      <c r="AV145" s="11" t="s">
        <v>24</v>
      </c>
      <c r="AW145" s="11" t="s">
        <v>173</v>
      </c>
      <c r="AX145" s="11" t="s">
        <v>75</v>
      </c>
      <c r="AY145" s="219" t="s">
        <v>123</v>
      </c>
    </row>
    <row r="146" spans="2:51" s="12" customFormat="1" ht="27">
      <c r="B146" s="220"/>
      <c r="C146" s="221"/>
      <c r="D146" s="195" t="s">
        <v>171</v>
      </c>
      <c r="E146" s="222" t="s">
        <v>22</v>
      </c>
      <c r="F146" s="223" t="s">
        <v>191</v>
      </c>
      <c r="G146" s="221"/>
      <c r="H146" s="224">
        <v>18.748</v>
      </c>
      <c r="I146" s="225"/>
      <c r="J146" s="221"/>
      <c r="K146" s="221"/>
      <c r="L146" s="226"/>
      <c r="M146" s="227"/>
      <c r="N146" s="228"/>
      <c r="O146" s="228"/>
      <c r="P146" s="228"/>
      <c r="Q146" s="228"/>
      <c r="R146" s="228"/>
      <c r="S146" s="228"/>
      <c r="T146" s="229"/>
      <c r="AT146" s="230" t="s">
        <v>171</v>
      </c>
      <c r="AU146" s="230" t="s">
        <v>84</v>
      </c>
      <c r="AV146" s="12" t="s">
        <v>84</v>
      </c>
      <c r="AW146" s="12" t="s">
        <v>173</v>
      </c>
      <c r="AX146" s="12" t="s">
        <v>75</v>
      </c>
      <c r="AY146" s="230" t="s">
        <v>123</v>
      </c>
    </row>
    <row r="147" spans="2:51" s="11" customFormat="1" ht="13.5">
      <c r="B147" s="210"/>
      <c r="C147" s="211"/>
      <c r="D147" s="195" t="s">
        <v>171</v>
      </c>
      <c r="E147" s="212" t="s">
        <v>22</v>
      </c>
      <c r="F147" s="213" t="s">
        <v>217</v>
      </c>
      <c r="G147" s="211"/>
      <c r="H147" s="212" t="s">
        <v>22</v>
      </c>
      <c r="I147" s="214"/>
      <c r="J147" s="211"/>
      <c r="K147" s="211"/>
      <c r="L147" s="215"/>
      <c r="M147" s="216"/>
      <c r="N147" s="217"/>
      <c r="O147" s="217"/>
      <c r="P147" s="217"/>
      <c r="Q147" s="217"/>
      <c r="R147" s="217"/>
      <c r="S147" s="217"/>
      <c r="T147" s="218"/>
      <c r="AT147" s="219" t="s">
        <v>171</v>
      </c>
      <c r="AU147" s="219" t="s">
        <v>84</v>
      </c>
      <c r="AV147" s="11" t="s">
        <v>24</v>
      </c>
      <c r="AW147" s="11" t="s">
        <v>173</v>
      </c>
      <c r="AX147" s="11" t="s">
        <v>75</v>
      </c>
      <c r="AY147" s="219" t="s">
        <v>123</v>
      </c>
    </row>
    <row r="148" spans="2:51" s="12" customFormat="1" ht="27">
      <c r="B148" s="220"/>
      <c r="C148" s="221"/>
      <c r="D148" s="195" t="s">
        <v>171</v>
      </c>
      <c r="E148" s="222" t="s">
        <v>22</v>
      </c>
      <c r="F148" s="223" t="s">
        <v>193</v>
      </c>
      <c r="G148" s="221"/>
      <c r="H148" s="224">
        <v>17.68</v>
      </c>
      <c r="I148" s="225"/>
      <c r="J148" s="221"/>
      <c r="K148" s="221"/>
      <c r="L148" s="226"/>
      <c r="M148" s="227"/>
      <c r="N148" s="228"/>
      <c r="O148" s="228"/>
      <c r="P148" s="228"/>
      <c r="Q148" s="228"/>
      <c r="R148" s="228"/>
      <c r="S148" s="228"/>
      <c r="T148" s="229"/>
      <c r="AT148" s="230" t="s">
        <v>171</v>
      </c>
      <c r="AU148" s="230" t="s">
        <v>84</v>
      </c>
      <c r="AV148" s="12" t="s">
        <v>84</v>
      </c>
      <c r="AW148" s="12" t="s">
        <v>173</v>
      </c>
      <c r="AX148" s="12" t="s">
        <v>75</v>
      </c>
      <c r="AY148" s="230" t="s">
        <v>123</v>
      </c>
    </row>
    <row r="149" spans="2:51" s="11" customFormat="1" ht="13.5">
      <c r="B149" s="210"/>
      <c r="C149" s="211"/>
      <c r="D149" s="195" t="s">
        <v>171</v>
      </c>
      <c r="E149" s="212" t="s">
        <v>22</v>
      </c>
      <c r="F149" s="213" t="s">
        <v>218</v>
      </c>
      <c r="G149" s="211"/>
      <c r="H149" s="212" t="s">
        <v>22</v>
      </c>
      <c r="I149" s="214"/>
      <c r="J149" s="211"/>
      <c r="K149" s="211"/>
      <c r="L149" s="215"/>
      <c r="M149" s="216"/>
      <c r="N149" s="217"/>
      <c r="O149" s="217"/>
      <c r="P149" s="217"/>
      <c r="Q149" s="217"/>
      <c r="R149" s="217"/>
      <c r="S149" s="217"/>
      <c r="T149" s="218"/>
      <c r="AT149" s="219" t="s">
        <v>171</v>
      </c>
      <c r="AU149" s="219" t="s">
        <v>84</v>
      </c>
      <c r="AV149" s="11" t="s">
        <v>24</v>
      </c>
      <c r="AW149" s="11" t="s">
        <v>173</v>
      </c>
      <c r="AX149" s="11" t="s">
        <v>75</v>
      </c>
      <c r="AY149" s="219" t="s">
        <v>123</v>
      </c>
    </row>
    <row r="150" spans="2:51" s="12" customFormat="1" ht="27">
      <c r="B150" s="220"/>
      <c r="C150" s="221"/>
      <c r="D150" s="195" t="s">
        <v>171</v>
      </c>
      <c r="E150" s="222" t="s">
        <v>22</v>
      </c>
      <c r="F150" s="223" t="s">
        <v>195</v>
      </c>
      <c r="G150" s="221"/>
      <c r="H150" s="224">
        <v>17.684</v>
      </c>
      <c r="I150" s="225"/>
      <c r="J150" s="221"/>
      <c r="K150" s="221"/>
      <c r="L150" s="226"/>
      <c r="M150" s="227"/>
      <c r="N150" s="228"/>
      <c r="O150" s="228"/>
      <c r="P150" s="228"/>
      <c r="Q150" s="228"/>
      <c r="R150" s="228"/>
      <c r="S150" s="228"/>
      <c r="T150" s="229"/>
      <c r="AT150" s="230" t="s">
        <v>171</v>
      </c>
      <c r="AU150" s="230" t="s">
        <v>84</v>
      </c>
      <c r="AV150" s="12" t="s">
        <v>84</v>
      </c>
      <c r="AW150" s="12" t="s">
        <v>173</v>
      </c>
      <c r="AX150" s="12" t="s">
        <v>75</v>
      </c>
      <c r="AY150" s="230" t="s">
        <v>123</v>
      </c>
    </row>
    <row r="151" spans="2:51" s="11" customFormat="1" ht="13.5">
      <c r="B151" s="210"/>
      <c r="C151" s="211"/>
      <c r="D151" s="195" t="s">
        <v>171</v>
      </c>
      <c r="E151" s="212" t="s">
        <v>22</v>
      </c>
      <c r="F151" s="213" t="s">
        <v>219</v>
      </c>
      <c r="G151" s="211"/>
      <c r="H151" s="212" t="s">
        <v>22</v>
      </c>
      <c r="I151" s="214"/>
      <c r="J151" s="211"/>
      <c r="K151" s="211"/>
      <c r="L151" s="215"/>
      <c r="M151" s="216"/>
      <c r="N151" s="217"/>
      <c r="O151" s="217"/>
      <c r="P151" s="217"/>
      <c r="Q151" s="217"/>
      <c r="R151" s="217"/>
      <c r="S151" s="217"/>
      <c r="T151" s="218"/>
      <c r="AT151" s="219" t="s">
        <v>171</v>
      </c>
      <c r="AU151" s="219" t="s">
        <v>84</v>
      </c>
      <c r="AV151" s="11" t="s">
        <v>24</v>
      </c>
      <c r="AW151" s="11" t="s">
        <v>173</v>
      </c>
      <c r="AX151" s="11" t="s">
        <v>75</v>
      </c>
      <c r="AY151" s="219" t="s">
        <v>123</v>
      </c>
    </row>
    <row r="152" spans="2:51" s="12" customFormat="1" ht="13.5">
      <c r="B152" s="220"/>
      <c r="C152" s="221"/>
      <c r="D152" s="195" t="s">
        <v>171</v>
      </c>
      <c r="E152" s="222" t="s">
        <v>22</v>
      </c>
      <c r="F152" s="223" t="s">
        <v>197</v>
      </c>
      <c r="G152" s="221"/>
      <c r="H152" s="224">
        <v>7.68</v>
      </c>
      <c r="I152" s="225"/>
      <c r="J152" s="221"/>
      <c r="K152" s="221"/>
      <c r="L152" s="226"/>
      <c r="M152" s="227"/>
      <c r="N152" s="228"/>
      <c r="O152" s="228"/>
      <c r="P152" s="228"/>
      <c r="Q152" s="228"/>
      <c r="R152" s="228"/>
      <c r="S152" s="228"/>
      <c r="T152" s="229"/>
      <c r="AT152" s="230" t="s">
        <v>171</v>
      </c>
      <c r="AU152" s="230" t="s">
        <v>84</v>
      </c>
      <c r="AV152" s="12" t="s">
        <v>84</v>
      </c>
      <c r="AW152" s="12" t="s">
        <v>173</v>
      </c>
      <c r="AX152" s="12" t="s">
        <v>75</v>
      </c>
      <c r="AY152" s="230" t="s">
        <v>123</v>
      </c>
    </row>
    <row r="153" spans="2:51" s="13" customFormat="1" ht="13.5">
      <c r="B153" s="231"/>
      <c r="C153" s="232"/>
      <c r="D153" s="195" t="s">
        <v>171</v>
      </c>
      <c r="E153" s="233" t="s">
        <v>22</v>
      </c>
      <c r="F153" s="234" t="s">
        <v>181</v>
      </c>
      <c r="G153" s="232"/>
      <c r="H153" s="235">
        <v>81.2672</v>
      </c>
      <c r="I153" s="236"/>
      <c r="J153" s="232"/>
      <c r="K153" s="232"/>
      <c r="L153" s="237"/>
      <c r="M153" s="238"/>
      <c r="N153" s="239"/>
      <c r="O153" s="239"/>
      <c r="P153" s="239"/>
      <c r="Q153" s="239"/>
      <c r="R153" s="239"/>
      <c r="S153" s="239"/>
      <c r="T153" s="240"/>
      <c r="AT153" s="241" t="s">
        <v>171</v>
      </c>
      <c r="AU153" s="241" t="s">
        <v>84</v>
      </c>
      <c r="AV153" s="13" t="s">
        <v>142</v>
      </c>
      <c r="AW153" s="13" t="s">
        <v>173</v>
      </c>
      <c r="AX153" s="13" t="s">
        <v>24</v>
      </c>
      <c r="AY153" s="241" t="s">
        <v>123</v>
      </c>
    </row>
    <row r="154" spans="2:65" s="1" customFormat="1" ht="14.45" customHeight="1">
      <c r="B154" s="41"/>
      <c r="C154" s="183" t="s">
        <v>220</v>
      </c>
      <c r="D154" s="183" t="s">
        <v>124</v>
      </c>
      <c r="E154" s="184" t="s">
        <v>221</v>
      </c>
      <c r="F154" s="185" t="s">
        <v>222</v>
      </c>
      <c r="G154" s="186" t="s">
        <v>168</v>
      </c>
      <c r="H154" s="187">
        <v>203.168</v>
      </c>
      <c r="I154" s="188"/>
      <c r="J154" s="189">
        <f>ROUND(I154*H154,2)</f>
        <v>0</v>
      </c>
      <c r="K154" s="185" t="s">
        <v>128</v>
      </c>
      <c r="L154" s="61"/>
      <c r="M154" s="190" t="s">
        <v>22</v>
      </c>
      <c r="N154" s="191" t="s">
        <v>46</v>
      </c>
      <c r="O154" s="42"/>
      <c r="P154" s="192">
        <f>O154*H154</f>
        <v>0</v>
      </c>
      <c r="Q154" s="192">
        <v>0</v>
      </c>
      <c r="R154" s="192">
        <f>Q154*H154</f>
        <v>0</v>
      </c>
      <c r="S154" s="192">
        <v>0</v>
      </c>
      <c r="T154" s="193">
        <f>S154*H154</f>
        <v>0</v>
      </c>
      <c r="AR154" s="24" t="s">
        <v>142</v>
      </c>
      <c r="AT154" s="24" t="s">
        <v>124</v>
      </c>
      <c r="AU154" s="24" t="s">
        <v>84</v>
      </c>
      <c r="AY154" s="24" t="s">
        <v>123</v>
      </c>
      <c r="BE154" s="194">
        <f>IF(N154="základní",J154,0)</f>
        <v>0</v>
      </c>
      <c r="BF154" s="194">
        <f>IF(N154="snížená",J154,0)</f>
        <v>0</v>
      </c>
      <c r="BG154" s="194">
        <f>IF(N154="zákl. přenesená",J154,0)</f>
        <v>0</v>
      </c>
      <c r="BH154" s="194">
        <f>IF(N154="sníž. přenesená",J154,0)</f>
        <v>0</v>
      </c>
      <c r="BI154" s="194">
        <f>IF(N154="nulová",J154,0)</f>
        <v>0</v>
      </c>
      <c r="BJ154" s="24" t="s">
        <v>24</v>
      </c>
      <c r="BK154" s="194">
        <f>ROUND(I154*H154,2)</f>
        <v>0</v>
      </c>
      <c r="BL154" s="24" t="s">
        <v>142</v>
      </c>
      <c r="BM154" s="24" t="s">
        <v>223</v>
      </c>
    </row>
    <row r="155" spans="2:47" s="1" customFormat="1" ht="13.5">
      <c r="B155" s="41"/>
      <c r="C155" s="63"/>
      <c r="D155" s="195" t="s">
        <v>131</v>
      </c>
      <c r="E155" s="63"/>
      <c r="F155" s="196" t="s">
        <v>224</v>
      </c>
      <c r="G155" s="63"/>
      <c r="H155" s="63"/>
      <c r="I155" s="156"/>
      <c r="J155" s="63"/>
      <c r="K155" s="63"/>
      <c r="L155" s="61"/>
      <c r="M155" s="197"/>
      <c r="N155" s="42"/>
      <c r="O155" s="42"/>
      <c r="P155" s="42"/>
      <c r="Q155" s="42"/>
      <c r="R155" s="42"/>
      <c r="S155" s="42"/>
      <c r="T155" s="78"/>
      <c r="AT155" s="24" t="s">
        <v>131</v>
      </c>
      <c r="AU155" s="24" t="s">
        <v>84</v>
      </c>
    </row>
    <row r="156" spans="2:51" s="11" customFormat="1" ht="13.5">
      <c r="B156" s="210"/>
      <c r="C156" s="211"/>
      <c r="D156" s="195" t="s">
        <v>171</v>
      </c>
      <c r="E156" s="212" t="s">
        <v>22</v>
      </c>
      <c r="F156" s="213" t="s">
        <v>212</v>
      </c>
      <c r="G156" s="211"/>
      <c r="H156" s="212" t="s">
        <v>22</v>
      </c>
      <c r="I156" s="214"/>
      <c r="J156" s="211"/>
      <c r="K156" s="211"/>
      <c r="L156" s="215"/>
      <c r="M156" s="216"/>
      <c r="N156" s="217"/>
      <c r="O156" s="217"/>
      <c r="P156" s="217"/>
      <c r="Q156" s="217"/>
      <c r="R156" s="217"/>
      <c r="S156" s="217"/>
      <c r="T156" s="218"/>
      <c r="AT156" s="219" t="s">
        <v>171</v>
      </c>
      <c r="AU156" s="219" t="s">
        <v>84</v>
      </c>
      <c r="AV156" s="11" t="s">
        <v>24</v>
      </c>
      <c r="AW156" s="11" t="s">
        <v>173</v>
      </c>
      <c r="AX156" s="11" t="s">
        <v>75</v>
      </c>
      <c r="AY156" s="219" t="s">
        <v>123</v>
      </c>
    </row>
    <row r="157" spans="2:51" s="12" customFormat="1" ht="27">
      <c r="B157" s="220"/>
      <c r="C157" s="221"/>
      <c r="D157" s="195" t="s">
        <v>171</v>
      </c>
      <c r="E157" s="222" t="s">
        <v>22</v>
      </c>
      <c r="F157" s="223" t="s">
        <v>225</v>
      </c>
      <c r="G157" s="221"/>
      <c r="H157" s="224">
        <v>16.258</v>
      </c>
      <c r="I157" s="225"/>
      <c r="J157" s="221"/>
      <c r="K157" s="221"/>
      <c r="L157" s="226"/>
      <c r="M157" s="227"/>
      <c r="N157" s="228"/>
      <c r="O157" s="228"/>
      <c r="P157" s="228"/>
      <c r="Q157" s="228"/>
      <c r="R157" s="228"/>
      <c r="S157" s="228"/>
      <c r="T157" s="229"/>
      <c r="AT157" s="230" t="s">
        <v>171</v>
      </c>
      <c r="AU157" s="230" t="s">
        <v>84</v>
      </c>
      <c r="AV157" s="12" t="s">
        <v>84</v>
      </c>
      <c r="AW157" s="12" t="s">
        <v>173</v>
      </c>
      <c r="AX157" s="12" t="s">
        <v>75</v>
      </c>
      <c r="AY157" s="230" t="s">
        <v>123</v>
      </c>
    </row>
    <row r="158" spans="2:51" s="11" customFormat="1" ht="13.5">
      <c r="B158" s="210"/>
      <c r="C158" s="211"/>
      <c r="D158" s="195" t="s">
        <v>171</v>
      </c>
      <c r="E158" s="212" t="s">
        <v>22</v>
      </c>
      <c r="F158" s="213" t="s">
        <v>214</v>
      </c>
      <c r="G158" s="211"/>
      <c r="H158" s="212" t="s">
        <v>22</v>
      </c>
      <c r="I158" s="214"/>
      <c r="J158" s="211"/>
      <c r="K158" s="211"/>
      <c r="L158" s="215"/>
      <c r="M158" s="216"/>
      <c r="N158" s="217"/>
      <c r="O158" s="217"/>
      <c r="P158" s="217"/>
      <c r="Q158" s="217"/>
      <c r="R158" s="217"/>
      <c r="S158" s="217"/>
      <c r="T158" s="218"/>
      <c r="AT158" s="219" t="s">
        <v>171</v>
      </c>
      <c r="AU158" s="219" t="s">
        <v>84</v>
      </c>
      <c r="AV158" s="11" t="s">
        <v>24</v>
      </c>
      <c r="AW158" s="11" t="s">
        <v>173</v>
      </c>
      <c r="AX158" s="11" t="s">
        <v>75</v>
      </c>
      <c r="AY158" s="219" t="s">
        <v>123</v>
      </c>
    </row>
    <row r="159" spans="2:51" s="12" customFormat="1" ht="13.5">
      <c r="B159" s="220"/>
      <c r="C159" s="221"/>
      <c r="D159" s="195" t="s">
        <v>171</v>
      </c>
      <c r="E159" s="222" t="s">
        <v>22</v>
      </c>
      <c r="F159" s="223" t="s">
        <v>226</v>
      </c>
      <c r="G159" s="221"/>
      <c r="H159" s="224">
        <v>32.43</v>
      </c>
      <c r="I159" s="225"/>
      <c r="J159" s="221"/>
      <c r="K159" s="221"/>
      <c r="L159" s="226"/>
      <c r="M159" s="227"/>
      <c r="N159" s="228"/>
      <c r="O159" s="228"/>
      <c r="P159" s="228"/>
      <c r="Q159" s="228"/>
      <c r="R159" s="228"/>
      <c r="S159" s="228"/>
      <c r="T159" s="229"/>
      <c r="AT159" s="230" t="s">
        <v>171</v>
      </c>
      <c r="AU159" s="230" t="s">
        <v>84</v>
      </c>
      <c r="AV159" s="12" t="s">
        <v>84</v>
      </c>
      <c r="AW159" s="12" t="s">
        <v>173</v>
      </c>
      <c r="AX159" s="12" t="s">
        <v>75</v>
      </c>
      <c r="AY159" s="230" t="s">
        <v>123</v>
      </c>
    </row>
    <row r="160" spans="2:51" s="11" customFormat="1" ht="13.5">
      <c r="B160" s="210"/>
      <c r="C160" s="211"/>
      <c r="D160" s="195" t="s">
        <v>171</v>
      </c>
      <c r="E160" s="212" t="s">
        <v>22</v>
      </c>
      <c r="F160" s="213" t="s">
        <v>216</v>
      </c>
      <c r="G160" s="211"/>
      <c r="H160" s="212" t="s">
        <v>22</v>
      </c>
      <c r="I160" s="214"/>
      <c r="J160" s="211"/>
      <c r="K160" s="211"/>
      <c r="L160" s="215"/>
      <c r="M160" s="216"/>
      <c r="N160" s="217"/>
      <c r="O160" s="217"/>
      <c r="P160" s="217"/>
      <c r="Q160" s="217"/>
      <c r="R160" s="217"/>
      <c r="S160" s="217"/>
      <c r="T160" s="218"/>
      <c r="AT160" s="219" t="s">
        <v>171</v>
      </c>
      <c r="AU160" s="219" t="s">
        <v>84</v>
      </c>
      <c r="AV160" s="11" t="s">
        <v>24</v>
      </c>
      <c r="AW160" s="11" t="s">
        <v>173</v>
      </c>
      <c r="AX160" s="11" t="s">
        <v>75</v>
      </c>
      <c r="AY160" s="219" t="s">
        <v>123</v>
      </c>
    </row>
    <row r="161" spans="2:51" s="12" customFormat="1" ht="27">
      <c r="B161" s="220"/>
      <c r="C161" s="221"/>
      <c r="D161" s="195" t="s">
        <v>171</v>
      </c>
      <c r="E161" s="222" t="s">
        <v>22</v>
      </c>
      <c r="F161" s="223" t="s">
        <v>227</v>
      </c>
      <c r="G161" s="221"/>
      <c r="H161" s="224">
        <v>46.87</v>
      </c>
      <c r="I161" s="225"/>
      <c r="J161" s="221"/>
      <c r="K161" s="221"/>
      <c r="L161" s="226"/>
      <c r="M161" s="227"/>
      <c r="N161" s="228"/>
      <c r="O161" s="228"/>
      <c r="P161" s="228"/>
      <c r="Q161" s="228"/>
      <c r="R161" s="228"/>
      <c r="S161" s="228"/>
      <c r="T161" s="229"/>
      <c r="AT161" s="230" t="s">
        <v>171</v>
      </c>
      <c r="AU161" s="230" t="s">
        <v>84</v>
      </c>
      <c r="AV161" s="12" t="s">
        <v>84</v>
      </c>
      <c r="AW161" s="12" t="s">
        <v>173</v>
      </c>
      <c r="AX161" s="12" t="s">
        <v>75</v>
      </c>
      <c r="AY161" s="230" t="s">
        <v>123</v>
      </c>
    </row>
    <row r="162" spans="2:51" s="11" customFormat="1" ht="13.5">
      <c r="B162" s="210"/>
      <c r="C162" s="211"/>
      <c r="D162" s="195" t="s">
        <v>171</v>
      </c>
      <c r="E162" s="212" t="s">
        <v>22</v>
      </c>
      <c r="F162" s="213" t="s">
        <v>217</v>
      </c>
      <c r="G162" s="211"/>
      <c r="H162" s="212" t="s">
        <v>22</v>
      </c>
      <c r="I162" s="214"/>
      <c r="J162" s="211"/>
      <c r="K162" s="211"/>
      <c r="L162" s="215"/>
      <c r="M162" s="216"/>
      <c r="N162" s="217"/>
      <c r="O162" s="217"/>
      <c r="P162" s="217"/>
      <c r="Q162" s="217"/>
      <c r="R162" s="217"/>
      <c r="S162" s="217"/>
      <c r="T162" s="218"/>
      <c r="AT162" s="219" t="s">
        <v>171</v>
      </c>
      <c r="AU162" s="219" t="s">
        <v>84</v>
      </c>
      <c r="AV162" s="11" t="s">
        <v>24</v>
      </c>
      <c r="AW162" s="11" t="s">
        <v>173</v>
      </c>
      <c r="AX162" s="11" t="s">
        <v>75</v>
      </c>
      <c r="AY162" s="219" t="s">
        <v>123</v>
      </c>
    </row>
    <row r="163" spans="2:51" s="12" customFormat="1" ht="27">
      <c r="B163" s="220"/>
      <c r="C163" s="221"/>
      <c r="D163" s="195" t="s">
        <v>171</v>
      </c>
      <c r="E163" s="222" t="s">
        <v>22</v>
      </c>
      <c r="F163" s="223" t="s">
        <v>228</v>
      </c>
      <c r="G163" s="221"/>
      <c r="H163" s="224">
        <v>44.2</v>
      </c>
      <c r="I163" s="225"/>
      <c r="J163" s="221"/>
      <c r="K163" s="221"/>
      <c r="L163" s="226"/>
      <c r="M163" s="227"/>
      <c r="N163" s="228"/>
      <c r="O163" s="228"/>
      <c r="P163" s="228"/>
      <c r="Q163" s="228"/>
      <c r="R163" s="228"/>
      <c r="S163" s="228"/>
      <c r="T163" s="229"/>
      <c r="AT163" s="230" t="s">
        <v>171</v>
      </c>
      <c r="AU163" s="230" t="s">
        <v>84</v>
      </c>
      <c r="AV163" s="12" t="s">
        <v>84</v>
      </c>
      <c r="AW163" s="12" t="s">
        <v>173</v>
      </c>
      <c r="AX163" s="12" t="s">
        <v>75</v>
      </c>
      <c r="AY163" s="230" t="s">
        <v>123</v>
      </c>
    </row>
    <row r="164" spans="2:51" s="11" customFormat="1" ht="13.5">
      <c r="B164" s="210"/>
      <c r="C164" s="211"/>
      <c r="D164" s="195" t="s">
        <v>171</v>
      </c>
      <c r="E164" s="212" t="s">
        <v>22</v>
      </c>
      <c r="F164" s="213" t="s">
        <v>218</v>
      </c>
      <c r="G164" s="211"/>
      <c r="H164" s="212" t="s">
        <v>22</v>
      </c>
      <c r="I164" s="214"/>
      <c r="J164" s="211"/>
      <c r="K164" s="211"/>
      <c r="L164" s="215"/>
      <c r="M164" s="216"/>
      <c r="N164" s="217"/>
      <c r="O164" s="217"/>
      <c r="P164" s="217"/>
      <c r="Q164" s="217"/>
      <c r="R164" s="217"/>
      <c r="S164" s="217"/>
      <c r="T164" s="218"/>
      <c r="AT164" s="219" t="s">
        <v>171</v>
      </c>
      <c r="AU164" s="219" t="s">
        <v>84</v>
      </c>
      <c r="AV164" s="11" t="s">
        <v>24</v>
      </c>
      <c r="AW164" s="11" t="s">
        <v>173</v>
      </c>
      <c r="AX164" s="11" t="s">
        <v>75</v>
      </c>
      <c r="AY164" s="219" t="s">
        <v>123</v>
      </c>
    </row>
    <row r="165" spans="2:51" s="12" customFormat="1" ht="27">
      <c r="B165" s="220"/>
      <c r="C165" s="221"/>
      <c r="D165" s="195" t="s">
        <v>171</v>
      </c>
      <c r="E165" s="222" t="s">
        <v>22</v>
      </c>
      <c r="F165" s="223" t="s">
        <v>229</v>
      </c>
      <c r="G165" s="221"/>
      <c r="H165" s="224">
        <v>44.21</v>
      </c>
      <c r="I165" s="225"/>
      <c r="J165" s="221"/>
      <c r="K165" s="221"/>
      <c r="L165" s="226"/>
      <c r="M165" s="227"/>
      <c r="N165" s="228"/>
      <c r="O165" s="228"/>
      <c r="P165" s="228"/>
      <c r="Q165" s="228"/>
      <c r="R165" s="228"/>
      <c r="S165" s="228"/>
      <c r="T165" s="229"/>
      <c r="AT165" s="230" t="s">
        <v>171</v>
      </c>
      <c r="AU165" s="230" t="s">
        <v>84</v>
      </c>
      <c r="AV165" s="12" t="s">
        <v>84</v>
      </c>
      <c r="AW165" s="12" t="s">
        <v>173</v>
      </c>
      <c r="AX165" s="12" t="s">
        <v>75</v>
      </c>
      <c r="AY165" s="230" t="s">
        <v>123</v>
      </c>
    </row>
    <row r="166" spans="2:51" s="11" customFormat="1" ht="13.5">
      <c r="B166" s="210"/>
      <c r="C166" s="211"/>
      <c r="D166" s="195" t="s">
        <v>171</v>
      </c>
      <c r="E166" s="212" t="s">
        <v>22</v>
      </c>
      <c r="F166" s="213" t="s">
        <v>219</v>
      </c>
      <c r="G166" s="211"/>
      <c r="H166" s="212" t="s">
        <v>22</v>
      </c>
      <c r="I166" s="214"/>
      <c r="J166" s="211"/>
      <c r="K166" s="211"/>
      <c r="L166" s="215"/>
      <c r="M166" s="216"/>
      <c r="N166" s="217"/>
      <c r="O166" s="217"/>
      <c r="P166" s="217"/>
      <c r="Q166" s="217"/>
      <c r="R166" s="217"/>
      <c r="S166" s="217"/>
      <c r="T166" s="218"/>
      <c r="AT166" s="219" t="s">
        <v>171</v>
      </c>
      <c r="AU166" s="219" t="s">
        <v>84</v>
      </c>
      <c r="AV166" s="11" t="s">
        <v>24</v>
      </c>
      <c r="AW166" s="11" t="s">
        <v>173</v>
      </c>
      <c r="AX166" s="11" t="s">
        <v>75</v>
      </c>
      <c r="AY166" s="219" t="s">
        <v>123</v>
      </c>
    </row>
    <row r="167" spans="2:51" s="12" customFormat="1" ht="13.5">
      <c r="B167" s="220"/>
      <c r="C167" s="221"/>
      <c r="D167" s="195" t="s">
        <v>171</v>
      </c>
      <c r="E167" s="222" t="s">
        <v>22</v>
      </c>
      <c r="F167" s="223" t="s">
        <v>230</v>
      </c>
      <c r="G167" s="221"/>
      <c r="H167" s="224">
        <v>19.2</v>
      </c>
      <c r="I167" s="225"/>
      <c r="J167" s="221"/>
      <c r="K167" s="221"/>
      <c r="L167" s="226"/>
      <c r="M167" s="227"/>
      <c r="N167" s="228"/>
      <c r="O167" s="228"/>
      <c r="P167" s="228"/>
      <c r="Q167" s="228"/>
      <c r="R167" s="228"/>
      <c r="S167" s="228"/>
      <c r="T167" s="229"/>
      <c r="AT167" s="230" t="s">
        <v>171</v>
      </c>
      <c r="AU167" s="230" t="s">
        <v>84</v>
      </c>
      <c r="AV167" s="12" t="s">
        <v>84</v>
      </c>
      <c r="AW167" s="12" t="s">
        <v>173</v>
      </c>
      <c r="AX167" s="12" t="s">
        <v>75</v>
      </c>
      <c r="AY167" s="230" t="s">
        <v>123</v>
      </c>
    </row>
    <row r="168" spans="2:51" s="13" customFormat="1" ht="13.5">
      <c r="B168" s="231"/>
      <c r="C168" s="232"/>
      <c r="D168" s="195" t="s">
        <v>171</v>
      </c>
      <c r="E168" s="233" t="s">
        <v>22</v>
      </c>
      <c r="F168" s="234" t="s">
        <v>181</v>
      </c>
      <c r="G168" s="232"/>
      <c r="H168" s="235">
        <v>203.168</v>
      </c>
      <c r="I168" s="236"/>
      <c r="J168" s="232"/>
      <c r="K168" s="232"/>
      <c r="L168" s="237"/>
      <c r="M168" s="238"/>
      <c r="N168" s="239"/>
      <c r="O168" s="239"/>
      <c r="P168" s="239"/>
      <c r="Q168" s="239"/>
      <c r="R168" s="239"/>
      <c r="S168" s="239"/>
      <c r="T168" s="240"/>
      <c r="AT168" s="241" t="s">
        <v>171</v>
      </c>
      <c r="AU168" s="241" t="s">
        <v>84</v>
      </c>
      <c r="AV168" s="13" t="s">
        <v>142</v>
      </c>
      <c r="AW168" s="13" t="s">
        <v>173</v>
      </c>
      <c r="AX168" s="13" t="s">
        <v>24</v>
      </c>
      <c r="AY168" s="241" t="s">
        <v>123</v>
      </c>
    </row>
    <row r="169" spans="2:65" s="1" customFormat="1" ht="22.9" customHeight="1">
      <c r="B169" s="41"/>
      <c r="C169" s="183" t="s">
        <v>231</v>
      </c>
      <c r="D169" s="183" t="s">
        <v>124</v>
      </c>
      <c r="E169" s="184" t="s">
        <v>232</v>
      </c>
      <c r="F169" s="185" t="s">
        <v>233</v>
      </c>
      <c r="G169" s="186" t="s">
        <v>168</v>
      </c>
      <c r="H169" s="187">
        <v>125.56</v>
      </c>
      <c r="I169" s="188"/>
      <c r="J169" s="189">
        <f>ROUND(I169*H169,2)</f>
        <v>0</v>
      </c>
      <c r="K169" s="185" t="s">
        <v>128</v>
      </c>
      <c r="L169" s="61"/>
      <c r="M169" s="190" t="s">
        <v>22</v>
      </c>
      <c r="N169" s="191" t="s">
        <v>46</v>
      </c>
      <c r="O169" s="42"/>
      <c r="P169" s="192">
        <f>O169*H169</f>
        <v>0</v>
      </c>
      <c r="Q169" s="192">
        <v>0</v>
      </c>
      <c r="R169" s="192">
        <f>Q169*H169</f>
        <v>0</v>
      </c>
      <c r="S169" s="192">
        <v>0</v>
      </c>
      <c r="T169" s="193">
        <f>S169*H169</f>
        <v>0</v>
      </c>
      <c r="AR169" s="24" t="s">
        <v>142</v>
      </c>
      <c r="AT169" s="24" t="s">
        <v>124</v>
      </c>
      <c r="AU169" s="24" t="s">
        <v>84</v>
      </c>
      <c r="AY169" s="24" t="s">
        <v>123</v>
      </c>
      <c r="BE169" s="194">
        <f>IF(N169="základní",J169,0)</f>
        <v>0</v>
      </c>
      <c r="BF169" s="194">
        <f>IF(N169="snížená",J169,0)</f>
        <v>0</v>
      </c>
      <c r="BG169" s="194">
        <f>IF(N169="zákl. přenesená",J169,0)</f>
        <v>0</v>
      </c>
      <c r="BH169" s="194">
        <f>IF(N169="sníž. přenesená",J169,0)</f>
        <v>0</v>
      </c>
      <c r="BI169" s="194">
        <f>IF(N169="nulová",J169,0)</f>
        <v>0</v>
      </c>
      <c r="BJ169" s="24" t="s">
        <v>24</v>
      </c>
      <c r="BK169" s="194">
        <f>ROUND(I169*H169,2)</f>
        <v>0</v>
      </c>
      <c r="BL169" s="24" t="s">
        <v>142</v>
      </c>
      <c r="BM169" s="24" t="s">
        <v>234</v>
      </c>
    </row>
    <row r="170" spans="2:47" s="1" customFormat="1" ht="27">
      <c r="B170" s="41"/>
      <c r="C170" s="63"/>
      <c r="D170" s="195" t="s">
        <v>131</v>
      </c>
      <c r="E170" s="63"/>
      <c r="F170" s="196" t="s">
        <v>235</v>
      </c>
      <c r="G170" s="63"/>
      <c r="H170" s="63"/>
      <c r="I170" s="156"/>
      <c r="J170" s="63"/>
      <c r="K170" s="63"/>
      <c r="L170" s="61"/>
      <c r="M170" s="197"/>
      <c r="N170" s="42"/>
      <c r="O170" s="42"/>
      <c r="P170" s="42"/>
      <c r="Q170" s="42"/>
      <c r="R170" s="42"/>
      <c r="S170" s="42"/>
      <c r="T170" s="78"/>
      <c r="AT170" s="24" t="s">
        <v>131</v>
      </c>
      <c r="AU170" s="24" t="s">
        <v>84</v>
      </c>
    </row>
    <row r="171" spans="2:51" s="12" customFormat="1" ht="40.5">
      <c r="B171" s="220"/>
      <c r="C171" s="221"/>
      <c r="D171" s="195" t="s">
        <v>171</v>
      </c>
      <c r="E171" s="222" t="s">
        <v>22</v>
      </c>
      <c r="F171" s="223" t="s">
        <v>236</v>
      </c>
      <c r="G171" s="221"/>
      <c r="H171" s="224">
        <v>91.3204</v>
      </c>
      <c r="I171" s="225"/>
      <c r="J171" s="221"/>
      <c r="K171" s="221"/>
      <c r="L171" s="226"/>
      <c r="M171" s="227"/>
      <c r="N171" s="228"/>
      <c r="O171" s="228"/>
      <c r="P171" s="228"/>
      <c r="Q171" s="228"/>
      <c r="R171" s="228"/>
      <c r="S171" s="228"/>
      <c r="T171" s="229"/>
      <c r="AT171" s="230" t="s">
        <v>171</v>
      </c>
      <c r="AU171" s="230" t="s">
        <v>84</v>
      </c>
      <c r="AV171" s="12" t="s">
        <v>84</v>
      </c>
      <c r="AW171" s="12" t="s">
        <v>173</v>
      </c>
      <c r="AX171" s="12" t="s">
        <v>75</v>
      </c>
      <c r="AY171" s="230" t="s">
        <v>123</v>
      </c>
    </row>
    <row r="172" spans="2:51" s="12" customFormat="1" ht="27">
      <c r="B172" s="220"/>
      <c r="C172" s="221"/>
      <c r="D172" s="195" t="s">
        <v>171</v>
      </c>
      <c r="E172" s="222" t="s">
        <v>22</v>
      </c>
      <c r="F172" s="223" t="s">
        <v>237</v>
      </c>
      <c r="G172" s="221"/>
      <c r="H172" s="224">
        <v>34.2397</v>
      </c>
      <c r="I172" s="225"/>
      <c r="J172" s="221"/>
      <c r="K172" s="221"/>
      <c r="L172" s="226"/>
      <c r="M172" s="227"/>
      <c r="N172" s="228"/>
      <c r="O172" s="228"/>
      <c r="P172" s="228"/>
      <c r="Q172" s="228"/>
      <c r="R172" s="228"/>
      <c r="S172" s="228"/>
      <c r="T172" s="229"/>
      <c r="AT172" s="230" t="s">
        <v>171</v>
      </c>
      <c r="AU172" s="230" t="s">
        <v>84</v>
      </c>
      <c r="AV172" s="12" t="s">
        <v>84</v>
      </c>
      <c r="AW172" s="12" t="s">
        <v>173</v>
      </c>
      <c r="AX172" s="12" t="s">
        <v>75</v>
      </c>
      <c r="AY172" s="230" t="s">
        <v>123</v>
      </c>
    </row>
    <row r="173" spans="2:51" s="13" customFormat="1" ht="13.5">
      <c r="B173" s="231"/>
      <c r="C173" s="232"/>
      <c r="D173" s="195" t="s">
        <v>171</v>
      </c>
      <c r="E173" s="233" t="s">
        <v>22</v>
      </c>
      <c r="F173" s="234" t="s">
        <v>181</v>
      </c>
      <c r="G173" s="232"/>
      <c r="H173" s="235">
        <v>125.5601</v>
      </c>
      <c r="I173" s="236"/>
      <c r="J173" s="232"/>
      <c r="K173" s="232"/>
      <c r="L173" s="237"/>
      <c r="M173" s="238"/>
      <c r="N173" s="239"/>
      <c r="O173" s="239"/>
      <c r="P173" s="239"/>
      <c r="Q173" s="239"/>
      <c r="R173" s="239"/>
      <c r="S173" s="239"/>
      <c r="T173" s="240"/>
      <c r="AT173" s="241" t="s">
        <v>171</v>
      </c>
      <c r="AU173" s="241" t="s">
        <v>84</v>
      </c>
      <c r="AV173" s="13" t="s">
        <v>142</v>
      </c>
      <c r="AW173" s="13" t="s">
        <v>173</v>
      </c>
      <c r="AX173" s="13" t="s">
        <v>24</v>
      </c>
      <c r="AY173" s="241" t="s">
        <v>123</v>
      </c>
    </row>
    <row r="174" spans="2:63" s="9" customFormat="1" ht="29.85" customHeight="1">
      <c r="B174" s="169"/>
      <c r="C174" s="170"/>
      <c r="D174" s="171" t="s">
        <v>74</v>
      </c>
      <c r="E174" s="208" t="s">
        <v>238</v>
      </c>
      <c r="F174" s="208" t="s">
        <v>239</v>
      </c>
      <c r="G174" s="170"/>
      <c r="H174" s="170"/>
      <c r="I174" s="173"/>
      <c r="J174" s="209">
        <f>BK174</f>
        <v>0</v>
      </c>
      <c r="K174" s="170"/>
      <c r="L174" s="175"/>
      <c r="M174" s="176"/>
      <c r="N174" s="177"/>
      <c r="O174" s="177"/>
      <c r="P174" s="178">
        <f>SUM(P175:P194)</f>
        <v>0</v>
      </c>
      <c r="Q174" s="177"/>
      <c r="R174" s="178">
        <f>SUM(R175:R194)</f>
        <v>0.005436000000000001</v>
      </c>
      <c r="S174" s="177"/>
      <c r="T174" s="179">
        <f>SUM(T175:T194)</f>
        <v>0</v>
      </c>
      <c r="AR174" s="180" t="s">
        <v>24</v>
      </c>
      <c r="AT174" s="181" t="s">
        <v>74</v>
      </c>
      <c r="AU174" s="181" t="s">
        <v>24</v>
      </c>
      <c r="AY174" s="180" t="s">
        <v>123</v>
      </c>
      <c r="BK174" s="182">
        <f>SUM(BK175:BK194)</f>
        <v>0</v>
      </c>
    </row>
    <row r="175" spans="2:65" s="1" customFormat="1" ht="22.9" customHeight="1">
      <c r="B175" s="41"/>
      <c r="C175" s="183" t="s">
        <v>240</v>
      </c>
      <c r="D175" s="183" t="s">
        <v>124</v>
      </c>
      <c r="E175" s="184" t="s">
        <v>241</v>
      </c>
      <c r="F175" s="185" t="s">
        <v>242</v>
      </c>
      <c r="G175" s="186" t="s">
        <v>168</v>
      </c>
      <c r="H175" s="187">
        <v>702</v>
      </c>
      <c r="I175" s="188"/>
      <c r="J175" s="189">
        <f>ROUND(I175*H175,2)</f>
        <v>0</v>
      </c>
      <c r="K175" s="185" t="s">
        <v>128</v>
      </c>
      <c r="L175" s="61"/>
      <c r="M175" s="190" t="s">
        <v>22</v>
      </c>
      <c r="N175" s="191" t="s">
        <v>46</v>
      </c>
      <c r="O175" s="42"/>
      <c r="P175" s="192">
        <f>O175*H175</f>
        <v>0</v>
      </c>
      <c r="Q175" s="192">
        <v>0</v>
      </c>
      <c r="R175" s="192">
        <f>Q175*H175</f>
        <v>0</v>
      </c>
      <c r="S175" s="192">
        <v>0</v>
      </c>
      <c r="T175" s="193">
        <f>S175*H175</f>
        <v>0</v>
      </c>
      <c r="AR175" s="24" t="s">
        <v>142</v>
      </c>
      <c r="AT175" s="24" t="s">
        <v>124</v>
      </c>
      <c r="AU175" s="24" t="s">
        <v>84</v>
      </c>
      <c r="AY175" s="24" t="s">
        <v>123</v>
      </c>
      <c r="BE175" s="194">
        <f>IF(N175="základní",J175,0)</f>
        <v>0</v>
      </c>
      <c r="BF175" s="194">
        <f>IF(N175="snížená",J175,0)</f>
        <v>0</v>
      </c>
      <c r="BG175" s="194">
        <f>IF(N175="zákl. přenesená",J175,0)</f>
        <v>0</v>
      </c>
      <c r="BH175" s="194">
        <f>IF(N175="sníž. přenesená",J175,0)</f>
        <v>0</v>
      </c>
      <c r="BI175" s="194">
        <f>IF(N175="nulová",J175,0)</f>
        <v>0</v>
      </c>
      <c r="BJ175" s="24" t="s">
        <v>24</v>
      </c>
      <c r="BK175" s="194">
        <f>ROUND(I175*H175,2)</f>
        <v>0</v>
      </c>
      <c r="BL175" s="24" t="s">
        <v>142</v>
      </c>
      <c r="BM175" s="24" t="s">
        <v>243</v>
      </c>
    </row>
    <row r="176" spans="2:47" s="1" customFormat="1" ht="40.5">
      <c r="B176" s="41"/>
      <c r="C176" s="63"/>
      <c r="D176" s="195" t="s">
        <v>131</v>
      </c>
      <c r="E176" s="63"/>
      <c r="F176" s="196" t="s">
        <v>244</v>
      </c>
      <c r="G176" s="63"/>
      <c r="H176" s="63"/>
      <c r="I176" s="156"/>
      <c r="J176" s="63"/>
      <c r="K176" s="63"/>
      <c r="L176" s="61"/>
      <c r="M176" s="197"/>
      <c r="N176" s="42"/>
      <c r="O176" s="42"/>
      <c r="P176" s="42"/>
      <c r="Q176" s="42"/>
      <c r="R176" s="42"/>
      <c r="S176" s="42"/>
      <c r="T176" s="78"/>
      <c r="AT176" s="24" t="s">
        <v>131</v>
      </c>
      <c r="AU176" s="24" t="s">
        <v>84</v>
      </c>
    </row>
    <row r="177" spans="2:51" s="12" customFormat="1" ht="13.5">
      <c r="B177" s="220"/>
      <c r="C177" s="221"/>
      <c r="D177" s="195" t="s">
        <v>171</v>
      </c>
      <c r="E177" s="222" t="s">
        <v>22</v>
      </c>
      <c r="F177" s="223" t="s">
        <v>245</v>
      </c>
      <c r="G177" s="221"/>
      <c r="H177" s="224">
        <v>336</v>
      </c>
      <c r="I177" s="225"/>
      <c r="J177" s="221"/>
      <c r="K177" s="221"/>
      <c r="L177" s="226"/>
      <c r="M177" s="227"/>
      <c r="N177" s="228"/>
      <c r="O177" s="228"/>
      <c r="P177" s="228"/>
      <c r="Q177" s="228"/>
      <c r="R177" s="228"/>
      <c r="S177" s="228"/>
      <c r="T177" s="229"/>
      <c r="AT177" s="230" t="s">
        <v>171</v>
      </c>
      <c r="AU177" s="230" t="s">
        <v>84</v>
      </c>
      <c r="AV177" s="12" t="s">
        <v>84</v>
      </c>
      <c r="AW177" s="12" t="s">
        <v>173</v>
      </c>
      <c r="AX177" s="12" t="s">
        <v>75</v>
      </c>
      <c r="AY177" s="230" t="s">
        <v>123</v>
      </c>
    </row>
    <row r="178" spans="2:51" s="12" customFormat="1" ht="13.5">
      <c r="B178" s="220"/>
      <c r="C178" s="221"/>
      <c r="D178" s="195" t="s">
        <v>171</v>
      </c>
      <c r="E178" s="222" t="s">
        <v>22</v>
      </c>
      <c r="F178" s="223" t="s">
        <v>246</v>
      </c>
      <c r="G178" s="221"/>
      <c r="H178" s="224">
        <v>60</v>
      </c>
      <c r="I178" s="225"/>
      <c r="J178" s="221"/>
      <c r="K178" s="221"/>
      <c r="L178" s="226"/>
      <c r="M178" s="227"/>
      <c r="N178" s="228"/>
      <c r="O178" s="228"/>
      <c r="P178" s="228"/>
      <c r="Q178" s="228"/>
      <c r="R178" s="228"/>
      <c r="S178" s="228"/>
      <c r="T178" s="229"/>
      <c r="AT178" s="230" t="s">
        <v>171</v>
      </c>
      <c r="AU178" s="230" t="s">
        <v>84</v>
      </c>
      <c r="AV178" s="12" t="s">
        <v>84</v>
      </c>
      <c r="AW178" s="12" t="s">
        <v>173</v>
      </c>
      <c r="AX178" s="12" t="s">
        <v>75</v>
      </c>
      <c r="AY178" s="230" t="s">
        <v>123</v>
      </c>
    </row>
    <row r="179" spans="2:51" s="12" customFormat="1" ht="13.5">
      <c r="B179" s="220"/>
      <c r="C179" s="221"/>
      <c r="D179" s="195" t="s">
        <v>171</v>
      </c>
      <c r="E179" s="222" t="s">
        <v>22</v>
      </c>
      <c r="F179" s="223" t="s">
        <v>247</v>
      </c>
      <c r="G179" s="221"/>
      <c r="H179" s="224">
        <v>306</v>
      </c>
      <c r="I179" s="225"/>
      <c r="J179" s="221"/>
      <c r="K179" s="221"/>
      <c r="L179" s="226"/>
      <c r="M179" s="227"/>
      <c r="N179" s="228"/>
      <c r="O179" s="228"/>
      <c r="P179" s="228"/>
      <c r="Q179" s="228"/>
      <c r="R179" s="228"/>
      <c r="S179" s="228"/>
      <c r="T179" s="229"/>
      <c r="AT179" s="230" t="s">
        <v>171</v>
      </c>
      <c r="AU179" s="230" t="s">
        <v>84</v>
      </c>
      <c r="AV179" s="12" t="s">
        <v>84</v>
      </c>
      <c r="AW179" s="12" t="s">
        <v>173</v>
      </c>
      <c r="AX179" s="12" t="s">
        <v>75</v>
      </c>
      <c r="AY179" s="230" t="s">
        <v>123</v>
      </c>
    </row>
    <row r="180" spans="2:51" s="13" customFormat="1" ht="13.5">
      <c r="B180" s="231"/>
      <c r="C180" s="232"/>
      <c r="D180" s="195" t="s">
        <v>171</v>
      </c>
      <c r="E180" s="233" t="s">
        <v>22</v>
      </c>
      <c r="F180" s="234" t="s">
        <v>181</v>
      </c>
      <c r="G180" s="232"/>
      <c r="H180" s="235">
        <v>702</v>
      </c>
      <c r="I180" s="236"/>
      <c r="J180" s="232"/>
      <c r="K180" s="232"/>
      <c r="L180" s="237"/>
      <c r="M180" s="238"/>
      <c r="N180" s="239"/>
      <c r="O180" s="239"/>
      <c r="P180" s="239"/>
      <c r="Q180" s="239"/>
      <c r="R180" s="239"/>
      <c r="S180" s="239"/>
      <c r="T180" s="240"/>
      <c r="AT180" s="241" t="s">
        <v>171</v>
      </c>
      <c r="AU180" s="241" t="s">
        <v>84</v>
      </c>
      <c r="AV180" s="13" t="s">
        <v>142</v>
      </c>
      <c r="AW180" s="13" t="s">
        <v>173</v>
      </c>
      <c r="AX180" s="13" t="s">
        <v>24</v>
      </c>
      <c r="AY180" s="241" t="s">
        <v>123</v>
      </c>
    </row>
    <row r="181" spans="2:65" s="1" customFormat="1" ht="22.9" customHeight="1">
      <c r="B181" s="41"/>
      <c r="C181" s="183" t="s">
        <v>248</v>
      </c>
      <c r="D181" s="183" t="s">
        <v>124</v>
      </c>
      <c r="E181" s="184" t="s">
        <v>249</v>
      </c>
      <c r="F181" s="185" t="s">
        <v>250</v>
      </c>
      <c r="G181" s="186" t="s">
        <v>168</v>
      </c>
      <c r="H181" s="187">
        <v>31590</v>
      </c>
      <c r="I181" s="188"/>
      <c r="J181" s="189">
        <f>ROUND(I181*H181,2)</f>
        <v>0</v>
      </c>
      <c r="K181" s="185" t="s">
        <v>128</v>
      </c>
      <c r="L181" s="61"/>
      <c r="M181" s="190" t="s">
        <v>22</v>
      </c>
      <c r="N181" s="191" t="s">
        <v>46</v>
      </c>
      <c r="O181" s="42"/>
      <c r="P181" s="192">
        <f>O181*H181</f>
        <v>0</v>
      </c>
      <c r="Q181" s="192">
        <v>0</v>
      </c>
      <c r="R181" s="192">
        <f>Q181*H181</f>
        <v>0</v>
      </c>
      <c r="S181" s="192">
        <v>0</v>
      </c>
      <c r="T181" s="193">
        <f>S181*H181</f>
        <v>0</v>
      </c>
      <c r="AR181" s="24" t="s">
        <v>142</v>
      </c>
      <c r="AT181" s="24" t="s">
        <v>124</v>
      </c>
      <c r="AU181" s="24" t="s">
        <v>84</v>
      </c>
      <c r="AY181" s="24" t="s">
        <v>123</v>
      </c>
      <c r="BE181" s="194">
        <f>IF(N181="základní",J181,0)</f>
        <v>0</v>
      </c>
      <c r="BF181" s="194">
        <f>IF(N181="snížená",J181,0)</f>
        <v>0</v>
      </c>
      <c r="BG181" s="194">
        <f>IF(N181="zákl. přenesená",J181,0)</f>
        <v>0</v>
      </c>
      <c r="BH181" s="194">
        <f>IF(N181="sníž. přenesená",J181,0)</f>
        <v>0</v>
      </c>
      <c r="BI181" s="194">
        <f>IF(N181="nulová",J181,0)</f>
        <v>0</v>
      </c>
      <c r="BJ181" s="24" t="s">
        <v>24</v>
      </c>
      <c r="BK181" s="194">
        <f>ROUND(I181*H181,2)</f>
        <v>0</v>
      </c>
      <c r="BL181" s="24" t="s">
        <v>142</v>
      </c>
      <c r="BM181" s="24" t="s">
        <v>251</v>
      </c>
    </row>
    <row r="182" spans="2:47" s="1" customFormat="1" ht="40.5">
      <c r="B182" s="41"/>
      <c r="C182" s="63"/>
      <c r="D182" s="195" t="s">
        <v>131</v>
      </c>
      <c r="E182" s="63"/>
      <c r="F182" s="196" t="s">
        <v>252</v>
      </c>
      <c r="G182" s="63"/>
      <c r="H182" s="63"/>
      <c r="I182" s="156"/>
      <c r="J182" s="63"/>
      <c r="K182" s="63"/>
      <c r="L182" s="61"/>
      <c r="M182" s="197"/>
      <c r="N182" s="42"/>
      <c r="O182" s="42"/>
      <c r="P182" s="42"/>
      <c r="Q182" s="42"/>
      <c r="R182" s="42"/>
      <c r="S182" s="42"/>
      <c r="T182" s="78"/>
      <c r="AT182" s="24" t="s">
        <v>131</v>
      </c>
      <c r="AU182" s="24" t="s">
        <v>84</v>
      </c>
    </row>
    <row r="183" spans="2:51" s="12" customFormat="1" ht="13.5">
      <c r="B183" s="220"/>
      <c r="C183" s="221"/>
      <c r="D183" s="195" t="s">
        <v>171</v>
      </c>
      <c r="E183" s="222" t="s">
        <v>22</v>
      </c>
      <c r="F183" s="223" t="s">
        <v>253</v>
      </c>
      <c r="G183" s="221"/>
      <c r="H183" s="224">
        <v>31590</v>
      </c>
      <c r="I183" s="225"/>
      <c r="J183" s="221"/>
      <c r="K183" s="221"/>
      <c r="L183" s="226"/>
      <c r="M183" s="227"/>
      <c r="N183" s="228"/>
      <c r="O183" s="228"/>
      <c r="P183" s="228"/>
      <c r="Q183" s="228"/>
      <c r="R183" s="228"/>
      <c r="S183" s="228"/>
      <c r="T183" s="229"/>
      <c r="AT183" s="230" t="s">
        <v>171</v>
      </c>
      <c r="AU183" s="230" t="s">
        <v>84</v>
      </c>
      <c r="AV183" s="12" t="s">
        <v>84</v>
      </c>
      <c r="AW183" s="12" t="s">
        <v>173</v>
      </c>
      <c r="AX183" s="12" t="s">
        <v>24</v>
      </c>
      <c r="AY183" s="230" t="s">
        <v>123</v>
      </c>
    </row>
    <row r="184" spans="2:65" s="1" customFormat="1" ht="22.9" customHeight="1">
      <c r="B184" s="41"/>
      <c r="C184" s="183" t="s">
        <v>238</v>
      </c>
      <c r="D184" s="183" t="s">
        <v>124</v>
      </c>
      <c r="E184" s="184" t="s">
        <v>254</v>
      </c>
      <c r="F184" s="185" t="s">
        <v>255</v>
      </c>
      <c r="G184" s="186" t="s">
        <v>168</v>
      </c>
      <c r="H184" s="187">
        <v>702</v>
      </c>
      <c r="I184" s="188"/>
      <c r="J184" s="189">
        <f>ROUND(I184*H184,2)</f>
        <v>0</v>
      </c>
      <c r="K184" s="185" t="s">
        <v>128</v>
      </c>
      <c r="L184" s="61"/>
      <c r="M184" s="190" t="s">
        <v>22</v>
      </c>
      <c r="N184" s="191" t="s">
        <v>46</v>
      </c>
      <c r="O184" s="42"/>
      <c r="P184" s="192">
        <f>O184*H184</f>
        <v>0</v>
      </c>
      <c r="Q184" s="192">
        <v>0</v>
      </c>
      <c r="R184" s="192">
        <f>Q184*H184</f>
        <v>0</v>
      </c>
      <c r="S184" s="192">
        <v>0</v>
      </c>
      <c r="T184" s="193">
        <f>S184*H184</f>
        <v>0</v>
      </c>
      <c r="AR184" s="24" t="s">
        <v>142</v>
      </c>
      <c r="AT184" s="24" t="s">
        <v>124</v>
      </c>
      <c r="AU184" s="24" t="s">
        <v>84</v>
      </c>
      <c r="AY184" s="24" t="s">
        <v>123</v>
      </c>
      <c r="BE184" s="194">
        <f>IF(N184="základní",J184,0)</f>
        <v>0</v>
      </c>
      <c r="BF184" s="194">
        <f>IF(N184="snížená",J184,0)</f>
        <v>0</v>
      </c>
      <c r="BG184" s="194">
        <f>IF(N184="zákl. přenesená",J184,0)</f>
        <v>0</v>
      </c>
      <c r="BH184" s="194">
        <f>IF(N184="sníž. přenesená",J184,0)</f>
        <v>0</v>
      </c>
      <c r="BI184" s="194">
        <f>IF(N184="nulová",J184,0)</f>
        <v>0</v>
      </c>
      <c r="BJ184" s="24" t="s">
        <v>24</v>
      </c>
      <c r="BK184" s="194">
        <f>ROUND(I184*H184,2)</f>
        <v>0</v>
      </c>
      <c r="BL184" s="24" t="s">
        <v>142</v>
      </c>
      <c r="BM184" s="24" t="s">
        <v>256</v>
      </c>
    </row>
    <row r="185" spans="2:47" s="1" customFormat="1" ht="27">
      <c r="B185" s="41"/>
      <c r="C185" s="63"/>
      <c r="D185" s="195" t="s">
        <v>131</v>
      </c>
      <c r="E185" s="63"/>
      <c r="F185" s="196" t="s">
        <v>257</v>
      </c>
      <c r="G185" s="63"/>
      <c r="H185" s="63"/>
      <c r="I185" s="156"/>
      <c r="J185" s="63"/>
      <c r="K185" s="63"/>
      <c r="L185" s="61"/>
      <c r="M185" s="197"/>
      <c r="N185" s="42"/>
      <c r="O185" s="42"/>
      <c r="P185" s="42"/>
      <c r="Q185" s="42"/>
      <c r="R185" s="42"/>
      <c r="S185" s="42"/>
      <c r="T185" s="78"/>
      <c r="AT185" s="24" t="s">
        <v>131</v>
      </c>
      <c r="AU185" s="24" t="s">
        <v>84</v>
      </c>
    </row>
    <row r="186" spans="2:65" s="1" customFormat="1" ht="22.9" customHeight="1">
      <c r="B186" s="41"/>
      <c r="C186" s="183" t="s">
        <v>29</v>
      </c>
      <c r="D186" s="183" t="s">
        <v>124</v>
      </c>
      <c r="E186" s="184" t="s">
        <v>258</v>
      </c>
      <c r="F186" s="185" t="s">
        <v>259</v>
      </c>
      <c r="G186" s="186" t="s">
        <v>168</v>
      </c>
      <c r="H186" s="187">
        <v>135.9</v>
      </c>
      <c r="I186" s="188"/>
      <c r="J186" s="189">
        <f>ROUND(I186*H186,2)</f>
        <v>0</v>
      </c>
      <c r="K186" s="185" t="s">
        <v>128</v>
      </c>
      <c r="L186" s="61"/>
      <c r="M186" s="190" t="s">
        <v>22</v>
      </c>
      <c r="N186" s="191" t="s">
        <v>46</v>
      </c>
      <c r="O186" s="42"/>
      <c r="P186" s="192">
        <f>O186*H186</f>
        <v>0</v>
      </c>
      <c r="Q186" s="192">
        <v>4E-05</v>
      </c>
      <c r="R186" s="192">
        <f>Q186*H186</f>
        <v>0.005436000000000001</v>
      </c>
      <c r="S186" s="192">
        <v>0</v>
      </c>
      <c r="T186" s="193">
        <f>S186*H186</f>
        <v>0</v>
      </c>
      <c r="AR186" s="24" t="s">
        <v>142</v>
      </c>
      <c r="AT186" s="24" t="s">
        <v>124</v>
      </c>
      <c r="AU186" s="24" t="s">
        <v>84</v>
      </c>
      <c r="AY186" s="24" t="s">
        <v>123</v>
      </c>
      <c r="BE186" s="194">
        <f>IF(N186="základní",J186,0)</f>
        <v>0</v>
      </c>
      <c r="BF186" s="194">
        <f>IF(N186="snížená",J186,0)</f>
        <v>0</v>
      </c>
      <c r="BG186" s="194">
        <f>IF(N186="zákl. přenesená",J186,0)</f>
        <v>0</v>
      </c>
      <c r="BH186" s="194">
        <f>IF(N186="sníž. přenesená",J186,0)</f>
        <v>0</v>
      </c>
      <c r="BI186" s="194">
        <f>IF(N186="nulová",J186,0)</f>
        <v>0</v>
      </c>
      <c r="BJ186" s="24" t="s">
        <v>24</v>
      </c>
      <c r="BK186" s="194">
        <f>ROUND(I186*H186,2)</f>
        <v>0</v>
      </c>
      <c r="BL186" s="24" t="s">
        <v>142</v>
      </c>
      <c r="BM186" s="24" t="s">
        <v>260</v>
      </c>
    </row>
    <row r="187" spans="2:47" s="1" customFormat="1" ht="67.5">
      <c r="B187" s="41"/>
      <c r="C187" s="63"/>
      <c r="D187" s="195" t="s">
        <v>131</v>
      </c>
      <c r="E187" s="63"/>
      <c r="F187" s="196" t="s">
        <v>261</v>
      </c>
      <c r="G187" s="63"/>
      <c r="H187" s="63"/>
      <c r="I187" s="156"/>
      <c r="J187" s="63"/>
      <c r="K187" s="63"/>
      <c r="L187" s="61"/>
      <c r="M187" s="197"/>
      <c r="N187" s="42"/>
      <c r="O187" s="42"/>
      <c r="P187" s="42"/>
      <c r="Q187" s="42"/>
      <c r="R187" s="42"/>
      <c r="S187" s="42"/>
      <c r="T187" s="78"/>
      <c r="AT187" s="24" t="s">
        <v>131</v>
      </c>
      <c r="AU187" s="24" t="s">
        <v>84</v>
      </c>
    </row>
    <row r="188" spans="2:51" s="12" customFormat="1" ht="13.5">
      <c r="B188" s="220"/>
      <c r="C188" s="221"/>
      <c r="D188" s="195" t="s">
        <v>171</v>
      </c>
      <c r="E188" s="222" t="s">
        <v>22</v>
      </c>
      <c r="F188" s="223" t="s">
        <v>262</v>
      </c>
      <c r="G188" s="221"/>
      <c r="H188" s="224">
        <v>15.3</v>
      </c>
      <c r="I188" s="225"/>
      <c r="J188" s="221"/>
      <c r="K188" s="221"/>
      <c r="L188" s="226"/>
      <c r="M188" s="227"/>
      <c r="N188" s="228"/>
      <c r="O188" s="228"/>
      <c r="P188" s="228"/>
      <c r="Q188" s="228"/>
      <c r="R188" s="228"/>
      <c r="S188" s="228"/>
      <c r="T188" s="229"/>
      <c r="AT188" s="230" t="s">
        <v>171</v>
      </c>
      <c r="AU188" s="230" t="s">
        <v>84</v>
      </c>
      <c r="AV188" s="12" t="s">
        <v>84</v>
      </c>
      <c r="AW188" s="12" t="s">
        <v>173</v>
      </c>
      <c r="AX188" s="12" t="s">
        <v>75</v>
      </c>
      <c r="AY188" s="230" t="s">
        <v>123</v>
      </c>
    </row>
    <row r="189" spans="2:51" s="12" customFormat="1" ht="13.5">
      <c r="B189" s="220"/>
      <c r="C189" s="221"/>
      <c r="D189" s="195" t="s">
        <v>171</v>
      </c>
      <c r="E189" s="222" t="s">
        <v>22</v>
      </c>
      <c r="F189" s="223" t="s">
        <v>263</v>
      </c>
      <c r="G189" s="221"/>
      <c r="H189" s="224">
        <v>19.6</v>
      </c>
      <c r="I189" s="225"/>
      <c r="J189" s="221"/>
      <c r="K189" s="221"/>
      <c r="L189" s="226"/>
      <c r="M189" s="227"/>
      <c r="N189" s="228"/>
      <c r="O189" s="228"/>
      <c r="P189" s="228"/>
      <c r="Q189" s="228"/>
      <c r="R189" s="228"/>
      <c r="S189" s="228"/>
      <c r="T189" s="229"/>
      <c r="AT189" s="230" t="s">
        <v>171</v>
      </c>
      <c r="AU189" s="230" t="s">
        <v>84</v>
      </c>
      <c r="AV189" s="12" t="s">
        <v>84</v>
      </c>
      <c r="AW189" s="12" t="s">
        <v>173</v>
      </c>
      <c r="AX189" s="12" t="s">
        <v>75</v>
      </c>
      <c r="AY189" s="230" t="s">
        <v>123</v>
      </c>
    </row>
    <row r="190" spans="2:51" s="12" customFormat="1" ht="13.5">
      <c r="B190" s="220"/>
      <c r="C190" s="221"/>
      <c r="D190" s="195" t="s">
        <v>171</v>
      </c>
      <c r="E190" s="222" t="s">
        <v>22</v>
      </c>
      <c r="F190" s="223" t="s">
        <v>264</v>
      </c>
      <c r="G190" s="221"/>
      <c r="H190" s="224">
        <v>29</v>
      </c>
      <c r="I190" s="225"/>
      <c r="J190" s="221"/>
      <c r="K190" s="221"/>
      <c r="L190" s="226"/>
      <c r="M190" s="227"/>
      <c r="N190" s="228"/>
      <c r="O190" s="228"/>
      <c r="P190" s="228"/>
      <c r="Q190" s="228"/>
      <c r="R190" s="228"/>
      <c r="S190" s="228"/>
      <c r="T190" s="229"/>
      <c r="AT190" s="230" t="s">
        <v>171</v>
      </c>
      <c r="AU190" s="230" t="s">
        <v>84</v>
      </c>
      <c r="AV190" s="12" t="s">
        <v>84</v>
      </c>
      <c r="AW190" s="12" t="s">
        <v>173</v>
      </c>
      <c r="AX190" s="12" t="s">
        <v>75</v>
      </c>
      <c r="AY190" s="230" t="s">
        <v>123</v>
      </c>
    </row>
    <row r="191" spans="2:51" s="12" customFormat="1" ht="13.5">
      <c r="B191" s="220"/>
      <c r="C191" s="221"/>
      <c r="D191" s="195" t="s">
        <v>171</v>
      </c>
      <c r="E191" s="222" t="s">
        <v>22</v>
      </c>
      <c r="F191" s="223" t="s">
        <v>264</v>
      </c>
      <c r="G191" s="221"/>
      <c r="H191" s="224">
        <v>29</v>
      </c>
      <c r="I191" s="225"/>
      <c r="J191" s="221"/>
      <c r="K191" s="221"/>
      <c r="L191" s="226"/>
      <c r="M191" s="227"/>
      <c r="N191" s="228"/>
      <c r="O191" s="228"/>
      <c r="P191" s="228"/>
      <c r="Q191" s="228"/>
      <c r="R191" s="228"/>
      <c r="S191" s="228"/>
      <c r="T191" s="229"/>
      <c r="AT191" s="230" t="s">
        <v>171</v>
      </c>
      <c r="AU191" s="230" t="s">
        <v>84</v>
      </c>
      <c r="AV191" s="12" t="s">
        <v>84</v>
      </c>
      <c r="AW191" s="12" t="s">
        <v>173</v>
      </c>
      <c r="AX191" s="12" t="s">
        <v>75</v>
      </c>
      <c r="AY191" s="230" t="s">
        <v>123</v>
      </c>
    </row>
    <row r="192" spans="2:51" s="12" customFormat="1" ht="13.5">
      <c r="B192" s="220"/>
      <c r="C192" s="221"/>
      <c r="D192" s="195" t="s">
        <v>171</v>
      </c>
      <c r="E192" s="222" t="s">
        <v>22</v>
      </c>
      <c r="F192" s="223" t="s">
        <v>264</v>
      </c>
      <c r="G192" s="221"/>
      <c r="H192" s="224">
        <v>29</v>
      </c>
      <c r="I192" s="225"/>
      <c r="J192" s="221"/>
      <c r="K192" s="221"/>
      <c r="L192" s="226"/>
      <c r="M192" s="227"/>
      <c r="N192" s="228"/>
      <c r="O192" s="228"/>
      <c r="P192" s="228"/>
      <c r="Q192" s="228"/>
      <c r="R192" s="228"/>
      <c r="S192" s="228"/>
      <c r="T192" s="229"/>
      <c r="AT192" s="230" t="s">
        <v>171</v>
      </c>
      <c r="AU192" s="230" t="s">
        <v>84</v>
      </c>
      <c r="AV192" s="12" t="s">
        <v>84</v>
      </c>
      <c r="AW192" s="12" t="s">
        <v>173</v>
      </c>
      <c r="AX192" s="12" t="s">
        <v>75</v>
      </c>
      <c r="AY192" s="230" t="s">
        <v>123</v>
      </c>
    </row>
    <row r="193" spans="2:51" s="12" customFormat="1" ht="13.5">
      <c r="B193" s="220"/>
      <c r="C193" s="221"/>
      <c r="D193" s="195" t="s">
        <v>171</v>
      </c>
      <c r="E193" s="222" t="s">
        <v>22</v>
      </c>
      <c r="F193" s="223" t="s">
        <v>265</v>
      </c>
      <c r="G193" s="221"/>
      <c r="H193" s="224">
        <v>14</v>
      </c>
      <c r="I193" s="225"/>
      <c r="J193" s="221"/>
      <c r="K193" s="221"/>
      <c r="L193" s="226"/>
      <c r="M193" s="227"/>
      <c r="N193" s="228"/>
      <c r="O193" s="228"/>
      <c r="P193" s="228"/>
      <c r="Q193" s="228"/>
      <c r="R193" s="228"/>
      <c r="S193" s="228"/>
      <c r="T193" s="229"/>
      <c r="AT193" s="230" t="s">
        <v>171</v>
      </c>
      <c r="AU193" s="230" t="s">
        <v>84</v>
      </c>
      <c r="AV193" s="12" t="s">
        <v>84</v>
      </c>
      <c r="AW193" s="12" t="s">
        <v>173</v>
      </c>
      <c r="AX193" s="12" t="s">
        <v>75</v>
      </c>
      <c r="AY193" s="230" t="s">
        <v>123</v>
      </c>
    </row>
    <row r="194" spans="2:51" s="13" customFormat="1" ht="13.5">
      <c r="B194" s="231"/>
      <c r="C194" s="232"/>
      <c r="D194" s="195" t="s">
        <v>171</v>
      </c>
      <c r="E194" s="233" t="s">
        <v>22</v>
      </c>
      <c r="F194" s="234" t="s">
        <v>181</v>
      </c>
      <c r="G194" s="232"/>
      <c r="H194" s="235">
        <v>135.9</v>
      </c>
      <c r="I194" s="236"/>
      <c r="J194" s="232"/>
      <c r="K194" s="232"/>
      <c r="L194" s="237"/>
      <c r="M194" s="238"/>
      <c r="N194" s="239"/>
      <c r="O194" s="239"/>
      <c r="P194" s="239"/>
      <c r="Q194" s="239"/>
      <c r="R194" s="239"/>
      <c r="S194" s="239"/>
      <c r="T194" s="240"/>
      <c r="AT194" s="241" t="s">
        <v>171</v>
      </c>
      <c r="AU194" s="241" t="s">
        <v>84</v>
      </c>
      <c r="AV194" s="13" t="s">
        <v>142</v>
      </c>
      <c r="AW194" s="13" t="s">
        <v>173</v>
      </c>
      <c r="AX194" s="13" t="s">
        <v>24</v>
      </c>
      <c r="AY194" s="241" t="s">
        <v>123</v>
      </c>
    </row>
    <row r="195" spans="2:63" s="9" customFormat="1" ht="29.85" customHeight="1">
      <c r="B195" s="169"/>
      <c r="C195" s="170"/>
      <c r="D195" s="171" t="s">
        <v>74</v>
      </c>
      <c r="E195" s="208" t="s">
        <v>266</v>
      </c>
      <c r="F195" s="208" t="s">
        <v>267</v>
      </c>
      <c r="G195" s="170"/>
      <c r="H195" s="170"/>
      <c r="I195" s="173"/>
      <c r="J195" s="209">
        <f>BK195</f>
        <v>0</v>
      </c>
      <c r="K195" s="170"/>
      <c r="L195" s="175"/>
      <c r="M195" s="176"/>
      <c r="N195" s="177"/>
      <c r="O195" s="177"/>
      <c r="P195" s="178">
        <f>SUM(P196:P229)</f>
        <v>0</v>
      </c>
      <c r="Q195" s="177"/>
      <c r="R195" s="178">
        <f>SUM(R196:R229)</f>
        <v>0</v>
      </c>
      <c r="S195" s="177"/>
      <c r="T195" s="179">
        <f>SUM(T196:T229)</f>
        <v>5.78663</v>
      </c>
      <c r="AR195" s="180" t="s">
        <v>24</v>
      </c>
      <c r="AT195" s="181" t="s">
        <v>74</v>
      </c>
      <c r="AU195" s="181" t="s">
        <v>24</v>
      </c>
      <c r="AY195" s="180" t="s">
        <v>123</v>
      </c>
      <c r="BK195" s="182">
        <f>SUM(BK196:BK229)</f>
        <v>0</v>
      </c>
    </row>
    <row r="196" spans="2:65" s="1" customFormat="1" ht="14.45" customHeight="1">
      <c r="B196" s="41"/>
      <c r="C196" s="183" t="s">
        <v>268</v>
      </c>
      <c r="D196" s="183" t="s">
        <v>124</v>
      </c>
      <c r="E196" s="184" t="s">
        <v>269</v>
      </c>
      <c r="F196" s="185" t="s">
        <v>270</v>
      </c>
      <c r="G196" s="186" t="s">
        <v>168</v>
      </c>
      <c r="H196" s="187">
        <v>50.446</v>
      </c>
      <c r="I196" s="188"/>
      <c r="J196" s="189">
        <f>ROUND(I196*H196,2)</f>
        <v>0</v>
      </c>
      <c r="K196" s="185" t="s">
        <v>128</v>
      </c>
      <c r="L196" s="61"/>
      <c r="M196" s="190" t="s">
        <v>22</v>
      </c>
      <c r="N196" s="191" t="s">
        <v>46</v>
      </c>
      <c r="O196" s="42"/>
      <c r="P196" s="192">
        <f>O196*H196</f>
        <v>0</v>
      </c>
      <c r="Q196" s="192">
        <v>0</v>
      </c>
      <c r="R196" s="192">
        <f>Q196*H196</f>
        <v>0</v>
      </c>
      <c r="S196" s="192">
        <v>0.055</v>
      </c>
      <c r="T196" s="193">
        <f>S196*H196</f>
        <v>2.77453</v>
      </c>
      <c r="AR196" s="24" t="s">
        <v>142</v>
      </c>
      <c r="AT196" s="24" t="s">
        <v>124</v>
      </c>
      <c r="AU196" s="24" t="s">
        <v>84</v>
      </c>
      <c r="AY196" s="24" t="s">
        <v>123</v>
      </c>
      <c r="BE196" s="194">
        <f>IF(N196="základní",J196,0)</f>
        <v>0</v>
      </c>
      <c r="BF196" s="194">
        <f>IF(N196="snížená",J196,0)</f>
        <v>0</v>
      </c>
      <c r="BG196" s="194">
        <f>IF(N196="zákl. přenesená",J196,0)</f>
        <v>0</v>
      </c>
      <c r="BH196" s="194">
        <f>IF(N196="sníž. přenesená",J196,0)</f>
        <v>0</v>
      </c>
      <c r="BI196" s="194">
        <f>IF(N196="nulová",J196,0)</f>
        <v>0</v>
      </c>
      <c r="BJ196" s="24" t="s">
        <v>24</v>
      </c>
      <c r="BK196" s="194">
        <f>ROUND(I196*H196,2)</f>
        <v>0</v>
      </c>
      <c r="BL196" s="24" t="s">
        <v>142</v>
      </c>
      <c r="BM196" s="24" t="s">
        <v>271</v>
      </c>
    </row>
    <row r="197" spans="2:47" s="1" customFormat="1" ht="40.5">
      <c r="B197" s="41"/>
      <c r="C197" s="63"/>
      <c r="D197" s="195" t="s">
        <v>131</v>
      </c>
      <c r="E197" s="63"/>
      <c r="F197" s="196" t="s">
        <v>272</v>
      </c>
      <c r="G197" s="63"/>
      <c r="H197" s="63"/>
      <c r="I197" s="156"/>
      <c r="J197" s="63"/>
      <c r="K197" s="63"/>
      <c r="L197" s="61"/>
      <c r="M197" s="197"/>
      <c r="N197" s="42"/>
      <c r="O197" s="42"/>
      <c r="P197" s="42"/>
      <c r="Q197" s="42"/>
      <c r="R197" s="42"/>
      <c r="S197" s="42"/>
      <c r="T197" s="78"/>
      <c r="AT197" s="24" t="s">
        <v>131</v>
      </c>
      <c r="AU197" s="24" t="s">
        <v>84</v>
      </c>
    </row>
    <row r="198" spans="2:51" s="11" customFormat="1" ht="13.5">
      <c r="B198" s="210"/>
      <c r="C198" s="211"/>
      <c r="D198" s="195" t="s">
        <v>171</v>
      </c>
      <c r="E198" s="212" t="s">
        <v>22</v>
      </c>
      <c r="F198" s="213" t="s">
        <v>172</v>
      </c>
      <c r="G198" s="211"/>
      <c r="H198" s="212" t="s">
        <v>22</v>
      </c>
      <c r="I198" s="214"/>
      <c r="J198" s="211"/>
      <c r="K198" s="211"/>
      <c r="L198" s="215"/>
      <c r="M198" s="216"/>
      <c r="N198" s="217"/>
      <c r="O198" s="217"/>
      <c r="P198" s="217"/>
      <c r="Q198" s="217"/>
      <c r="R198" s="217"/>
      <c r="S198" s="217"/>
      <c r="T198" s="218"/>
      <c r="AT198" s="219" t="s">
        <v>171</v>
      </c>
      <c r="AU198" s="219" t="s">
        <v>84</v>
      </c>
      <c r="AV198" s="11" t="s">
        <v>24</v>
      </c>
      <c r="AW198" s="11" t="s">
        <v>173</v>
      </c>
      <c r="AX198" s="11" t="s">
        <v>75</v>
      </c>
      <c r="AY198" s="219" t="s">
        <v>123</v>
      </c>
    </row>
    <row r="199" spans="2:51" s="12" customFormat="1" ht="13.5">
      <c r="B199" s="220"/>
      <c r="C199" s="221"/>
      <c r="D199" s="195" t="s">
        <v>171</v>
      </c>
      <c r="E199" s="222" t="s">
        <v>22</v>
      </c>
      <c r="F199" s="223" t="s">
        <v>174</v>
      </c>
      <c r="G199" s="221"/>
      <c r="H199" s="224">
        <v>7.848</v>
      </c>
      <c r="I199" s="225"/>
      <c r="J199" s="221"/>
      <c r="K199" s="221"/>
      <c r="L199" s="226"/>
      <c r="M199" s="227"/>
      <c r="N199" s="228"/>
      <c r="O199" s="228"/>
      <c r="P199" s="228"/>
      <c r="Q199" s="228"/>
      <c r="R199" s="228"/>
      <c r="S199" s="228"/>
      <c r="T199" s="229"/>
      <c r="AT199" s="230" t="s">
        <v>171</v>
      </c>
      <c r="AU199" s="230" t="s">
        <v>84</v>
      </c>
      <c r="AV199" s="12" t="s">
        <v>84</v>
      </c>
      <c r="AW199" s="12" t="s">
        <v>173</v>
      </c>
      <c r="AX199" s="12" t="s">
        <v>75</v>
      </c>
      <c r="AY199" s="230" t="s">
        <v>123</v>
      </c>
    </row>
    <row r="200" spans="2:51" s="12" customFormat="1" ht="13.5">
      <c r="B200" s="220"/>
      <c r="C200" s="221"/>
      <c r="D200" s="195" t="s">
        <v>171</v>
      </c>
      <c r="E200" s="222" t="s">
        <v>22</v>
      </c>
      <c r="F200" s="223" t="s">
        <v>175</v>
      </c>
      <c r="G200" s="221"/>
      <c r="H200" s="224">
        <v>14.64</v>
      </c>
      <c r="I200" s="225"/>
      <c r="J200" s="221"/>
      <c r="K200" s="221"/>
      <c r="L200" s="226"/>
      <c r="M200" s="227"/>
      <c r="N200" s="228"/>
      <c r="O200" s="228"/>
      <c r="P200" s="228"/>
      <c r="Q200" s="228"/>
      <c r="R200" s="228"/>
      <c r="S200" s="228"/>
      <c r="T200" s="229"/>
      <c r="AT200" s="230" t="s">
        <v>171</v>
      </c>
      <c r="AU200" s="230" t="s">
        <v>84</v>
      </c>
      <c r="AV200" s="12" t="s">
        <v>84</v>
      </c>
      <c r="AW200" s="12" t="s">
        <v>173</v>
      </c>
      <c r="AX200" s="12" t="s">
        <v>75</v>
      </c>
      <c r="AY200" s="230" t="s">
        <v>123</v>
      </c>
    </row>
    <row r="201" spans="2:51" s="12" customFormat="1" ht="13.5">
      <c r="B201" s="220"/>
      <c r="C201" s="221"/>
      <c r="D201" s="195" t="s">
        <v>171</v>
      </c>
      <c r="E201" s="222" t="s">
        <v>22</v>
      </c>
      <c r="F201" s="223" t="s">
        <v>176</v>
      </c>
      <c r="G201" s="221"/>
      <c r="H201" s="224">
        <v>3.246</v>
      </c>
      <c r="I201" s="225"/>
      <c r="J201" s="221"/>
      <c r="K201" s="221"/>
      <c r="L201" s="226"/>
      <c r="M201" s="227"/>
      <c r="N201" s="228"/>
      <c r="O201" s="228"/>
      <c r="P201" s="228"/>
      <c r="Q201" s="228"/>
      <c r="R201" s="228"/>
      <c r="S201" s="228"/>
      <c r="T201" s="229"/>
      <c r="AT201" s="230" t="s">
        <v>171</v>
      </c>
      <c r="AU201" s="230" t="s">
        <v>84</v>
      </c>
      <c r="AV201" s="12" t="s">
        <v>84</v>
      </c>
      <c r="AW201" s="12" t="s">
        <v>173</v>
      </c>
      <c r="AX201" s="12" t="s">
        <v>75</v>
      </c>
      <c r="AY201" s="230" t="s">
        <v>123</v>
      </c>
    </row>
    <row r="202" spans="2:51" s="12" customFormat="1" ht="13.5">
      <c r="B202" s="220"/>
      <c r="C202" s="221"/>
      <c r="D202" s="195" t="s">
        <v>171</v>
      </c>
      <c r="E202" s="222" t="s">
        <v>22</v>
      </c>
      <c r="F202" s="223" t="s">
        <v>177</v>
      </c>
      <c r="G202" s="221"/>
      <c r="H202" s="224">
        <v>6.288</v>
      </c>
      <c r="I202" s="225"/>
      <c r="J202" s="221"/>
      <c r="K202" s="221"/>
      <c r="L202" s="226"/>
      <c r="M202" s="227"/>
      <c r="N202" s="228"/>
      <c r="O202" s="228"/>
      <c r="P202" s="228"/>
      <c r="Q202" s="228"/>
      <c r="R202" s="228"/>
      <c r="S202" s="228"/>
      <c r="T202" s="229"/>
      <c r="AT202" s="230" t="s">
        <v>171</v>
      </c>
      <c r="AU202" s="230" t="s">
        <v>84</v>
      </c>
      <c r="AV202" s="12" t="s">
        <v>84</v>
      </c>
      <c r="AW202" s="12" t="s">
        <v>173</v>
      </c>
      <c r="AX202" s="12" t="s">
        <v>75</v>
      </c>
      <c r="AY202" s="230" t="s">
        <v>123</v>
      </c>
    </row>
    <row r="203" spans="2:51" s="12" customFormat="1" ht="13.5">
      <c r="B203" s="220"/>
      <c r="C203" s="221"/>
      <c r="D203" s="195" t="s">
        <v>171</v>
      </c>
      <c r="E203" s="222" t="s">
        <v>22</v>
      </c>
      <c r="F203" s="223" t="s">
        <v>178</v>
      </c>
      <c r="G203" s="221"/>
      <c r="H203" s="224">
        <v>3.522</v>
      </c>
      <c r="I203" s="225"/>
      <c r="J203" s="221"/>
      <c r="K203" s="221"/>
      <c r="L203" s="226"/>
      <c r="M203" s="227"/>
      <c r="N203" s="228"/>
      <c r="O203" s="228"/>
      <c r="P203" s="228"/>
      <c r="Q203" s="228"/>
      <c r="R203" s="228"/>
      <c r="S203" s="228"/>
      <c r="T203" s="229"/>
      <c r="AT203" s="230" t="s">
        <v>171</v>
      </c>
      <c r="AU203" s="230" t="s">
        <v>84</v>
      </c>
      <c r="AV203" s="12" t="s">
        <v>84</v>
      </c>
      <c r="AW203" s="12" t="s">
        <v>173</v>
      </c>
      <c r="AX203" s="12" t="s">
        <v>75</v>
      </c>
      <c r="AY203" s="230" t="s">
        <v>123</v>
      </c>
    </row>
    <row r="204" spans="2:51" s="12" customFormat="1" ht="13.5">
      <c r="B204" s="220"/>
      <c r="C204" s="221"/>
      <c r="D204" s="195" t="s">
        <v>171</v>
      </c>
      <c r="E204" s="222" t="s">
        <v>22</v>
      </c>
      <c r="F204" s="223" t="s">
        <v>179</v>
      </c>
      <c r="G204" s="221"/>
      <c r="H204" s="224">
        <v>2.9976</v>
      </c>
      <c r="I204" s="225"/>
      <c r="J204" s="221"/>
      <c r="K204" s="221"/>
      <c r="L204" s="226"/>
      <c r="M204" s="227"/>
      <c r="N204" s="228"/>
      <c r="O204" s="228"/>
      <c r="P204" s="228"/>
      <c r="Q204" s="228"/>
      <c r="R204" s="228"/>
      <c r="S204" s="228"/>
      <c r="T204" s="229"/>
      <c r="AT204" s="230" t="s">
        <v>171</v>
      </c>
      <c r="AU204" s="230" t="s">
        <v>84</v>
      </c>
      <c r="AV204" s="12" t="s">
        <v>84</v>
      </c>
      <c r="AW204" s="12" t="s">
        <v>173</v>
      </c>
      <c r="AX204" s="12" t="s">
        <v>75</v>
      </c>
      <c r="AY204" s="230" t="s">
        <v>123</v>
      </c>
    </row>
    <row r="205" spans="2:51" s="12" customFormat="1" ht="13.5">
      <c r="B205" s="220"/>
      <c r="C205" s="221"/>
      <c r="D205" s="195" t="s">
        <v>171</v>
      </c>
      <c r="E205" s="222" t="s">
        <v>22</v>
      </c>
      <c r="F205" s="223" t="s">
        <v>180</v>
      </c>
      <c r="G205" s="221"/>
      <c r="H205" s="224">
        <v>11.904</v>
      </c>
      <c r="I205" s="225"/>
      <c r="J205" s="221"/>
      <c r="K205" s="221"/>
      <c r="L205" s="226"/>
      <c r="M205" s="227"/>
      <c r="N205" s="228"/>
      <c r="O205" s="228"/>
      <c r="P205" s="228"/>
      <c r="Q205" s="228"/>
      <c r="R205" s="228"/>
      <c r="S205" s="228"/>
      <c r="T205" s="229"/>
      <c r="AT205" s="230" t="s">
        <v>171</v>
      </c>
      <c r="AU205" s="230" t="s">
        <v>84</v>
      </c>
      <c r="AV205" s="12" t="s">
        <v>84</v>
      </c>
      <c r="AW205" s="12" t="s">
        <v>173</v>
      </c>
      <c r="AX205" s="12" t="s">
        <v>75</v>
      </c>
      <c r="AY205" s="230" t="s">
        <v>123</v>
      </c>
    </row>
    <row r="206" spans="2:51" s="13" customFormat="1" ht="13.5">
      <c r="B206" s="231"/>
      <c r="C206" s="232"/>
      <c r="D206" s="195" t="s">
        <v>171</v>
      </c>
      <c r="E206" s="233" t="s">
        <v>22</v>
      </c>
      <c r="F206" s="234" t="s">
        <v>181</v>
      </c>
      <c r="G206" s="232"/>
      <c r="H206" s="235">
        <v>50.4456</v>
      </c>
      <c r="I206" s="236"/>
      <c r="J206" s="232"/>
      <c r="K206" s="232"/>
      <c r="L206" s="237"/>
      <c r="M206" s="238"/>
      <c r="N206" s="239"/>
      <c r="O206" s="239"/>
      <c r="P206" s="239"/>
      <c r="Q206" s="239"/>
      <c r="R206" s="239"/>
      <c r="S206" s="239"/>
      <c r="T206" s="240"/>
      <c r="AT206" s="241" t="s">
        <v>171</v>
      </c>
      <c r="AU206" s="241" t="s">
        <v>84</v>
      </c>
      <c r="AV206" s="13" t="s">
        <v>142</v>
      </c>
      <c r="AW206" s="13" t="s">
        <v>173</v>
      </c>
      <c r="AX206" s="13" t="s">
        <v>24</v>
      </c>
      <c r="AY206" s="241" t="s">
        <v>123</v>
      </c>
    </row>
    <row r="207" spans="2:65" s="1" customFormat="1" ht="22.9" customHeight="1">
      <c r="B207" s="41"/>
      <c r="C207" s="183" t="s">
        <v>260</v>
      </c>
      <c r="D207" s="183" t="s">
        <v>124</v>
      </c>
      <c r="E207" s="184" t="s">
        <v>273</v>
      </c>
      <c r="F207" s="185" t="s">
        <v>274</v>
      </c>
      <c r="G207" s="186" t="s">
        <v>168</v>
      </c>
      <c r="H207" s="187">
        <v>23.725</v>
      </c>
      <c r="I207" s="188"/>
      <c r="J207" s="189">
        <f>ROUND(I207*H207,2)</f>
        <v>0</v>
      </c>
      <c r="K207" s="185" t="s">
        <v>128</v>
      </c>
      <c r="L207" s="61"/>
      <c r="M207" s="190" t="s">
        <v>22</v>
      </c>
      <c r="N207" s="191" t="s">
        <v>46</v>
      </c>
      <c r="O207" s="42"/>
      <c r="P207" s="192">
        <f>O207*H207</f>
        <v>0</v>
      </c>
      <c r="Q207" s="192">
        <v>0</v>
      </c>
      <c r="R207" s="192">
        <f>Q207*H207</f>
        <v>0</v>
      </c>
      <c r="S207" s="192">
        <v>0.062</v>
      </c>
      <c r="T207" s="193">
        <f>S207*H207</f>
        <v>1.47095</v>
      </c>
      <c r="AR207" s="24" t="s">
        <v>142</v>
      </c>
      <c r="AT207" s="24" t="s">
        <v>124</v>
      </c>
      <c r="AU207" s="24" t="s">
        <v>84</v>
      </c>
      <c r="AY207" s="24" t="s">
        <v>123</v>
      </c>
      <c r="BE207" s="194">
        <f>IF(N207="základní",J207,0)</f>
        <v>0</v>
      </c>
      <c r="BF207" s="194">
        <f>IF(N207="snížená",J207,0)</f>
        <v>0</v>
      </c>
      <c r="BG207" s="194">
        <f>IF(N207="zákl. přenesená",J207,0)</f>
        <v>0</v>
      </c>
      <c r="BH207" s="194">
        <f>IF(N207="sníž. přenesená",J207,0)</f>
        <v>0</v>
      </c>
      <c r="BI207" s="194">
        <f>IF(N207="nulová",J207,0)</f>
        <v>0</v>
      </c>
      <c r="BJ207" s="24" t="s">
        <v>24</v>
      </c>
      <c r="BK207" s="194">
        <f>ROUND(I207*H207,2)</f>
        <v>0</v>
      </c>
      <c r="BL207" s="24" t="s">
        <v>142</v>
      </c>
      <c r="BM207" s="24" t="s">
        <v>275</v>
      </c>
    </row>
    <row r="208" spans="2:47" s="1" customFormat="1" ht="27">
      <c r="B208" s="41"/>
      <c r="C208" s="63"/>
      <c r="D208" s="195" t="s">
        <v>131</v>
      </c>
      <c r="E208" s="63"/>
      <c r="F208" s="196" t="s">
        <v>276</v>
      </c>
      <c r="G208" s="63"/>
      <c r="H208" s="63"/>
      <c r="I208" s="156"/>
      <c r="J208" s="63"/>
      <c r="K208" s="63"/>
      <c r="L208" s="61"/>
      <c r="M208" s="197"/>
      <c r="N208" s="42"/>
      <c r="O208" s="42"/>
      <c r="P208" s="42"/>
      <c r="Q208" s="42"/>
      <c r="R208" s="42"/>
      <c r="S208" s="42"/>
      <c r="T208" s="78"/>
      <c r="AT208" s="24" t="s">
        <v>131</v>
      </c>
      <c r="AU208" s="24" t="s">
        <v>84</v>
      </c>
    </row>
    <row r="209" spans="2:51" s="11" customFormat="1" ht="13.5">
      <c r="B209" s="210"/>
      <c r="C209" s="211"/>
      <c r="D209" s="195" t="s">
        <v>171</v>
      </c>
      <c r="E209" s="212" t="s">
        <v>22</v>
      </c>
      <c r="F209" s="213" t="s">
        <v>277</v>
      </c>
      <c r="G209" s="211"/>
      <c r="H209" s="212" t="s">
        <v>22</v>
      </c>
      <c r="I209" s="214"/>
      <c r="J209" s="211"/>
      <c r="K209" s="211"/>
      <c r="L209" s="215"/>
      <c r="M209" s="216"/>
      <c r="N209" s="217"/>
      <c r="O209" s="217"/>
      <c r="P209" s="217"/>
      <c r="Q209" s="217"/>
      <c r="R209" s="217"/>
      <c r="S209" s="217"/>
      <c r="T209" s="218"/>
      <c r="AT209" s="219" t="s">
        <v>171</v>
      </c>
      <c r="AU209" s="219" t="s">
        <v>84</v>
      </c>
      <c r="AV209" s="11" t="s">
        <v>24</v>
      </c>
      <c r="AW209" s="11" t="s">
        <v>173</v>
      </c>
      <c r="AX209" s="11" t="s">
        <v>75</v>
      </c>
      <c r="AY209" s="219" t="s">
        <v>123</v>
      </c>
    </row>
    <row r="210" spans="2:51" s="12" customFormat="1" ht="13.5">
      <c r="B210" s="220"/>
      <c r="C210" s="221"/>
      <c r="D210" s="195" t="s">
        <v>171</v>
      </c>
      <c r="E210" s="222" t="s">
        <v>22</v>
      </c>
      <c r="F210" s="223" t="s">
        <v>278</v>
      </c>
      <c r="G210" s="221"/>
      <c r="H210" s="224">
        <v>4.57765</v>
      </c>
      <c r="I210" s="225"/>
      <c r="J210" s="221"/>
      <c r="K210" s="221"/>
      <c r="L210" s="226"/>
      <c r="M210" s="227"/>
      <c r="N210" s="228"/>
      <c r="O210" s="228"/>
      <c r="P210" s="228"/>
      <c r="Q210" s="228"/>
      <c r="R210" s="228"/>
      <c r="S210" s="228"/>
      <c r="T210" s="229"/>
      <c r="AT210" s="230" t="s">
        <v>171</v>
      </c>
      <c r="AU210" s="230" t="s">
        <v>84</v>
      </c>
      <c r="AV210" s="12" t="s">
        <v>84</v>
      </c>
      <c r="AW210" s="12" t="s">
        <v>173</v>
      </c>
      <c r="AX210" s="12" t="s">
        <v>75</v>
      </c>
      <c r="AY210" s="230" t="s">
        <v>123</v>
      </c>
    </row>
    <row r="211" spans="2:51" s="12" customFormat="1" ht="13.5">
      <c r="B211" s="220"/>
      <c r="C211" s="221"/>
      <c r="D211" s="195" t="s">
        <v>171</v>
      </c>
      <c r="E211" s="222" t="s">
        <v>22</v>
      </c>
      <c r="F211" s="223" t="s">
        <v>279</v>
      </c>
      <c r="G211" s="221"/>
      <c r="H211" s="224">
        <v>8.74</v>
      </c>
      <c r="I211" s="225"/>
      <c r="J211" s="221"/>
      <c r="K211" s="221"/>
      <c r="L211" s="226"/>
      <c r="M211" s="227"/>
      <c r="N211" s="228"/>
      <c r="O211" s="228"/>
      <c r="P211" s="228"/>
      <c r="Q211" s="228"/>
      <c r="R211" s="228"/>
      <c r="S211" s="228"/>
      <c r="T211" s="229"/>
      <c r="AT211" s="230" t="s">
        <v>171</v>
      </c>
      <c r="AU211" s="230" t="s">
        <v>84</v>
      </c>
      <c r="AV211" s="12" t="s">
        <v>84</v>
      </c>
      <c r="AW211" s="12" t="s">
        <v>173</v>
      </c>
      <c r="AX211" s="12" t="s">
        <v>75</v>
      </c>
      <c r="AY211" s="230" t="s">
        <v>123</v>
      </c>
    </row>
    <row r="212" spans="2:51" s="12" customFormat="1" ht="13.5">
      <c r="B212" s="220"/>
      <c r="C212" s="221"/>
      <c r="D212" s="195" t="s">
        <v>171</v>
      </c>
      <c r="E212" s="222" t="s">
        <v>22</v>
      </c>
      <c r="F212" s="223" t="s">
        <v>280</v>
      </c>
      <c r="G212" s="221"/>
      <c r="H212" s="224">
        <v>1.5295</v>
      </c>
      <c r="I212" s="225"/>
      <c r="J212" s="221"/>
      <c r="K212" s="221"/>
      <c r="L212" s="226"/>
      <c r="M212" s="227"/>
      <c r="N212" s="228"/>
      <c r="O212" s="228"/>
      <c r="P212" s="228"/>
      <c r="Q212" s="228"/>
      <c r="R212" s="228"/>
      <c r="S212" s="228"/>
      <c r="T212" s="229"/>
      <c r="AT212" s="230" t="s">
        <v>171</v>
      </c>
      <c r="AU212" s="230" t="s">
        <v>84</v>
      </c>
      <c r="AV212" s="12" t="s">
        <v>84</v>
      </c>
      <c r="AW212" s="12" t="s">
        <v>173</v>
      </c>
      <c r="AX212" s="12" t="s">
        <v>75</v>
      </c>
      <c r="AY212" s="230" t="s">
        <v>123</v>
      </c>
    </row>
    <row r="213" spans="2:51" s="12" customFormat="1" ht="13.5">
      <c r="B213" s="220"/>
      <c r="C213" s="221"/>
      <c r="D213" s="195" t="s">
        <v>171</v>
      </c>
      <c r="E213" s="222" t="s">
        <v>22</v>
      </c>
      <c r="F213" s="223" t="s">
        <v>281</v>
      </c>
      <c r="G213" s="221"/>
      <c r="H213" s="224">
        <v>2.736</v>
      </c>
      <c r="I213" s="225"/>
      <c r="J213" s="221"/>
      <c r="K213" s="221"/>
      <c r="L213" s="226"/>
      <c r="M213" s="227"/>
      <c r="N213" s="228"/>
      <c r="O213" s="228"/>
      <c r="P213" s="228"/>
      <c r="Q213" s="228"/>
      <c r="R213" s="228"/>
      <c r="S213" s="228"/>
      <c r="T213" s="229"/>
      <c r="AT213" s="230" t="s">
        <v>171</v>
      </c>
      <c r="AU213" s="230" t="s">
        <v>84</v>
      </c>
      <c r="AV213" s="12" t="s">
        <v>84</v>
      </c>
      <c r="AW213" s="12" t="s">
        <v>173</v>
      </c>
      <c r="AX213" s="12" t="s">
        <v>75</v>
      </c>
      <c r="AY213" s="230" t="s">
        <v>123</v>
      </c>
    </row>
    <row r="214" spans="2:51" s="12" customFormat="1" ht="13.5">
      <c r="B214" s="220"/>
      <c r="C214" s="221"/>
      <c r="D214" s="195" t="s">
        <v>171</v>
      </c>
      <c r="E214" s="222" t="s">
        <v>22</v>
      </c>
      <c r="F214" s="223" t="s">
        <v>282</v>
      </c>
      <c r="G214" s="221"/>
      <c r="H214" s="224">
        <v>1.57975</v>
      </c>
      <c r="I214" s="225"/>
      <c r="J214" s="221"/>
      <c r="K214" s="221"/>
      <c r="L214" s="226"/>
      <c r="M214" s="227"/>
      <c r="N214" s="228"/>
      <c r="O214" s="228"/>
      <c r="P214" s="228"/>
      <c r="Q214" s="228"/>
      <c r="R214" s="228"/>
      <c r="S214" s="228"/>
      <c r="T214" s="229"/>
      <c r="AT214" s="230" t="s">
        <v>171</v>
      </c>
      <c r="AU214" s="230" t="s">
        <v>84</v>
      </c>
      <c r="AV214" s="12" t="s">
        <v>84</v>
      </c>
      <c r="AW214" s="12" t="s">
        <v>173</v>
      </c>
      <c r="AX214" s="12" t="s">
        <v>75</v>
      </c>
      <c r="AY214" s="230" t="s">
        <v>123</v>
      </c>
    </row>
    <row r="215" spans="2:51" s="12" customFormat="1" ht="13.5">
      <c r="B215" s="220"/>
      <c r="C215" s="221"/>
      <c r="D215" s="195" t="s">
        <v>171</v>
      </c>
      <c r="E215" s="222" t="s">
        <v>22</v>
      </c>
      <c r="F215" s="223" t="s">
        <v>283</v>
      </c>
      <c r="G215" s="221"/>
      <c r="H215" s="224">
        <v>4.5621</v>
      </c>
      <c r="I215" s="225"/>
      <c r="J215" s="221"/>
      <c r="K215" s="221"/>
      <c r="L215" s="226"/>
      <c r="M215" s="227"/>
      <c r="N215" s="228"/>
      <c r="O215" s="228"/>
      <c r="P215" s="228"/>
      <c r="Q215" s="228"/>
      <c r="R215" s="228"/>
      <c r="S215" s="228"/>
      <c r="T215" s="229"/>
      <c r="AT215" s="230" t="s">
        <v>171</v>
      </c>
      <c r="AU215" s="230" t="s">
        <v>84</v>
      </c>
      <c r="AV215" s="12" t="s">
        <v>84</v>
      </c>
      <c r="AW215" s="12" t="s">
        <v>173</v>
      </c>
      <c r="AX215" s="12" t="s">
        <v>75</v>
      </c>
      <c r="AY215" s="230" t="s">
        <v>123</v>
      </c>
    </row>
    <row r="216" spans="2:51" s="13" customFormat="1" ht="13.5">
      <c r="B216" s="231"/>
      <c r="C216" s="232"/>
      <c r="D216" s="195" t="s">
        <v>171</v>
      </c>
      <c r="E216" s="233" t="s">
        <v>22</v>
      </c>
      <c r="F216" s="234" t="s">
        <v>181</v>
      </c>
      <c r="G216" s="232"/>
      <c r="H216" s="235">
        <v>23.725</v>
      </c>
      <c r="I216" s="236"/>
      <c r="J216" s="232"/>
      <c r="K216" s="232"/>
      <c r="L216" s="237"/>
      <c r="M216" s="238"/>
      <c r="N216" s="239"/>
      <c r="O216" s="239"/>
      <c r="P216" s="239"/>
      <c r="Q216" s="239"/>
      <c r="R216" s="239"/>
      <c r="S216" s="239"/>
      <c r="T216" s="240"/>
      <c r="AT216" s="241" t="s">
        <v>171</v>
      </c>
      <c r="AU216" s="241" t="s">
        <v>84</v>
      </c>
      <c r="AV216" s="13" t="s">
        <v>142</v>
      </c>
      <c r="AW216" s="13" t="s">
        <v>173</v>
      </c>
      <c r="AX216" s="13" t="s">
        <v>24</v>
      </c>
      <c r="AY216" s="241" t="s">
        <v>123</v>
      </c>
    </row>
    <row r="217" spans="2:65" s="1" customFormat="1" ht="14.45" customHeight="1">
      <c r="B217" s="41"/>
      <c r="C217" s="183" t="s">
        <v>284</v>
      </c>
      <c r="D217" s="183" t="s">
        <v>124</v>
      </c>
      <c r="E217" s="184" t="s">
        <v>285</v>
      </c>
      <c r="F217" s="185" t="s">
        <v>286</v>
      </c>
      <c r="G217" s="186" t="s">
        <v>168</v>
      </c>
      <c r="H217" s="187">
        <v>1.837</v>
      </c>
      <c r="I217" s="188"/>
      <c r="J217" s="189">
        <f>ROUND(I217*H217,2)</f>
        <v>0</v>
      </c>
      <c r="K217" s="185" t="s">
        <v>128</v>
      </c>
      <c r="L217" s="61"/>
      <c r="M217" s="190" t="s">
        <v>22</v>
      </c>
      <c r="N217" s="191" t="s">
        <v>46</v>
      </c>
      <c r="O217" s="42"/>
      <c r="P217" s="192">
        <f>O217*H217</f>
        <v>0</v>
      </c>
      <c r="Q217" s="192">
        <v>0</v>
      </c>
      <c r="R217" s="192">
        <f>Q217*H217</f>
        <v>0</v>
      </c>
      <c r="S217" s="192">
        <v>0.088</v>
      </c>
      <c r="T217" s="193">
        <f>S217*H217</f>
        <v>0.161656</v>
      </c>
      <c r="AR217" s="24" t="s">
        <v>142</v>
      </c>
      <c r="AT217" s="24" t="s">
        <v>124</v>
      </c>
      <c r="AU217" s="24" t="s">
        <v>84</v>
      </c>
      <c r="AY217" s="24" t="s">
        <v>123</v>
      </c>
      <c r="BE217" s="194">
        <f>IF(N217="základní",J217,0)</f>
        <v>0</v>
      </c>
      <c r="BF217" s="194">
        <f>IF(N217="snížená",J217,0)</f>
        <v>0</v>
      </c>
      <c r="BG217" s="194">
        <f>IF(N217="zákl. přenesená",J217,0)</f>
        <v>0</v>
      </c>
      <c r="BH217" s="194">
        <f>IF(N217="sníž. přenesená",J217,0)</f>
        <v>0</v>
      </c>
      <c r="BI217" s="194">
        <f>IF(N217="nulová",J217,0)</f>
        <v>0</v>
      </c>
      <c r="BJ217" s="24" t="s">
        <v>24</v>
      </c>
      <c r="BK217" s="194">
        <f>ROUND(I217*H217,2)</f>
        <v>0</v>
      </c>
      <c r="BL217" s="24" t="s">
        <v>142</v>
      </c>
      <c r="BM217" s="24" t="s">
        <v>287</v>
      </c>
    </row>
    <row r="218" spans="2:47" s="1" customFormat="1" ht="27">
      <c r="B218" s="41"/>
      <c r="C218" s="63"/>
      <c r="D218" s="195" t="s">
        <v>131</v>
      </c>
      <c r="E218" s="63"/>
      <c r="F218" s="196" t="s">
        <v>288</v>
      </c>
      <c r="G218" s="63"/>
      <c r="H218" s="63"/>
      <c r="I218" s="156"/>
      <c r="J218" s="63"/>
      <c r="K218" s="63"/>
      <c r="L218" s="61"/>
      <c r="M218" s="197"/>
      <c r="N218" s="42"/>
      <c r="O218" s="42"/>
      <c r="P218" s="42"/>
      <c r="Q218" s="42"/>
      <c r="R218" s="42"/>
      <c r="S218" s="42"/>
      <c r="T218" s="78"/>
      <c r="AT218" s="24" t="s">
        <v>131</v>
      </c>
      <c r="AU218" s="24" t="s">
        <v>84</v>
      </c>
    </row>
    <row r="219" spans="2:51" s="11" customFormat="1" ht="13.5">
      <c r="B219" s="210"/>
      <c r="C219" s="211"/>
      <c r="D219" s="195" t="s">
        <v>171</v>
      </c>
      <c r="E219" s="212" t="s">
        <v>22</v>
      </c>
      <c r="F219" s="213" t="s">
        <v>289</v>
      </c>
      <c r="G219" s="211"/>
      <c r="H219" s="212" t="s">
        <v>22</v>
      </c>
      <c r="I219" s="214"/>
      <c r="J219" s="211"/>
      <c r="K219" s="211"/>
      <c r="L219" s="215"/>
      <c r="M219" s="216"/>
      <c r="N219" s="217"/>
      <c r="O219" s="217"/>
      <c r="P219" s="217"/>
      <c r="Q219" s="217"/>
      <c r="R219" s="217"/>
      <c r="S219" s="217"/>
      <c r="T219" s="218"/>
      <c r="AT219" s="219" t="s">
        <v>171</v>
      </c>
      <c r="AU219" s="219" t="s">
        <v>84</v>
      </c>
      <c r="AV219" s="11" t="s">
        <v>24</v>
      </c>
      <c r="AW219" s="11" t="s">
        <v>173</v>
      </c>
      <c r="AX219" s="11" t="s">
        <v>75</v>
      </c>
      <c r="AY219" s="219" t="s">
        <v>123</v>
      </c>
    </row>
    <row r="220" spans="2:51" s="12" customFormat="1" ht="13.5">
      <c r="B220" s="220"/>
      <c r="C220" s="221"/>
      <c r="D220" s="195" t="s">
        <v>171</v>
      </c>
      <c r="E220" s="222" t="s">
        <v>22</v>
      </c>
      <c r="F220" s="223" t="s">
        <v>290</v>
      </c>
      <c r="G220" s="221"/>
      <c r="H220" s="224">
        <v>1.8368</v>
      </c>
      <c r="I220" s="225"/>
      <c r="J220" s="221"/>
      <c r="K220" s="221"/>
      <c r="L220" s="226"/>
      <c r="M220" s="227"/>
      <c r="N220" s="228"/>
      <c r="O220" s="228"/>
      <c r="P220" s="228"/>
      <c r="Q220" s="228"/>
      <c r="R220" s="228"/>
      <c r="S220" s="228"/>
      <c r="T220" s="229"/>
      <c r="AT220" s="230" t="s">
        <v>171</v>
      </c>
      <c r="AU220" s="230" t="s">
        <v>84</v>
      </c>
      <c r="AV220" s="12" t="s">
        <v>84</v>
      </c>
      <c r="AW220" s="12" t="s">
        <v>173</v>
      </c>
      <c r="AX220" s="12" t="s">
        <v>24</v>
      </c>
      <c r="AY220" s="230" t="s">
        <v>123</v>
      </c>
    </row>
    <row r="221" spans="2:65" s="1" customFormat="1" ht="22.9" customHeight="1">
      <c r="B221" s="41"/>
      <c r="C221" s="183" t="s">
        <v>291</v>
      </c>
      <c r="D221" s="183" t="s">
        <v>124</v>
      </c>
      <c r="E221" s="184" t="s">
        <v>292</v>
      </c>
      <c r="F221" s="185" t="s">
        <v>293</v>
      </c>
      <c r="G221" s="186" t="s">
        <v>168</v>
      </c>
      <c r="H221" s="187">
        <v>29.989</v>
      </c>
      <c r="I221" s="188"/>
      <c r="J221" s="189">
        <f>ROUND(I221*H221,2)</f>
        <v>0</v>
      </c>
      <c r="K221" s="185" t="s">
        <v>128</v>
      </c>
      <c r="L221" s="61"/>
      <c r="M221" s="190" t="s">
        <v>22</v>
      </c>
      <c r="N221" s="191" t="s">
        <v>46</v>
      </c>
      <c r="O221" s="42"/>
      <c r="P221" s="192">
        <f>O221*H221</f>
        <v>0</v>
      </c>
      <c r="Q221" s="192">
        <v>0</v>
      </c>
      <c r="R221" s="192">
        <f>Q221*H221</f>
        <v>0</v>
      </c>
      <c r="S221" s="192">
        <v>0.046</v>
      </c>
      <c r="T221" s="193">
        <f>S221*H221</f>
        <v>1.379494</v>
      </c>
      <c r="AR221" s="24" t="s">
        <v>142</v>
      </c>
      <c r="AT221" s="24" t="s">
        <v>124</v>
      </c>
      <c r="AU221" s="24" t="s">
        <v>84</v>
      </c>
      <c r="AY221" s="24" t="s">
        <v>123</v>
      </c>
      <c r="BE221" s="194">
        <f>IF(N221="základní",J221,0)</f>
        <v>0</v>
      </c>
      <c r="BF221" s="194">
        <f>IF(N221="snížená",J221,0)</f>
        <v>0</v>
      </c>
      <c r="BG221" s="194">
        <f>IF(N221="zákl. přenesená",J221,0)</f>
        <v>0</v>
      </c>
      <c r="BH221" s="194">
        <f>IF(N221="sníž. přenesená",J221,0)</f>
        <v>0</v>
      </c>
      <c r="BI221" s="194">
        <f>IF(N221="nulová",J221,0)</f>
        <v>0</v>
      </c>
      <c r="BJ221" s="24" t="s">
        <v>24</v>
      </c>
      <c r="BK221" s="194">
        <f>ROUND(I221*H221,2)</f>
        <v>0</v>
      </c>
      <c r="BL221" s="24" t="s">
        <v>142</v>
      </c>
      <c r="BM221" s="24" t="s">
        <v>294</v>
      </c>
    </row>
    <row r="222" spans="2:47" s="1" customFormat="1" ht="27">
      <c r="B222" s="41"/>
      <c r="C222" s="63"/>
      <c r="D222" s="195" t="s">
        <v>131</v>
      </c>
      <c r="E222" s="63"/>
      <c r="F222" s="196" t="s">
        <v>295</v>
      </c>
      <c r="G222" s="63"/>
      <c r="H222" s="63"/>
      <c r="I222" s="156"/>
      <c r="J222" s="63"/>
      <c r="K222" s="63"/>
      <c r="L222" s="61"/>
      <c r="M222" s="197"/>
      <c r="N222" s="42"/>
      <c r="O222" s="42"/>
      <c r="P222" s="42"/>
      <c r="Q222" s="42"/>
      <c r="R222" s="42"/>
      <c r="S222" s="42"/>
      <c r="T222" s="78"/>
      <c r="AT222" s="24" t="s">
        <v>131</v>
      </c>
      <c r="AU222" s="24" t="s">
        <v>84</v>
      </c>
    </row>
    <row r="223" spans="2:51" s="11" customFormat="1" ht="13.5">
      <c r="B223" s="210"/>
      <c r="C223" s="211"/>
      <c r="D223" s="195" t="s">
        <v>171</v>
      </c>
      <c r="E223" s="212" t="s">
        <v>22</v>
      </c>
      <c r="F223" s="213" t="s">
        <v>199</v>
      </c>
      <c r="G223" s="211"/>
      <c r="H223" s="212" t="s">
        <v>22</v>
      </c>
      <c r="I223" s="214"/>
      <c r="J223" s="211"/>
      <c r="K223" s="211"/>
      <c r="L223" s="215"/>
      <c r="M223" s="216"/>
      <c r="N223" s="217"/>
      <c r="O223" s="217"/>
      <c r="P223" s="217"/>
      <c r="Q223" s="217"/>
      <c r="R223" s="217"/>
      <c r="S223" s="217"/>
      <c r="T223" s="218"/>
      <c r="AT223" s="219" t="s">
        <v>171</v>
      </c>
      <c r="AU223" s="219" t="s">
        <v>84</v>
      </c>
      <c r="AV223" s="11" t="s">
        <v>24</v>
      </c>
      <c r="AW223" s="11" t="s">
        <v>173</v>
      </c>
      <c r="AX223" s="11" t="s">
        <v>75</v>
      </c>
      <c r="AY223" s="219" t="s">
        <v>123</v>
      </c>
    </row>
    <row r="224" spans="2:51" s="12" customFormat="1" ht="13.5">
      <c r="B224" s="220"/>
      <c r="C224" s="221"/>
      <c r="D224" s="195" t="s">
        <v>171</v>
      </c>
      <c r="E224" s="222" t="s">
        <v>22</v>
      </c>
      <c r="F224" s="223" t="s">
        <v>200</v>
      </c>
      <c r="G224" s="221"/>
      <c r="H224" s="224">
        <v>6.276</v>
      </c>
      <c r="I224" s="225"/>
      <c r="J224" s="221"/>
      <c r="K224" s="221"/>
      <c r="L224" s="226"/>
      <c r="M224" s="227"/>
      <c r="N224" s="228"/>
      <c r="O224" s="228"/>
      <c r="P224" s="228"/>
      <c r="Q224" s="228"/>
      <c r="R224" s="228"/>
      <c r="S224" s="228"/>
      <c r="T224" s="229"/>
      <c r="AT224" s="230" t="s">
        <v>171</v>
      </c>
      <c r="AU224" s="230" t="s">
        <v>84</v>
      </c>
      <c r="AV224" s="12" t="s">
        <v>84</v>
      </c>
      <c r="AW224" s="12" t="s">
        <v>173</v>
      </c>
      <c r="AX224" s="12" t="s">
        <v>75</v>
      </c>
      <c r="AY224" s="230" t="s">
        <v>123</v>
      </c>
    </row>
    <row r="225" spans="2:51" s="12" customFormat="1" ht="13.5">
      <c r="B225" s="220"/>
      <c r="C225" s="221"/>
      <c r="D225" s="195" t="s">
        <v>171</v>
      </c>
      <c r="E225" s="222" t="s">
        <v>22</v>
      </c>
      <c r="F225" s="223" t="s">
        <v>201</v>
      </c>
      <c r="G225" s="221"/>
      <c r="H225" s="224">
        <v>3.522</v>
      </c>
      <c r="I225" s="225"/>
      <c r="J225" s="221"/>
      <c r="K225" s="221"/>
      <c r="L225" s="226"/>
      <c r="M225" s="227"/>
      <c r="N225" s="228"/>
      <c r="O225" s="228"/>
      <c r="P225" s="228"/>
      <c r="Q225" s="228"/>
      <c r="R225" s="228"/>
      <c r="S225" s="228"/>
      <c r="T225" s="229"/>
      <c r="AT225" s="230" t="s">
        <v>171</v>
      </c>
      <c r="AU225" s="230" t="s">
        <v>84</v>
      </c>
      <c r="AV225" s="12" t="s">
        <v>84</v>
      </c>
      <c r="AW225" s="12" t="s">
        <v>173</v>
      </c>
      <c r="AX225" s="12" t="s">
        <v>75</v>
      </c>
      <c r="AY225" s="230" t="s">
        <v>123</v>
      </c>
    </row>
    <row r="226" spans="2:51" s="12" customFormat="1" ht="13.5">
      <c r="B226" s="220"/>
      <c r="C226" s="221"/>
      <c r="D226" s="195" t="s">
        <v>171</v>
      </c>
      <c r="E226" s="222" t="s">
        <v>22</v>
      </c>
      <c r="F226" s="223" t="s">
        <v>202</v>
      </c>
      <c r="G226" s="221"/>
      <c r="H226" s="224">
        <v>7.0152</v>
      </c>
      <c r="I226" s="225"/>
      <c r="J226" s="221"/>
      <c r="K226" s="221"/>
      <c r="L226" s="226"/>
      <c r="M226" s="227"/>
      <c r="N226" s="228"/>
      <c r="O226" s="228"/>
      <c r="P226" s="228"/>
      <c r="Q226" s="228"/>
      <c r="R226" s="228"/>
      <c r="S226" s="228"/>
      <c r="T226" s="229"/>
      <c r="AT226" s="230" t="s">
        <v>171</v>
      </c>
      <c r="AU226" s="230" t="s">
        <v>84</v>
      </c>
      <c r="AV226" s="12" t="s">
        <v>84</v>
      </c>
      <c r="AW226" s="12" t="s">
        <v>173</v>
      </c>
      <c r="AX226" s="12" t="s">
        <v>75</v>
      </c>
      <c r="AY226" s="230" t="s">
        <v>123</v>
      </c>
    </row>
    <row r="227" spans="2:51" s="12" customFormat="1" ht="13.5">
      <c r="B227" s="220"/>
      <c r="C227" s="221"/>
      <c r="D227" s="195" t="s">
        <v>171</v>
      </c>
      <c r="E227" s="222" t="s">
        <v>22</v>
      </c>
      <c r="F227" s="223" t="s">
        <v>203</v>
      </c>
      <c r="G227" s="221"/>
      <c r="H227" s="224">
        <v>7.044</v>
      </c>
      <c r="I227" s="225"/>
      <c r="J227" s="221"/>
      <c r="K227" s="221"/>
      <c r="L227" s="226"/>
      <c r="M227" s="227"/>
      <c r="N227" s="228"/>
      <c r="O227" s="228"/>
      <c r="P227" s="228"/>
      <c r="Q227" s="228"/>
      <c r="R227" s="228"/>
      <c r="S227" s="228"/>
      <c r="T227" s="229"/>
      <c r="AT227" s="230" t="s">
        <v>171</v>
      </c>
      <c r="AU227" s="230" t="s">
        <v>84</v>
      </c>
      <c r="AV227" s="12" t="s">
        <v>84</v>
      </c>
      <c r="AW227" s="12" t="s">
        <v>173</v>
      </c>
      <c r="AX227" s="12" t="s">
        <v>75</v>
      </c>
      <c r="AY227" s="230" t="s">
        <v>123</v>
      </c>
    </row>
    <row r="228" spans="2:51" s="12" customFormat="1" ht="13.5">
      <c r="B228" s="220"/>
      <c r="C228" s="221"/>
      <c r="D228" s="195" t="s">
        <v>171</v>
      </c>
      <c r="E228" s="222" t="s">
        <v>22</v>
      </c>
      <c r="F228" s="223" t="s">
        <v>204</v>
      </c>
      <c r="G228" s="221"/>
      <c r="H228" s="224">
        <v>6.132</v>
      </c>
      <c r="I228" s="225"/>
      <c r="J228" s="221"/>
      <c r="K228" s="221"/>
      <c r="L228" s="226"/>
      <c r="M228" s="227"/>
      <c r="N228" s="228"/>
      <c r="O228" s="228"/>
      <c r="P228" s="228"/>
      <c r="Q228" s="228"/>
      <c r="R228" s="228"/>
      <c r="S228" s="228"/>
      <c r="T228" s="229"/>
      <c r="AT228" s="230" t="s">
        <v>171</v>
      </c>
      <c r="AU228" s="230" t="s">
        <v>84</v>
      </c>
      <c r="AV228" s="12" t="s">
        <v>84</v>
      </c>
      <c r="AW228" s="12" t="s">
        <v>173</v>
      </c>
      <c r="AX228" s="12" t="s">
        <v>75</v>
      </c>
      <c r="AY228" s="230" t="s">
        <v>123</v>
      </c>
    </row>
    <row r="229" spans="2:51" s="13" customFormat="1" ht="13.5">
      <c r="B229" s="231"/>
      <c r="C229" s="232"/>
      <c r="D229" s="195" t="s">
        <v>171</v>
      </c>
      <c r="E229" s="233" t="s">
        <v>22</v>
      </c>
      <c r="F229" s="234" t="s">
        <v>181</v>
      </c>
      <c r="G229" s="232"/>
      <c r="H229" s="235">
        <v>29.9892</v>
      </c>
      <c r="I229" s="236"/>
      <c r="J229" s="232"/>
      <c r="K229" s="232"/>
      <c r="L229" s="237"/>
      <c r="M229" s="238"/>
      <c r="N229" s="239"/>
      <c r="O229" s="239"/>
      <c r="P229" s="239"/>
      <c r="Q229" s="239"/>
      <c r="R229" s="239"/>
      <c r="S229" s="239"/>
      <c r="T229" s="240"/>
      <c r="AT229" s="241" t="s">
        <v>171</v>
      </c>
      <c r="AU229" s="241" t="s">
        <v>84</v>
      </c>
      <c r="AV229" s="13" t="s">
        <v>142</v>
      </c>
      <c r="AW229" s="13" t="s">
        <v>173</v>
      </c>
      <c r="AX229" s="13" t="s">
        <v>24</v>
      </c>
      <c r="AY229" s="241" t="s">
        <v>123</v>
      </c>
    </row>
    <row r="230" spans="2:63" s="9" customFormat="1" ht="29.85" customHeight="1">
      <c r="B230" s="169"/>
      <c r="C230" s="170"/>
      <c r="D230" s="171" t="s">
        <v>74</v>
      </c>
      <c r="E230" s="208" t="s">
        <v>296</v>
      </c>
      <c r="F230" s="208" t="s">
        <v>297</v>
      </c>
      <c r="G230" s="170"/>
      <c r="H230" s="170"/>
      <c r="I230" s="173"/>
      <c r="J230" s="209">
        <f>BK230</f>
        <v>0</v>
      </c>
      <c r="K230" s="170"/>
      <c r="L230" s="175"/>
      <c r="M230" s="176"/>
      <c r="N230" s="177"/>
      <c r="O230" s="177"/>
      <c r="P230" s="178">
        <f>SUM(P231:P241)</f>
        <v>0</v>
      </c>
      <c r="Q230" s="177"/>
      <c r="R230" s="178">
        <f>SUM(R231:R241)</f>
        <v>0</v>
      </c>
      <c r="S230" s="177"/>
      <c r="T230" s="179">
        <f>SUM(T231:T241)</f>
        <v>0</v>
      </c>
      <c r="AR230" s="180" t="s">
        <v>24</v>
      </c>
      <c r="AT230" s="181" t="s">
        <v>74</v>
      </c>
      <c r="AU230" s="181" t="s">
        <v>24</v>
      </c>
      <c r="AY230" s="180" t="s">
        <v>123</v>
      </c>
      <c r="BK230" s="182">
        <f>SUM(BK231:BK241)</f>
        <v>0</v>
      </c>
    </row>
    <row r="231" spans="2:65" s="1" customFormat="1" ht="22.9" customHeight="1">
      <c r="B231" s="41"/>
      <c r="C231" s="183" t="s">
        <v>10</v>
      </c>
      <c r="D231" s="183" t="s">
        <v>124</v>
      </c>
      <c r="E231" s="184" t="s">
        <v>298</v>
      </c>
      <c r="F231" s="185" t="s">
        <v>299</v>
      </c>
      <c r="G231" s="186" t="s">
        <v>300</v>
      </c>
      <c r="H231" s="187">
        <v>5.883</v>
      </c>
      <c r="I231" s="188"/>
      <c r="J231" s="189">
        <f>ROUND(I231*H231,2)</f>
        <v>0</v>
      </c>
      <c r="K231" s="185" t="s">
        <v>128</v>
      </c>
      <c r="L231" s="61"/>
      <c r="M231" s="190" t="s">
        <v>22</v>
      </c>
      <c r="N231" s="191" t="s">
        <v>46</v>
      </c>
      <c r="O231" s="42"/>
      <c r="P231" s="192">
        <f>O231*H231</f>
        <v>0</v>
      </c>
      <c r="Q231" s="192">
        <v>0</v>
      </c>
      <c r="R231" s="192">
        <f>Q231*H231</f>
        <v>0</v>
      </c>
      <c r="S231" s="192">
        <v>0</v>
      </c>
      <c r="T231" s="193">
        <f>S231*H231</f>
        <v>0</v>
      </c>
      <c r="AR231" s="24" t="s">
        <v>142</v>
      </c>
      <c r="AT231" s="24" t="s">
        <v>124</v>
      </c>
      <c r="AU231" s="24" t="s">
        <v>84</v>
      </c>
      <c r="AY231" s="24" t="s">
        <v>123</v>
      </c>
      <c r="BE231" s="194">
        <f>IF(N231="základní",J231,0)</f>
        <v>0</v>
      </c>
      <c r="BF231" s="194">
        <f>IF(N231="snížená",J231,0)</f>
        <v>0</v>
      </c>
      <c r="BG231" s="194">
        <f>IF(N231="zákl. přenesená",J231,0)</f>
        <v>0</v>
      </c>
      <c r="BH231" s="194">
        <f>IF(N231="sníž. přenesená",J231,0)</f>
        <v>0</v>
      </c>
      <c r="BI231" s="194">
        <f>IF(N231="nulová",J231,0)</f>
        <v>0</v>
      </c>
      <c r="BJ231" s="24" t="s">
        <v>24</v>
      </c>
      <c r="BK231" s="194">
        <f>ROUND(I231*H231,2)</f>
        <v>0</v>
      </c>
      <c r="BL231" s="24" t="s">
        <v>142</v>
      </c>
      <c r="BM231" s="24" t="s">
        <v>301</v>
      </c>
    </row>
    <row r="232" spans="2:47" s="1" customFormat="1" ht="27">
      <c r="B232" s="41"/>
      <c r="C232" s="63"/>
      <c r="D232" s="195" t="s">
        <v>131</v>
      </c>
      <c r="E232" s="63"/>
      <c r="F232" s="196" t="s">
        <v>302</v>
      </c>
      <c r="G232" s="63"/>
      <c r="H232" s="63"/>
      <c r="I232" s="156"/>
      <c r="J232" s="63"/>
      <c r="K232" s="63"/>
      <c r="L232" s="61"/>
      <c r="M232" s="197"/>
      <c r="N232" s="42"/>
      <c r="O232" s="42"/>
      <c r="P232" s="42"/>
      <c r="Q232" s="42"/>
      <c r="R232" s="42"/>
      <c r="S232" s="42"/>
      <c r="T232" s="78"/>
      <c r="AT232" s="24" t="s">
        <v>131</v>
      </c>
      <c r="AU232" s="24" t="s">
        <v>84</v>
      </c>
    </row>
    <row r="233" spans="2:65" s="1" customFormat="1" ht="22.9" customHeight="1">
      <c r="B233" s="41"/>
      <c r="C233" s="183" t="s">
        <v>303</v>
      </c>
      <c r="D233" s="183" t="s">
        <v>124</v>
      </c>
      <c r="E233" s="184" t="s">
        <v>304</v>
      </c>
      <c r="F233" s="185" t="s">
        <v>305</v>
      </c>
      <c r="G233" s="186" t="s">
        <v>300</v>
      </c>
      <c r="H233" s="187">
        <v>5.883</v>
      </c>
      <c r="I233" s="188"/>
      <c r="J233" s="189">
        <f>ROUND(I233*H233,2)</f>
        <v>0</v>
      </c>
      <c r="K233" s="185" t="s">
        <v>128</v>
      </c>
      <c r="L233" s="61"/>
      <c r="M233" s="190" t="s">
        <v>22</v>
      </c>
      <c r="N233" s="191" t="s">
        <v>46</v>
      </c>
      <c r="O233" s="42"/>
      <c r="P233" s="192">
        <f>O233*H233</f>
        <v>0</v>
      </c>
      <c r="Q233" s="192">
        <v>0</v>
      </c>
      <c r="R233" s="192">
        <f>Q233*H233</f>
        <v>0</v>
      </c>
      <c r="S233" s="192">
        <v>0</v>
      </c>
      <c r="T233" s="193">
        <f>S233*H233</f>
        <v>0</v>
      </c>
      <c r="AR233" s="24" t="s">
        <v>142</v>
      </c>
      <c r="AT233" s="24" t="s">
        <v>124</v>
      </c>
      <c r="AU233" s="24" t="s">
        <v>84</v>
      </c>
      <c r="AY233" s="24" t="s">
        <v>123</v>
      </c>
      <c r="BE233" s="194">
        <f>IF(N233="základní",J233,0)</f>
        <v>0</v>
      </c>
      <c r="BF233" s="194">
        <f>IF(N233="snížená",J233,0)</f>
        <v>0</v>
      </c>
      <c r="BG233" s="194">
        <f>IF(N233="zákl. přenesená",J233,0)</f>
        <v>0</v>
      </c>
      <c r="BH233" s="194">
        <f>IF(N233="sníž. přenesená",J233,0)</f>
        <v>0</v>
      </c>
      <c r="BI233" s="194">
        <f>IF(N233="nulová",J233,0)</f>
        <v>0</v>
      </c>
      <c r="BJ233" s="24" t="s">
        <v>24</v>
      </c>
      <c r="BK233" s="194">
        <f>ROUND(I233*H233,2)</f>
        <v>0</v>
      </c>
      <c r="BL233" s="24" t="s">
        <v>142</v>
      </c>
      <c r="BM233" s="24" t="s">
        <v>306</v>
      </c>
    </row>
    <row r="234" spans="2:47" s="1" customFormat="1" ht="13.5">
      <c r="B234" s="41"/>
      <c r="C234" s="63"/>
      <c r="D234" s="195" t="s">
        <v>131</v>
      </c>
      <c r="E234" s="63"/>
      <c r="F234" s="196" t="s">
        <v>305</v>
      </c>
      <c r="G234" s="63"/>
      <c r="H234" s="63"/>
      <c r="I234" s="156"/>
      <c r="J234" s="63"/>
      <c r="K234" s="63"/>
      <c r="L234" s="61"/>
      <c r="M234" s="197"/>
      <c r="N234" s="42"/>
      <c r="O234" s="42"/>
      <c r="P234" s="42"/>
      <c r="Q234" s="42"/>
      <c r="R234" s="42"/>
      <c r="S234" s="42"/>
      <c r="T234" s="78"/>
      <c r="AT234" s="24" t="s">
        <v>131</v>
      </c>
      <c r="AU234" s="24" t="s">
        <v>84</v>
      </c>
    </row>
    <row r="235" spans="2:65" s="1" customFormat="1" ht="22.9" customHeight="1">
      <c r="B235" s="41"/>
      <c r="C235" s="183" t="s">
        <v>307</v>
      </c>
      <c r="D235" s="183" t="s">
        <v>124</v>
      </c>
      <c r="E235" s="184" t="s">
        <v>308</v>
      </c>
      <c r="F235" s="185" t="s">
        <v>309</v>
      </c>
      <c r="G235" s="186" t="s">
        <v>300</v>
      </c>
      <c r="H235" s="187">
        <v>58.83</v>
      </c>
      <c r="I235" s="188"/>
      <c r="J235" s="189">
        <f>ROUND(I235*H235,2)</f>
        <v>0</v>
      </c>
      <c r="K235" s="185" t="s">
        <v>128</v>
      </c>
      <c r="L235" s="61"/>
      <c r="M235" s="190" t="s">
        <v>22</v>
      </c>
      <c r="N235" s="191" t="s">
        <v>46</v>
      </c>
      <c r="O235" s="42"/>
      <c r="P235" s="192">
        <f>O235*H235</f>
        <v>0</v>
      </c>
      <c r="Q235" s="192">
        <v>0</v>
      </c>
      <c r="R235" s="192">
        <f>Q235*H235</f>
        <v>0</v>
      </c>
      <c r="S235" s="192">
        <v>0</v>
      </c>
      <c r="T235" s="193">
        <f>S235*H235</f>
        <v>0</v>
      </c>
      <c r="AR235" s="24" t="s">
        <v>142</v>
      </c>
      <c r="AT235" s="24" t="s">
        <v>124</v>
      </c>
      <c r="AU235" s="24" t="s">
        <v>84</v>
      </c>
      <c r="AY235" s="24" t="s">
        <v>123</v>
      </c>
      <c r="BE235" s="194">
        <f>IF(N235="základní",J235,0)</f>
        <v>0</v>
      </c>
      <c r="BF235" s="194">
        <f>IF(N235="snížená",J235,0)</f>
        <v>0</v>
      </c>
      <c r="BG235" s="194">
        <f>IF(N235="zákl. přenesená",J235,0)</f>
        <v>0</v>
      </c>
      <c r="BH235" s="194">
        <f>IF(N235="sníž. přenesená",J235,0)</f>
        <v>0</v>
      </c>
      <c r="BI235" s="194">
        <f>IF(N235="nulová",J235,0)</f>
        <v>0</v>
      </c>
      <c r="BJ235" s="24" t="s">
        <v>24</v>
      </c>
      <c r="BK235" s="194">
        <f>ROUND(I235*H235,2)</f>
        <v>0</v>
      </c>
      <c r="BL235" s="24" t="s">
        <v>142</v>
      </c>
      <c r="BM235" s="24" t="s">
        <v>310</v>
      </c>
    </row>
    <row r="236" spans="2:47" s="1" customFormat="1" ht="13.5">
      <c r="B236" s="41"/>
      <c r="C236" s="63"/>
      <c r="D236" s="195" t="s">
        <v>131</v>
      </c>
      <c r="E236" s="63"/>
      <c r="F236" s="196" t="s">
        <v>309</v>
      </c>
      <c r="G236" s="63"/>
      <c r="H236" s="63"/>
      <c r="I236" s="156"/>
      <c r="J236" s="63"/>
      <c r="K236" s="63"/>
      <c r="L236" s="61"/>
      <c r="M236" s="197"/>
      <c r="N236" s="42"/>
      <c r="O236" s="42"/>
      <c r="P236" s="42"/>
      <c r="Q236" s="42"/>
      <c r="R236" s="42"/>
      <c r="S236" s="42"/>
      <c r="T236" s="78"/>
      <c r="AT236" s="24" t="s">
        <v>131</v>
      </c>
      <c r="AU236" s="24" t="s">
        <v>84</v>
      </c>
    </row>
    <row r="237" spans="2:51" s="12" customFormat="1" ht="13.5">
      <c r="B237" s="220"/>
      <c r="C237" s="221"/>
      <c r="D237" s="195" t="s">
        <v>171</v>
      </c>
      <c r="E237" s="221"/>
      <c r="F237" s="223" t="s">
        <v>311</v>
      </c>
      <c r="G237" s="221"/>
      <c r="H237" s="224">
        <v>58.83</v>
      </c>
      <c r="I237" s="225"/>
      <c r="J237" s="221"/>
      <c r="K237" s="221"/>
      <c r="L237" s="226"/>
      <c r="M237" s="227"/>
      <c r="N237" s="228"/>
      <c r="O237" s="228"/>
      <c r="P237" s="228"/>
      <c r="Q237" s="228"/>
      <c r="R237" s="228"/>
      <c r="S237" s="228"/>
      <c r="T237" s="229"/>
      <c r="AT237" s="230" t="s">
        <v>171</v>
      </c>
      <c r="AU237" s="230" t="s">
        <v>84</v>
      </c>
      <c r="AV237" s="12" t="s">
        <v>84</v>
      </c>
      <c r="AW237" s="12" t="s">
        <v>6</v>
      </c>
      <c r="AX237" s="12" t="s">
        <v>24</v>
      </c>
      <c r="AY237" s="230" t="s">
        <v>123</v>
      </c>
    </row>
    <row r="238" spans="2:65" s="1" customFormat="1" ht="22.9" customHeight="1">
      <c r="B238" s="41"/>
      <c r="C238" s="183" t="s">
        <v>312</v>
      </c>
      <c r="D238" s="183" t="s">
        <v>124</v>
      </c>
      <c r="E238" s="184" t="s">
        <v>313</v>
      </c>
      <c r="F238" s="185" t="s">
        <v>314</v>
      </c>
      <c r="G238" s="186" t="s">
        <v>300</v>
      </c>
      <c r="H238" s="187">
        <v>4.153</v>
      </c>
      <c r="I238" s="188"/>
      <c r="J238" s="189">
        <f>ROUND(I238*H238,2)</f>
        <v>0</v>
      </c>
      <c r="K238" s="185" t="s">
        <v>128</v>
      </c>
      <c r="L238" s="61"/>
      <c r="M238" s="190" t="s">
        <v>22</v>
      </c>
      <c r="N238" s="191" t="s">
        <v>46</v>
      </c>
      <c r="O238" s="42"/>
      <c r="P238" s="192">
        <f>O238*H238</f>
        <v>0</v>
      </c>
      <c r="Q238" s="192">
        <v>0</v>
      </c>
      <c r="R238" s="192">
        <f>Q238*H238</f>
        <v>0</v>
      </c>
      <c r="S238" s="192">
        <v>0</v>
      </c>
      <c r="T238" s="193">
        <f>S238*H238</f>
        <v>0</v>
      </c>
      <c r="AR238" s="24" t="s">
        <v>142</v>
      </c>
      <c r="AT238" s="24" t="s">
        <v>124</v>
      </c>
      <c r="AU238" s="24" t="s">
        <v>84</v>
      </c>
      <c r="AY238" s="24" t="s">
        <v>123</v>
      </c>
      <c r="BE238" s="194">
        <f>IF(N238="základní",J238,0)</f>
        <v>0</v>
      </c>
      <c r="BF238" s="194">
        <f>IF(N238="snížená",J238,0)</f>
        <v>0</v>
      </c>
      <c r="BG238" s="194">
        <f>IF(N238="zákl. přenesená",J238,0)</f>
        <v>0</v>
      </c>
      <c r="BH238" s="194">
        <f>IF(N238="sníž. přenesená",J238,0)</f>
        <v>0</v>
      </c>
      <c r="BI238" s="194">
        <f>IF(N238="nulová",J238,0)</f>
        <v>0</v>
      </c>
      <c r="BJ238" s="24" t="s">
        <v>24</v>
      </c>
      <c r="BK238" s="194">
        <f>ROUND(I238*H238,2)</f>
        <v>0</v>
      </c>
      <c r="BL238" s="24" t="s">
        <v>142</v>
      </c>
      <c r="BM238" s="24" t="s">
        <v>315</v>
      </c>
    </row>
    <row r="239" spans="2:47" s="1" customFormat="1" ht="27">
      <c r="B239" s="41"/>
      <c r="C239" s="63"/>
      <c r="D239" s="195" t="s">
        <v>131</v>
      </c>
      <c r="E239" s="63"/>
      <c r="F239" s="196" t="s">
        <v>316</v>
      </c>
      <c r="G239" s="63"/>
      <c r="H239" s="63"/>
      <c r="I239" s="156"/>
      <c r="J239" s="63"/>
      <c r="K239" s="63"/>
      <c r="L239" s="61"/>
      <c r="M239" s="197"/>
      <c r="N239" s="42"/>
      <c r="O239" s="42"/>
      <c r="P239" s="42"/>
      <c r="Q239" s="42"/>
      <c r="R239" s="42"/>
      <c r="S239" s="42"/>
      <c r="T239" s="78"/>
      <c r="AT239" s="24" t="s">
        <v>131</v>
      </c>
      <c r="AU239" s="24" t="s">
        <v>84</v>
      </c>
    </row>
    <row r="240" spans="2:65" s="1" customFormat="1" ht="22.9" customHeight="1">
      <c r="B240" s="41"/>
      <c r="C240" s="183" t="s">
        <v>317</v>
      </c>
      <c r="D240" s="183" t="s">
        <v>124</v>
      </c>
      <c r="E240" s="184" t="s">
        <v>318</v>
      </c>
      <c r="F240" s="185" t="s">
        <v>319</v>
      </c>
      <c r="G240" s="186" t="s">
        <v>300</v>
      </c>
      <c r="H240" s="187">
        <v>1.73</v>
      </c>
      <c r="I240" s="188"/>
      <c r="J240" s="189">
        <f>ROUND(I240*H240,2)</f>
        <v>0</v>
      </c>
      <c r="K240" s="185" t="s">
        <v>128</v>
      </c>
      <c r="L240" s="61"/>
      <c r="M240" s="190" t="s">
        <v>22</v>
      </c>
      <c r="N240" s="191" t="s">
        <v>46</v>
      </c>
      <c r="O240" s="42"/>
      <c r="P240" s="192">
        <f>O240*H240</f>
        <v>0</v>
      </c>
      <c r="Q240" s="192">
        <v>0</v>
      </c>
      <c r="R240" s="192">
        <f>Q240*H240</f>
        <v>0</v>
      </c>
      <c r="S240" s="192">
        <v>0</v>
      </c>
      <c r="T240" s="193">
        <f>S240*H240</f>
        <v>0</v>
      </c>
      <c r="AR240" s="24" t="s">
        <v>142</v>
      </c>
      <c r="AT240" s="24" t="s">
        <v>124</v>
      </c>
      <c r="AU240" s="24" t="s">
        <v>84</v>
      </c>
      <c r="AY240" s="24" t="s">
        <v>123</v>
      </c>
      <c r="BE240" s="194">
        <f>IF(N240="základní",J240,0)</f>
        <v>0</v>
      </c>
      <c r="BF240" s="194">
        <f>IF(N240="snížená",J240,0)</f>
        <v>0</v>
      </c>
      <c r="BG240" s="194">
        <f>IF(N240="zákl. přenesená",J240,0)</f>
        <v>0</v>
      </c>
      <c r="BH240" s="194">
        <f>IF(N240="sníž. přenesená",J240,0)</f>
        <v>0</v>
      </c>
      <c r="BI240" s="194">
        <f>IF(N240="nulová",J240,0)</f>
        <v>0</v>
      </c>
      <c r="BJ240" s="24" t="s">
        <v>24</v>
      </c>
      <c r="BK240" s="194">
        <f>ROUND(I240*H240,2)</f>
        <v>0</v>
      </c>
      <c r="BL240" s="24" t="s">
        <v>142</v>
      </c>
      <c r="BM240" s="24" t="s">
        <v>320</v>
      </c>
    </row>
    <row r="241" spans="2:47" s="1" customFormat="1" ht="13.5">
      <c r="B241" s="41"/>
      <c r="C241" s="63"/>
      <c r="D241" s="195" t="s">
        <v>131</v>
      </c>
      <c r="E241" s="63"/>
      <c r="F241" s="196" t="s">
        <v>321</v>
      </c>
      <c r="G241" s="63"/>
      <c r="H241" s="63"/>
      <c r="I241" s="156"/>
      <c r="J241" s="63"/>
      <c r="K241" s="63"/>
      <c r="L241" s="61"/>
      <c r="M241" s="197"/>
      <c r="N241" s="42"/>
      <c r="O241" s="42"/>
      <c r="P241" s="42"/>
      <c r="Q241" s="42"/>
      <c r="R241" s="42"/>
      <c r="S241" s="42"/>
      <c r="T241" s="78"/>
      <c r="AT241" s="24" t="s">
        <v>131</v>
      </c>
      <c r="AU241" s="24" t="s">
        <v>84</v>
      </c>
    </row>
    <row r="242" spans="2:63" s="9" customFormat="1" ht="29.85" customHeight="1">
      <c r="B242" s="169"/>
      <c r="C242" s="170"/>
      <c r="D242" s="171" t="s">
        <v>74</v>
      </c>
      <c r="E242" s="208" t="s">
        <v>322</v>
      </c>
      <c r="F242" s="208" t="s">
        <v>323</v>
      </c>
      <c r="G242" s="170"/>
      <c r="H242" s="170"/>
      <c r="I242" s="173"/>
      <c r="J242" s="209">
        <f>BK242</f>
        <v>0</v>
      </c>
      <c r="K242" s="170"/>
      <c r="L242" s="175"/>
      <c r="M242" s="176"/>
      <c r="N242" s="177"/>
      <c r="O242" s="177"/>
      <c r="P242" s="178">
        <f>SUM(P243:P244)</f>
        <v>0</v>
      </c>
      <c r="Q242" s="177"/>
      <c r="R242" s="178">
        <f>SUM(R243:R244)</f>
        <v>0</v>
      </c>
      <c r="S242" s="177"/>
      <c r="T242" s="179">
        <f>SUM(T243:T244)</f>
        <v>0</v>
      </c>
      <c r="AR242" s="180" t="s">
        <v>24</v>
      </c>
      <c r="AT242" s="181" t="s">
        <v>74</v>
      </c>
      <c r="AU242" s="181" t="s">
        <v>24</v>
      </c>
      <c r="AY242" s="180" t="s">
        <v>123</v>
      </c>
      <c r="BK242" s="182">
        <f>SUM(BK243:BK244)</f>
        <v>0</v>
      </c>
    </row>
    <row r="243" spans="2:65" s="1" customFormat="1" ht="14.45" customHeight="1">
      <c r="B243" s="41"/>
      <c r="C243" s="183" t="s">
        <v>324</v>
      </c>
      <c r="D243" s="183" t="s">
        <v>124</v>
      </c>
      <c r="E243" s="184" t="s">
        <v>325</v>
      </c>
      <c r="F243" s="185" t="s">
        <v>326</v>
      </c>
      <c r="G243" s="186" t="s">
        <v>300</v>
      </c>
      <c r="H243" s="187">
        <v>22.807</v>
      </c>
      <c r="I243" s="188"/>
      <c r="J243" s="189">
        <f>ROUND(I243*H243,2)</f>
        <v>0</v>
      </c>
      <c r="K243" s="185" t="s">
        <v>128</v>
      </c>
      <c r="L243" s="61"/>
      <c r="M243" s="190" t="s">
        <v>22</v>
      </c>
      <c r="N243" s="191" t="s">
        <v>46</v>
      </c>
      <c r="O243" s="42"/>
      <c r="P243" s="192">
        <f>O243*H243</f>
        <v>0</v>
      </c>
      <c r="Q243" s="192">
        <v>0</v>
      </c>
      <c r="R243" s="192">
        <f>Q243*H243</f>
        <v>0</v>
      </c>
      <c r="S243" s="192">
        <v>0</v>
      </c>
      <c r="T243" s="193">
        <f>S243*H243</f>
        <v>0</v>
      </c>
      <c r="AR243" s="24" t="s">
        <v>142</v>
      </c>
      <c r="AT243" s="24" t="s">
        <v>124</v>
      </c>
      <c r="AU243" s="24" t="s">
        <v>84</v>
      </c>
      <c r="AY243" s="24" t="s">
        <v>123</v>
      </c>
      <c r="BE243" s="194">
        <f>IF(N243="základní",J243,0)</f>
        <v>0</v>
      </c>
      <c r="BF243" s="194">
        <f>IF(N243="snížená",J243,0)</f>
        <v>0</v>
      </c>
      <c r="BG243" s="194">
        <f>IF(N243="zákl. přenesená",J243,0)</f>
        <v>0</v>
      </c>
      <c r="BH243" s="194">
        <f>IF(N243="sníž. přenesená",J243,0)</f>
        <v>0</v>
      </c>
      <c r="BI243" s="194">
        <f>IF(N243="nulová",J243,0)</f>
        <v>0</v>
      </c>
      <c r="BJ243" s="24" t="s">
        <v>24</v>
      </c>
      <c r="BK243" s="194">
        <f>ROUND(I243*H243,2)</f>
        <v>0</v>
      </c>
      <c r="BL243" s="24" t="s">
        <v>142</v>
      </c>
      <c r="BM243" s="24" t="s">
        <v>9</v>
      </c>
    </row>
    <row r="244" spans="2:47" s="1" customFormat="1" ht="13.5">
      <c r="B244" s="41"/>
      <c r="C244" s="63"/>
      <c r="D244" s="195" t="s">
        <v>131</v>
      </c>
      <c r="E244" s="63"/>
      <c r="F244" s="196" t="s">
        <v>326</v>
      </c>
      <c r="G244" s="63"/>
      <c r="H244" s="63"/>
      <c r="I244" s="156"/>
      <c r="J244" s="63"/>
      <c r="K244" s="63"/>
      <c r="L244" s="61"/>
      <c r="M244" s="197"/>
      <c r="N244" s="42"/>
      <c r="O244" s="42"/>
      <c r="P244" s="42"/>
      <c r="Q244" s="42"/>
      <c r="R244" s="42"/>
      <c r="S244" s="42"/>
      <c r="T244" s="78"/>
      <c r="AT244" s="24" t="s">
        <v>131</v>
      </c>
      <c r="AU244" s="24" t="s">
        <v>84</v>
      </c>
    </row>
    <row r="245" spans="2:63" s="9" customFormat="1" ht="37.35" customHeight="1">
      <c r="B245" s="169"/>
      <c r="C245" s="170"/>
      <c r="D245" s="171" t="s">
        <v>74</v>
      </c>
      <c r="E245" s="172" t="s">
        <v>327</v>
      </c>
      <c r="F245" s="172" t="s">
        <v>328</v>
      </c>
      <c r="G245" s="170"/>
      <c r="H245" s="170"/>
      <c r="I245" s="173"/>
      <c r="J245" s="174">
        <f>BK245</f>
        <v>0</v>
      </c>
      <c r="K245" s="170"/>
      <c r="L245" s="175"/>
      <c r="M245" s="176"/>
      <c r="N245" s="177"/>
      <c r="O245" s="177"/>
      <c r="P245" s="178">
        <f>P246+P264+P314+P320+P333+P345</f>
        <v>0</v>
      </c>
      <c r="Q245" s="177"/>
      <c r="R245" s="178">
        <f>R246+R264+R314+R320+R333+R345</f>
        <v>0.44268858000000005</v>
      </c>
      <c r="S245" s="177"/>
      <c r="T245" s="179">
        <f>T246+T264+T314+T320+T333+T345</f>
        <v>0.096526</v>
      </c>
      <c r="AR245" s="180" t="s">
        <v>84</v>
      </c>
      <c r="AT245" s="181" t="s">
        <v>74</v>
      </c>
      <c r="AU245" s="181" t="s">
        <v>75</v>
      </c>
      <c r="AY245" s="180" t="s">
        <v>123</v>
      </c>
      <c r="BK245" s="182">
        <f>BK246+BK264+BK314+BK320+BK333+BK345</f>
        <v>0</v>
      </c>
    </row>
    <row r="246" spans="2:63" s="9" customFormat="1" ht="19.9" customHeight="1">
      <c r="B246" s="169"/>
      <c r="C246" s="170"/>
      <c r="D246" s="171" t="s">
        <v>74</v>
      </c>
      <c r="E246" s="208" t="s">
        <v>329</v>
      </c>
      <c r="F246" s="208" t="s">
        <v>330</v>
      </c>
      <c r="G246" s="170"/>
      <c r="H246" s="170"/>
      <c r="I246" s="173"/>
      <c r="J246" s="209">
        <f>BK246</f>
        <v>0</v>
      </c>
      <c r="K246" s="170"/>
      <c r="L246" s="175"/>
      <c r="M246" s="176"/>
      <c r="N246" s="177"/>
      <c r="O246" s="177"/>
      <c r="P246" s="178">
        <f>SUM(P247:P263)</f>
        <v>0</v>
      </c>
      <c r="Q246" s="177"/>
      <c r="R246" s="178">
        <f>SUM(R247:R263)</f>
        <v>0.179758</v>
      </c>
      <c r="S246" s="177"/>
      <c r="T246" s="179">
        <f>SUM(T247:T263)</f>
        <v>0.096526</v>
      </c>
      <c r="AR246" s="180" t="s">
        <v>84</v>
      </c>
      <c r="AT246" s="181" t="s">
        <v>74</v>
      </c>
      <c r="AU246" s="181" t="s">
        <v>24</v>
      </c>
      <c r="AY246" s="180" t="s">
        <v>123</v>
      </c>
      <c r="BK246" s="182">
        <f>SUM(BK247:BK263)</f>
        <v>0</v>
      </c>
    </row>
    <row r="247" spans="2:65" s="1" customFormat="1" ht="14.45" customHeight="1">
      <c r="B247" s="41"/>
      <c r="C247" s="183" t="s">
        <v>9</v>
      </c>
      <c r="D247" s="183" t="s">
        <v>124</v>
      </c>
      <c r="E247" s="184" t="s">
        <v>331</v>
      </c>
      <c r="F247" s="185" t="s">
        <v>332</v>
      </c>
      <c r="G247" s="186" t="s">
        <v>333</v>
      </c>
      <c r="H247" s="187">
        <v>57.8</v>
      </c>
      <c r="I247" s="188"/>
      <c r="J247" s="189">
        <f>ROUND(I247*H247,2)</f>
        <v>0</v>
      </c>
      <c r="K247" s="185" t="s">
        <v>128</v>
      </c>
      <c r="L247" s="61"/>
      <c r="M247" s="190" t="s">
        <v>22</v>
      </c>
      <c r="N247" s="191" t="s">
        <v>46</v>
      </c>
      <c r="O247" s="42"/>
      <c r="P247" s="192">
        <f>O247*H247</f>
        <v>0</v>
      </c>
      <c r="Q247" s="192">
        <v>0</v>
      </c>
      <c r="R247" s="192">
        <f>Q247*H247</f>
        <v>0</v>
      </c>
      <c r="S247" s="192">
        <v>0.00167</v>
      </c>
      <c r="T247" s="193">
        <f>S247*H247</f>
        <v>0.096526</v>
      </c>
      <c r="AR247" s="24" t="s">
        <v>303</v>
      </c>
      <c r="AT247" s="24" t="s">
        <v>124</v>
      </c>
      <c r="AU247" s="24" t="s">
        <v>84</v>
      </c>
      <c r="AY247" s="24" t="s">
        <v>123</v>
      </c>
      <c r="BE247" s="194">
        <f>IF(N247="základní",J247,0)</f>
        <v>0</v>
      </c>
      <c r="BF247" s="194">
        <f>IF(N247="snížená",J247,0)</f>
        <v>0</v>
      </c>
      <c r="BG247" s="194">
        <f>IF(N247="zákl. přenesená",J247,0)</f>
        <v>0</v>
      </c>
      <c r="BH247" s="194">
        <f>IF(N247="sníž. přenesená",J247,0)</f>
        <v>0</v>
      </c>
      <c r="BI247" s="194">
        <f>IF(N247="nulová",J247,0)</f>
        <v>0</v>
      </c>
      <c r="BJ247" s="24" t="s">
        <v>24</v>
      </c>
      <c r="BK247" s="194">
        <f>ROUND(I247*H247,2)</f>
        <v>0</v>
      </c>
      <c r="BL247" s="24" t="s">
        <v>303</v>
      </c>
      <c r="BM247" s="24" t="s">
        <v>334</v>
      </c>
    </row>
    <row r="248" spans="2:47" s="1" customFormat="1" ht="13.5">
      <c r="B248" s="41"/>
      <c r="C248" s="63"/>
      <c r="D248" s="195" t="s">
        <v>131</v>
      </c>
      <c r="E248" s="63"/>
      <c r="F248" s="196" t="s">
        <v>335</v>
      </c>
      <c r="G248" s="63"/>
      <c r="H248" s="63"/>
      <c r="I248" s="156"/>
      <c r="J248" s="63"/>
      <c r="K248" s="63"/>
      <c r="L248" s="61"/>
      <c r="M248" s="197"/>
      <c r="N248" s="42"/>
      <c r="O248" s="42"/>
      <c r="P248" s="42"/>
      <c r="Q248" s="42"/>
      <c r="R248" s="42"/>
      <c r="S248" s="42"/>
      <c r="T248" s="78"/>
      <c r="AT248" s="24" t="s">
        <v>131</v>
      </c>
      <c r="AU248" s="24" t="s">
        <v>84</v>
      </c>
    </row>
    <row r="249" spans="2:65" s="1" customFormat="1" ht="22.9" customHeight="1">
      <c r="B249" s="41"/>
      <c r="C249" s="183" t="s">
        <v>336</v>
      </c>
      <c r="D249" s="183" t="s">
        <v>124</v>
      </c>
      <c r="E249" s="184" t="s">
        <v>337</v>
      </c>
      <c r="F249" s="185" t="s">
        <v>338</v>
      </c>
      <c r="G249" s="186" t="s">
        <v>333</v>
      </c>
      <c r="H249" s="187">
        <v>57.8</v>
      </c>
      <c r="I249" s="188"/>
      <c r="J249" s="189">
        <f>ROUND(I249*H249,2)</f>
        <v>0</v>
      </c>
      <c r="K249" s="185" t="s">
        <v>128</v>
      </c>
      <c r="L249" s="61"/>
      <c r="M249" s="190" t="s">
        <v>22</v>
      </c>
      <c r="N249" s="191" t="s">
        <v>46</v>
      </c>
      <c r="O249" s="42"/>
      <c r="P249" s="192">
        <f>O249*H249</f>
        <v>0</v>
      </c>
      <c r="Q249" s="192">
        <v>0.00167</v>
      </c>
      <c r="R249" s="192">
        <f>Q249*H249</f>
        <v>0.096526</v>
      </c>
      <c r="S249" s="192">
        <v>0</v>
      </c>
      <c r="T249" s="193">
        <f>S249*H249</f>
        <v>0</v>
      </c>
      <c r="AR249" s="24" t="s">
        <v>303</v>
      </c>
      <c r="AT249" s="24" t="s">
        <v>124</v>
      </c>
      <c r="AU249" s="24" t="s">
        <v>84</v>
      </c>
      <c r="AY249" s="24" t="s">
        <v>123</v>
      </c>
      <c r="BE249" s="194">
        <f>IF(N249="základní",J249,0)</f>
        <v>0</v>
      </c>
      <c r="BF249" s="194">
        <f>IF(N249="snížená",J249,0)</f>
        <v>0</v>
      </c>
      <c r="BG249" s="194">
        <f>IF(N249="zákl. přenesená",J249,0)</f>
        <v>0</v>
      </c>
      <c r="BH249" s="194">
        <f>IF(N249="sníž. přenesená",J249,0)</f>
        <v>0</v>
      </c>
      <c r="BI249" s="194">
        <f>IF(N249="nulová",J249,0)</f>
        <v>0</v>
      </c>
      <c r="BJ249" s="24" t="s">
        <v>24</v>
      </c>
      <c r="BK249" s="194">
        <f>ROUND(I249*H249,2)</f>
        <v>0</v>
      </c>
      <c r="BL249" s="24" t="s">
        <v>303</v>
      </c>
      <c r="BM249" s="24" t="s">
        <v>339</v>
      </c>
    </row>
    <row r="250" spans="2:47" s="1" customFormat="1" ht="27">
      <c r="B250" s="41"/>
      <c r="C250" s="63"/>
      <c r="D250" s="195" t="s">
        <v>131</v>
      </c>
      <c r="E250" s="63"/>
      <c r="F250" s="196" t="s">
        <v>340</v>
      </c>
      <c r="G250" s="63"/>
      <c r="H250" s="63"/>
      <c r="I250" s="156"/>
      <c r="J250" s="63"/>
      <c r="K250" s="63"/>
      <c r="L250" s="61"/>
      <c r="M250" s="197"/>
      <c r="N250" s="42"/>
      <c r="O250" s="42"/>
      <c r="P250" s="42"/>
      <c r="Q250" s="42"/>
      <c r="R250" s="42"/>
      <c r="S250" s="42"/>
      <c r="T250" s="78"/>
      <c r="AT250" s="24" t="s">
        <v>131</v>
      </c>
      <c r="AU250" s="24" t="s">
        <v>84</v>
      </c>
    </row>
    <row r="251" spans="2:51" s="11" customFormat="1" ht="27">
      <c r="B251" s="210"/>
      <c r="C251" s="211"/>
      <c r="D251" s="195" t="s">
        <v>171</v>
      </c>
      <c r="E251" s="212" t="s">
        <v>22</v>
      </c>
      <c r="F251" s="213" t="s">
        <v>341</v>
      </c>
      <c r="G251" s="211"/>
      <c r="H251" s="212" t="s">
        <v>22</v>
      </c>
      <c r="I251" s="214"/>
      <c r="J251" s="211"/>
      <c r="K251" s="211"/>
      <c r="L251" s="215"/>
      <c r="M251" s="216"/>
      <c r="N251" s="217"/>
      <c r="O251" s="217"/>
      <c r="P251" s="217"/>
      <c r="Q251" s="217"/>
      <c r="R251" s="217"/>
      <c r="S251" s="217"/>
      <c r="T251" s="218"/>
      <c r="AT251" s="219" t="s">
        <v>171</v>
      </c>
      <c r="AU251" s="219" t="s">
        <v>84</v>
      </c>
      <c r="AV251" s="11" t="s">
        <v>24</v>
      </c>
      <c r="AW251" s="11" t="s">
        <v>173</v>
      </c>
      <c r="AX251" s="11" t="s">
        <v>75</v>
      </c>
      <c r="AY251" s="219" t="s">
        <v>123</v>
      </c>
    </row>
    <row r="252" spans="2:51" s="12" customFormat="1" ht="27">
      <c r="B252" s="220"/>
      <c r="C252" s="221"/>
      <c r="D252" s="195" t="s">
        <v>171</v>
      </c>
      <c r="E252" s="222" t="s">
        <v>22</v>
      </c>
      <c r="F252" s="223" t="s">
        <v>342</v>
      </c>
      <c r="G252" s="221"/>
      <c r="H252" s="224">
        <v>45.75</v>
      </c>
      <c r="I252" s="225"/>
      <c r="J252" s="221"/>
      <c r="K252" s="221"/>
      <c r="L252" s="226"/>
      <c r="M252" s="227"/>
      <c r="N252" s="228"/>
      <c r="O252" s="228"/>
      <c r="P252" s="228"/>
      <c r="Q252" s="228"/>
      <c r="R252" s="228"/>
      <c r="S252" s="228"/>
      <c r="T252" s="229"/>
      <c r="AT252" s="230" t="s">
        <v>171</v>
      </c>
      <c r="AU252" s="230" t="s">
        <v>84</v>
      </c>
      <c r="AV252" s="12" t="s">
        <v>84</v>
      </c>
      <c r="AW252" s="12" t="s">
        <v>173</v>
      </c>
      <c r="AX252" s="12" t="s">
        <v>75</v>
      </c>
      <c r="AY252" s="230" t="s">
        <v>123</v>
      </c>
    </row>
    <row r="253" spans="2:51" s="11" customFormat="1" ht="13.5">
      <c r="B253" s="210"/>
      <c r="C253" s="211"/>
      <c r="D253" s="195" t="s">
        <v>171</v>
      </c>
      <c r="E253" s="212" t="s">
        <v>22</v>
      </c>
      <c r="F253" s="213" t="s">
        <v>343</v>
      </c>
      <c r="G253" s="211"/>
      <c r="H253" s="212" t="s">
        <v>22</v>
      </c>
      <c r="I253" s="214"/>
      <c r="J253" s="211"/>
      <c r="K253" s="211"/>
      <c r="L253" s="215"/>
      <c r="M253" s="216"/>
      <c r="N253" s="217"/>
      <c r="O253" s="217"/>
      <c r="P253" s="217"/>
      <c r="Q253" s="217"/>
      <c r="R253" s="217"/>
      <c r="S253" s="217"/>
      <c r="T253" s="218"/>
      <c r="AT253" s="219" t="s">
        <v>171</v>
      </c>
      <c r="AU253" s="219" t="s">
        <v>84</v>
      </c>
      <c r="AV253" s="11" t="s">
        <v>24</v>
      </c>
      <c r="AW253" s="11" t="s">
        <v>173</v>
      </c>
      <c r="AX253" s="11" t="s">
        <v>75</v>
      </c>
      <c r="AY253" s="219" t="s">
        <v>123</v>
      </c>
    </row>
    <row r="254" spans="2:51" s="12" customFormat="1" ht="13.5">
      <c r="B254" s="220"/>
      <c r="C254" s="221"/>
      <c r="D254" s="195" t="s">
        <v>171</v>
      </c>
      <c r="E254" s="222" t="s">
        <v>22</v>
      </c>
      <c r="F254" s="223" t="s">
        <v>344</v>
      </c>
      <c r="G254" s="221"/>
      <c r="H254" s="224">
        <v>12.05</v>
      </c>
      <c r="I254" s="225"/>
      <c r="J254" s="221"/>
      <c r="K254" s="221"/>
      <c r="L254" s="226"/>
      <c r="M254" s="227"/>
      <c r="N254" s="228"/>
      <c r="O254" s="228"/>
      <c r="P254" s="228"/>
      <c r="Q254" s="228"/>
      <c r="R254" s="228"/>
      <c r="S254" s="228"/>
      <c r="T254" s="229"/>
      <c r="AT254" s="230" t="s">
        <v>171</v>
      </c>
      <c r="AU254" s="230" t="s">
        <v>84</v>
      </c>
      <c r="AV254" s="12" t="s">
        <v>84</v>
      </c>
      <c r="AW254" s="12" t="s">
        <v>173</v>
      </c>
      <c r="AX254" s="12" t="s">
        <v>75</v>
      </c>
      <c r="AY254" s="230" t="s">
        <v>123</v>
      </c>
    </row>
    <row r="255" spans="2:51" s="13" customFormat="1" ht="13.5">
      <c r="B255" s="231"/>
      <c r="C255" s="232"/>
      <c r="D255" s="195" t="s">
        <v>171</v>
      </c>
      <c r="E255" s="233" t="s">
        <v>22</v>
      </c>
      <c r="F255" s="234" t="s">
        <v>181</v>
      </c>
      <c r="G255" s="232"/>
      <c r="H255" s="235">
        <v>57.8</v>
      </c>
      <c r="I255" s="236"/>
      <c r="J255" s="232"/>
      <c r="K255" s="232"/>
      <c r="L255" s="237"/>
      <c r="M255" s="238"/>
      <c r="N255" s="239"/>
      <c r="O255" s="239"/>
      <c r="P255" s="239"/>
      <c r="Q255" s="239"/>
      <c r="R255" s="239"/>
      <c r="S255" s="239"/>
      <c r="T255" s="240"/>
      <c r="AT255" s="241" t="s">
        <v>171</v>
      </c>
      <c r="AU255" s="241" t="s">
        <v>84</v>
      </c>
      <c r="AV255" s="13" t="s">
        <v>142</v>
      </c>
      <c r="AW255" s="13" t="s">
        <v>173</v>
      </c>
      <c r="AX255" s="13" t="s">
        <v>24</v>
      </c>
      <c r="AY255" s="241" t="s">
        <v>123</v>
      </c>
    </row>
    <row r="256" spans="2:65" s="1" customFormat="1" ht="22.9" customHeight="1">
      <c r="B256" s="41"/>
      <c r="C256" s="183" t="s">
        <v>345</v>
      </c>
      <c r="D256" s="183" t="s">
        <v>124</v>
      </c>
      <c r="E256" s="184" t="s">
        <v>346</v>
      </c>
      <c r="F256" s="185" t="s">
        <v>347</v>
      </c>
      <c r="G256" s="186" t="s">
        <v>348</v>
      </c>
      <c r="H256" s="187">
        <v>120</v>
      </c>
      <c r="I256" s="188"/>
      <c r="J256" s="189">
        <f>ROUND(I256*H256,2)</f>
        <v>0</v>
      </c>
      <c r="K256" s="185" t="s">
        <v>128</v>
      </c>
      <c r="L256" s="61"/>
      <c r="M256" s="190" t="s">
        <v>22</v>
      </c>
      <c r="N256" s="191" t="s">
        <v>46</v>
      </c>
      <c r="O256" s="42"/>
      <c r="P256" s="192">
        <f>O256*H256</f>
        <v>0</v>
      </c>
      <c r="Q256" s="192">
        <v>0</v>
      </c>
      <c r="R256" s="192">
        <f>Q256*H256</f>
        <v>0</v>
      </c>
      <c r="S256" s="192">
        <v>0</v>
      </c>
      <c r="T256" s="193">
        <f>S256*H256</f>
        <v>0</v>
      </c>
      <c r="AR256" s="24" t="s">
        <v>303</v>
      </c>
      <c r="AT256" s="24" t="s">
        <v>124</v>
      </c>
      <c r="AU256" s="24" t="s">
        <v>84</v>
      </c>
      <c r="AY256" s="24" t="s">
        <v>123</v>
      </c>
      <c r="BE256" s="194">
        <f>IF(N256="základní",J256,0)</f>
        <v>0</v>
      </c>
      <c r="BF256" s="194">
        <f>IF(N256="snížená",J256,0)</f>
        <v>0</v>
      </c>
      <c r="BG256" s="194">
        <f>IF(N256="zákl. přenesená",J256,0)</f>
        <v>0</v>
      </c>
      <c r="BH256" s="194">
        <f>IF(N256="sníž. přenesená",J256,0)</f>
        <v>0</v>
      </c>
      <c r="BI256" s="194">
        <f>IF(N256="nulová",J256,0)</f>
        <v>0</v>
      </c>
      <c r="BJ256" s="24" t="s">
        <v>24</v>
      </c>
      <c r="BK256" s="194">
        <f>ROUND(I256*H256,2)</f>
        <v>0</v>
      </c>
      <c r="BL256" s="24" t="s">
        <v>303</v>
      </c>
      <c r="BM256" s="24" t="s">
        <v>349</v>
      </c>
    </row>
    <row r="257" spans="2:47" s="1" customFormat="1" ht="40.5">
      <c r="B257" s="41"/>
      <c r="C257" s="63"/>
      <c r="D257" s="195" t="s">
        <v>131</v>
      </c>
      <c r="E257" s="63"/>
      <c r="F257" s="196" t="s">
        <v>350</v>
      </c>
      <c r="G257" s="63"/>
      <c r="H257" s="63"/>
      <c r="I257" s="156"/>
      <c r="J257" s="63"/>
      <c r="K257" s="63"/>
      <c r="L257" s="61"/>
      <c r="M257" s="197"/>
      <c r="N257" s="42"/>
      <c r="O257" s="42"/>
      <c r="P257" s="42"/>
      <c r="Q257" s="42"/>
      <c r="R257" s="42"/>
      <c r="S257" s="42"/>
      <c r="T257" s="78"/>
      <c r="AT257" s="24" t="s">
        <v>131</v>
      </c>
      <c r="AU257" s="24" t="s">
        <v>84</v>
      </c>
    </row>
    <row r="258" spans="2:51" s="12" customFormat="1" ht="13.5">
      <c r="B258" s="220"/>
      <c r="C258" s="221"/>
      <c r="D258" s="195" t="s">
        <v>171</v>
      </c>
      <c r="E258" s="222" t="s">
        <v>22</v>
      </c>
      <c r="F258" s="223" t="s">
        <v>351</v>
      </c>
      <c r="G258" s="221"/>
      <c r="H258" s="224">
        <v>120</v>
      </c>
      <c r="I258" s="225"/>
      <c r="J258" s="221"/>
      <c r="K258" s="221"/>
      <c r="L258" s="226"/>
      <c r="M258" s="227"/>
      <c r="N258" s="228"/>
      <c r="O258" s="228"/>
      <c r="P258" s="228"/>
      <c r="Q258" s="228"/>
      <c r="R258" s="228"/>
      <c r="S258" s="228"/>
      <c r="T258" s="229"/>
      <c r="AT258" s="230" t="s">
        <v>171</v>
      </c>
      <c r="AU258" s="230" t="s">
        <v>84</v>
      </c>
      <c r="AV258" s="12" t="s">
        <v>84</v>
      </c>
      <c r="AW258" s="12" t="s">
        <v>173</v>
      </c>
      <c r="AX258" s="12" t="s">
        <v>24</v>
      </c>
      <c r="AY258" s="230" t="s">
        <v>123</v>
      </c>
    </row>
    <row r="259" spans="2:65" s="1" customFormat="1" ht="22.9" customHeight="1">
      <c r="B259" s="41"/>
      <c r="C259" s="183" t="s">
        <v>349</v>
      </c>
      <c r="D259" s="183" t="s">
        <v>124</v>
      </c>
      <c r="E259" s="184" t="s">
        <v>352</v>
      </c>
      <c r="F259" s="185" t="s">
        <v>353</v>
      </c>
      <c r="G259" s="186" t="s">
        <v>333</v>
      </c>
      <c r="H259" s="187">
        <v>57.8</v>
      </c>
      <c r="I259" s="188"/>
      <c r="J259" s="189">
        <f>ROUND(I259*H259,2)</f>
        <v>0</v>
      </c>
      <c r="K259" s="185" t="s">
        <v>128</v>
      </c>
      <c r="L259" s="61"/>
      <c r="M259" s="190" t="s">
        <v>22</v>
      </c>
      <c r="N259" s="191" t="s">
        <v>46</v>
      </c>
      <c r="O259" s="42"/>
      <c r="P259" s="192">
        <f>O259*H259</f>
        <v>0</v>
      </c>
      <c r="Q259" s="192">
        <v>0.00144</v>
      </c>
      <c r="R259" s="192">
        <f>Q259*H259</f>
        <v>0.083232</v>
      </c>
      <c r="S259" s="192">
        <v>0</v>
      </c>
      <c r="T259" s="193">
        <f>S259*H259</f>
        <v>0</v>
      </c>
      <c r="AR259" s="24" t="s">
        <v>303</v>
      </c>
      <c r="AT259" s="24" t="s">
        <v>124</v>
      </c>
      <c r="AU259" s="24" t="s">
        <v>84</v>
      </c>
      <c r="AY259" s="24" t="s">
        <v>123</v>
      </c>
      <c r="BE259" s="194">
        <f>IF(N259="základní",J259,0)</f>
        <v>0</v>
      </c>
      <c r="BF259" s="194">
        <f>IF(N259="snížená",J259,0)</f>
        <v>0</v>
      </c>
      <c r="BG259" s="194">
        <f>IF(N259="zákl. přenesená",J259,0)</f>
        <v>0</v>
      </c>
      <c r="BH259" s="194">
        <f>IF(N259="sníž. přenesená",J259,0)</f>
        <v>0</v>
      </c>
      <c r="BI259" s="194">
        <f>IF(N259="nulová",J259,0)</f>
        <v>0</v>
      </c>
      <c r="BJ259" s="24" t="s">
        <v>24</v>
      </c>
      <c r="BK259" s="194">
        <f>ROUND(I259*H259,2)</f>
        <v>0</v>
      </c>
      <c r="BL259" s="24" t="s">
        <v>303</v>
      </c>
      <c r="BM259" s="24" t="s">
        <v>354</v>
      </c>
    </row>
    <row r="260" spans="2:47" s="1" customFormat="1" ht="13.5">
      <c r="B260" s="41"/>
      <c r="C260" s="63"/>
      <c r="D260" s="195" t="s">
        <v>131</v>
      </c>
      <c r="E260" s="63"/>
      <c r="F260" s="196" t="s">
        <v>355</v>
      </c>
      <c r="G260" s="63"/>
      <c r="H260" s="63"/>
      <c r="I260" s="156"/>
      <c r="J260" s="63"/>
      <c r="K260" s="63"/>
      <c r="L260" s="61"/>
      <c r="M260" s="197"/>
      <c r="N260" s="42"/>
      <c r="O260" s="42"/>
      <c r="P260" s="42"/>
      <c r="Q260" s="42"/>
      <c r="R260" s="42"/>
      <c r="S260" s="42"/>
      <c r="T260" s="78"/>
      <c r="AT260" s="24" t="s">
        <v>131</v>
      </c>
      <c r="AU260" s="24" t="s">
        <v>84</v>
      </c>
    </row>
    <row r="261" spans="2:65" s="1" customFormat="1" ht="22.9" customHeight="1">
      <c r="B261" s="41"/>
      <c r="C261" s="183" t="s">
        <v>356</v>
      </c>
      <c r="D261" s="183" t="s">
        <v>124</v>
      </c>
      <c r="E261" s="184" t="s">
        <v>357</v>
      </c>
      <c r="F261" s="185" t="s">
        <v>358</v>
      </c>
      <c r="G261" s="186" t="s">
        <v>359</v>
      </c>
      <c r="H261" s="253"/>
      <c r="I261" s="188"/>
      <c r="J261" s="189">
        <f>ROUND(I261*H261,2)</f>
        <v>0</v>
      </c>
      <c r="K261" s="185" t="s">
        <v>128</v>
      </c>
      <c r="L261" s="61"/>
      <c r="M261" s="190" t="s">
        <v>22</v>
      </c>
      <c r="N261" s="191" t="s">
        <v>46</v>
      </c>
      <c r="O261" s="42"/>
      <c r="P261" s="192">
        <f>O261*H261</f>
        <v>0</v>
      </c>
      <c r="Q261" s="192">
        <v>0</v>
      </c>
      <c r="R261" s="192">
        <f>Q261*H261</f>
        <v>0</v>
      </c>
      <c r="S261" s="192">
        <v>0</v>
      </c>
      <c r="T261" s="193">
        <f>S261*H261</f>
        <v>0</v>
      </c>
      <c r="AR261" s="24" t="s">
        <v>303</v>
      </c>
      <c r="AT261" s="24" t="s">
        <v>124</v>
      </c>
      <c r="AU261" s="24" t="s">
        <v>84</v>
      </c>
      <c r="AY261" s="24" t="s">
        <v>123</v>
      </c>
      <c r="BE261" s="194">
        <f>IF(N261="základní",J261,0)</f>
        <v>0</v>
      </c>
      <c r="BF261" s="194">
        <f>IF(N261="snížená",J261,0)</f>
        <v>0</v>
      </c>
      <c r="BG261" s="194">
        <f>IF(N261="zákl. přenesená",J261,0)</f>
        <v>0</v>
      </c>
      <c r="BH261" s="194">
        <f>IF(N261="sníž. přenesená",J261,0)</f>
        <v>0</v>
      </c>
      <c r="BI261" s="194">
        <f>IF(N261="nulová",J261,0)</f>
        <v>0</v>
      </c>
      <c r="BJ261" s="24" t="s">
        <v>24</v>
      </c>
      <c r="BK261" s="194">
        <f>ROUND(I261*H261,2)</f>
        <v>0</v>
      </c>
      <c r="BL261" s="24" t="s">
        <v>303</v>
      </c>
      <c r="BM261" s="24" t="s">
        <v>360</v>
      </c>
    </row>
    <row r="262" spans="2:47" s="1" customFormat="1" ht="27">
      <c r="B262" s="41"/>
      <c r="C262" s="63"/>
      <c r="D262" s="195" t="s">
        <v>131</v>
      </c>
      <c r="E262" s="63"/>
      <c r="F262" s="196" t="s">
        <v>361</v>
      </c>
      <c r="G262" s="63"/>
      <c r="H262" s="63"/>
      <c r="I262" s="156"/>
      <c r="J262" s="63"/>
      <c r="K262" s="63"/>
      <c r="L262" s="61"/>
      <c r="M262" s="197"/>
      <c r="N262" s="42"/>
      <c r="O262" s="42"/>
      <c r="P262" s="42"/>
      <c r="Q262" s="42"/>
      <c r="R262" s="42"/>
      <c r="S262" s="42"/>
      <c r="T262" s="78"/>
      <c r="AT262" s="24" t="s">
        <v>131</v>
      </c>
      <c r="AU262" s="24" t="s">
        <v>84</v>
      </c>
    </row>
    <row r="263" spans="2:47" s="1" customFormat="1" ht="135">
      <c r="B263" s="41"/>
      <c r="C263" s="63"/>
      <c r="D263" s="195" t="s">
        <v>362</v>
      </c>
      <c r="E263" s="63"/>
      <c r="F263" s="254" t="s">
        <v>363</v>
      </c>
      <c r="G263" s="63"/>
      <c r="H263" s="63"/>
      <c r="I263" s="156"/>
      <c r="J263" s="63"/>
      <c r="K263" s="63"/>
      <c r="L263" s="61"/>
      <c r="M263" s="197"/>
      <c r="N263" s="42"/>
      <c r="O263" s="42"/>
      <c r="P263" s="42"/>
      <c r="Q263" s="42"/>
      <c r="R263" s="42"/>
      <c r="S263" s="42"/>
      <c r="T263" s="78"/>
      <c r="AT263" s="24" t="s">
        <v>362</v>
      </c>
      <c r="AU263" s="24" t="s">
        <v>84</v>
      </c>
    </row>
    <row r="264" spans="2:63" s="9" customFormat="1" ht="29.85" customHeight="1">
      <c r="B264" s="169"/>
      <c r="C264" s="170"/>
      <c r="D264" s="171" t="s">
        <v>74</v>
      </c>
      <c r="E264" s="208" t="s">
        <v>364</v>
      </c>
      <c r="F264" s="208" t="s">
        <v>365</v>
      </c>
      <c r="G264" s="170"/>
      <c r="H264" s="170"/>
      <c r="I264" s="173"/>
      <c r="J264" s="209">
        <f>BK264</f>
        <v>0</v>
      </c>
      <c r="K264" s="170"/>
      <c r="L264" s="175"/>
      <c r="M264" s="176"/>
      <c r="N264" s="177"/>
      <c r="O264" s="177"/>
      <c r="P264" s="178">
        <f>SUM(P265:P313)</f>
        <v>0</v>
      </c>
      <c r="Q264" s="177"/>
      <c r="R264" s="178">
        <f>SUM(R265:R313)</f>
        <v>0</v>
      </c>
      <c r="S264" s="177"/>
      <c r="T264" s="179">
        <f>SUM(T265:T313)</f>
        <v>0</v>
      </c>
      <c r="AR264" s="180" t="s">
        <v>84</v>
      </c>
      <c r="AT264" s="181" t="s">
        <v>74</v>
      </c>
      <c r="AU264" s="181" t="s">
        <v>24</v>
      </c>
      <c r="AY264" s="180" t="s">
        <v>123</v>
      </c>
      <c r="BK264" s="182">
        <f>SUM(BK265:BK313)</f>
        <v>0</v>
      </c>
    </row>
    <row r="265" spans="2:65" s="1" customFormat="1" ht="22.9" customHeight="1">
      <c r="B265" s="41"/>
      <c r="C265" s="183" t="s">
        <v>366</v>
      </c>
      <c r="D265" s="183" t="s">
        <v>124</v>
      </c>
      <c r="E265" s="184" t="s">
        <v>367</v>
      </c>
      <c r="F265" s="185" t="s">
        <v>368</v>
      </c>
      <c r="G265" s="186" t="s">
        <v>348</v>
      </c>
      <c r="H265" s="187">
        <v>3</v>
      </c>
      <c r="I265" s="188"/>
      <c r="J265" s="189">
        <f aca="true" t="shared" si="0" ref="J265:J301">ROUND(I265*H265,2)</f>
        <v>0</v>
      </c>
      <c r="K265" s="185" t="s">
        <v>22</v>
      </c>
      <c r="L265" s="61"/>
      <c r="M265" s="190" t="s">
        <v>22</v>
      </c>
      <c r="N265" s="191" t="s">
        <v>46</v>
      </c>
      <c r="O265" s="42"/>
      <c r="P265" s="192">
        <f aca="true" t="shared" si="1" ref="P265:P301">O265*H265</f>
        <v>0</v>
      </c>
      <c r="Q265" s="192">
        <v>0</v>
      </c>
      <c r="R265" s="192">
        <f aca="true" t="shared" si="2" ref="R265:R301">Q265*H265</f>
        <v>0</v>
      </c>
      <c r="S265" s="192">
        <v>0</v>
      </c>
      <c r="T265" s="193">
        <f aca="true" t="shared" si="3" ref="T265:T301">S265*H265</f>
        <v>0</v>
      </c>
      <c r="AR265" s="24" t="s">
        <v>303</v>
      </c>
      <c r="AT265" s="24" t="s">
        <v>124</v>
      </c>
      <c r="AU265" s="24" t="s">
        <v>84</v>
      </c>
      <c r="AY265" s="24" t="s">
        <v>123</v>
      </c>
      <c r="BE265" s="194">
        <f aca="true" t="shared" si="4" ref="BE265:BE301">IF(N265="základní",J265,0)</f>
        <v>0</v>
      </c>
      <c r="BF265" s="194">
        <f aca="true" t="shared" si="5" ref="BF265:BF301">IF(N265="snížená",J265,0)</f>
        <v>0</v>
      </c>
      <c r="BG265" s="194">
        <f aca="true" t="shared" si="6" ref="BG265:BG301">IF(N265="zákl. přenesená",J265,0)</f>
        <v>0</v>
      </c>
      <c r="BH265" s="194">
        <f aca="true" t="shared" si="7" ref="BH265:BH301">IF(N265="sníž. přenesená",J265,0)</f>
        <v>0</v>
      </c>
      <c r="BI265" s="194">
        <f aca="true" t="shared" si="8" ref="BI265:BI301">IF(N265="nulová",J265,0)</f>
        <v>0</v>
      </c>
      <c r="BJ265" s="24" t="s">
        <v>24</v>
      </c>
      <c r="BK265" s="194">
        <f aca="true" t="shared" si="9" ref="BK265:BK301">ROUND(I265*H265,2)</f>
        <v>0</v>
      </c>
      <c r="BL265" s="24" t="s">
        <v>303</v>
      </c>
      <c r="BM265" s="24" t="s">
        <v>369</v>
      </c>
    </row>
    <row r="266" spans="2:65" s="1" customFormat="1" ht="22.9" customHeight="1">
      <c r="B266" s="41"/>
      <c r="C266" s="183" t="s">
        <v>370</v>
      </c>
      <c r="D266" s="183" t="s">
        <v>124</v>
      </c>
      <c r="E266" s="184" t="s">
        <v>371</v>
      </c>
      <c r="F266" s="185" t="s">
        <v>372</v>
      </c>
      <c r="G266" s="186" t="s">
        <v>348</v>
      </c>
      <c r="H266" s="187">
        <v>6</v>
      </c>
      <c r="I266" s="188"/>
      <c r="J266" s="189">
        <f t="shared" si="0"/>
        <v>0</v>
      </c>
      <c r="K266" s="185" t="s">
        <v>22</v>
      </c>
      <c r="L266" s="61"/>
      <c r="M266" s="190" t="s">
        <v>22</v>
      </c>
      <c r="N266" s="191" t="s">
        <v>46</v>
      </c>
      <c r="O266" s="42"/>
      <c r="P266" s="192">
        <f t="shared" si="1"/>
        <v>0</v>
      </c>
      <c r="Q266" s="192">
        <v>0</v>
      </c>
      <c r="R266" s="192">
        <f t="shared" si="2"/>
        <v>0</v>
      </c>
      <c r="S266" s="192">
        <v>0</v>
      </c>
      <c r="T266" s="193">
        <f t="shared" si="3"/>
        <v>0</v>
      </c>
      <c r="AR266" s="24" t="s">
        <v>303</v>
      </c>
      <c r="AT266" s="24" t="s">
        <v>124</v>
      </c>
      <c r="AU266" s="24" t="s">
        <v>84</v>
      </c>
      <c r="AY266" s="24" t="s">
        <v>123</v>
      </c>
      <c r="BE266" s="194">
        <f t="shared" si="4"/>
        <v>0</v>
      </c>
      <c r="BF266" s="194">
        <f t="shared" si="5"/>
        <v>0</v>
      </c>
      <c r="BG266" s="194">
        <f t="shared" si="6"/>
        <v>0</v>
      </c>
      <c r="BH266" s="194">
        <f t="shared" si="7"/>
        <v>0</v>
      </c>
      <c r="BI266" s="194">
        <f t="shared" si="8"/>
        <v>0</v>
      </c>
      <c r="BJ266" s="24" t="s">
        <v>24</v>
      </c>
      <c r="BK266" s="194">
        <f t="shared" si="9"/>
        <v>0</v>
      </c>
      <c r="BL266" s="24" t="s">
        <v>303</v>
      </c>
      <c r="BM266" s="24" t="s">
        <v>373</v>
      </c>
    </row>
    <row r="267" spans="2:65" s="1" customFormat="1" ht="22.9" customHeight="1">
      <c r="B267" s="41"/>
      <c r="C267" s="183" t="s">
        <v>374</v>
      </c>
      <c r="D267" s="183" t="s">
        <v>124</v>
      </c>
      <c r="E267" s="184" t="s">
        <v>375</v>
      </c>
      <c r="F267" s="185" t="s">
        <v>376</v>
      </c>
      <c r="G267" s="186" t="s">
        <v>348</v>
      </c>
      <c r="H267" s="187">
        <v>6</v>
      </c>
      <c r="I267" s="188"/>
      <c r="J267" s="189">
        <f t="shared" si="0"/>
        <v>0</v>
      </c>
      <c r="K267" s="185" t="s">
        <v>22</v>
      </c>
      <c r="L267" s="61"/>
      <c r="M267" s="190" t="s">
        <v>22</v>
      </c>
      <c r="N267" s="191" t="s">
        <v>46</v>
      </c>
      <c r="O267" s="42"/>
      <c r="P267" s="192">
        <f t="shared" si="1"/>
        <v>0</v>
      </c>
      <c r="Q267" s="192">
        <v>0</v>
      </c>
      <c r="R267" s="192">
        <f t="shared" si="2"/>
        <v>0</v>
      </c>
      <c r="S267" s="192">
        <v>0</v>
      </c>
      <c r="T267" s="193">
        <f t="shared" si="3"/>
        <v>0</v>
      </c>
      <c r="AR267" s="24" t="s">
        <v>303</v>
      </c>
      <c r="AT267" s="24" t="s">
        <v>124</v>
      </c>
      <c r="AU267" s="24" t="s">
        <v>84</v>
      </c>
      <c r="AY267" s="24" t="s">
        <v>123</v>
      </c>
      <c r="BE267" s="194">
        <f t="shared" si="4"/>
        <v>0</v>
      </c>
      <c r="BF267" s="194">
        <f t="shared" si="5"/>
        <v>0</v>
      </c>
      <c r="BG267" s="194">
        <f t="shared" si="6"/>
        <v>0</v>
      </c>
      <c r="BH267" s="194">
        <f t="shared" si="7"/>
        <v>0</v>
      </c>
      <c r="BI267" s="194">
        <f t="shared" si="8"/>
        <v>0</v>
      </c>
      <c r="BJ267" s="24" t="s">
        <v>24</v>
      </c>
      <c r="BK267" s="194">
        <f t="shared" si="9"/>
        <v>0</v>
      </c>
      <c r="BL267" s="24" t="s">
        <v>303</v>
      </c>
      <c r="BM267" s="24" t="s">
        <v>377</v>
      </c>
    </row>
    <row r="268" spans="2:65" s="1" customFormat="1" ht="22.9" customHeight="1">
      <c r="B268" s="41"/>
      <c r="C268" s="183" t="s">
        <v>378</v>
      </c>
      <c r="D268" s="183" t="s">
        <v>124</v>
      </c>
      <c r="E268" s="184" t="s">
        <v>379</v>
      </c>
      <c r="F268" s="185" t="s">
        <v>380</v>
      </c>
      <c r="G268" s="186" t="s">
        <v>348</v>
      </c>
      <c r="H268" s="187">
        <v>2</v>
      </c>
      <c r="I268" s="188"/>
      <c r="J268" s="189">
        <f t="shared" si="0"/>
        <v>0</v>
      </c>
      <c r="K268" s="185" t="s">
        <v>22</v>
      </c>
      <c r="L268" s="61"/>
      <c r="M268" s="190" t="s">
        <v>22</v>
      </c>
      <c r="N268" s="191" t="s">
        <v>46</v>
      </c>
      <c r="O268" s="42"/>
      <c r="P268" s="192">
        <f t="shared" si="1"/>
        <v>0</v>
      </c>
      <c r="Q268" s="192">
        <v>0</v>
      </c>
      <c r="R268" s="192">
        <f t="shared" si="2"/>
        <v>0</v>
      </c>
      <c r="S268" s="192">
        <v>0</v>
      </c>
      <c r="T268" s="193">
        <f t="shared" si="3"/>
        <v>0</v>
      </c>
      <c r="AR268" s="24" t="s">
        <v>303</v>
      </c>
      <c r="AT268" s="24" t="s">
        <v>124</v>
      </c>
      <c r="AU268" s="24" t="s">
        <v>84</v>
      </c>
      <c r="AY268" s="24" t="s">
        <v>123</v>
      </c>
      <c r="BE268" s="194">
        <f t="shared" si="4"/>
        <v>0</v>
      </c>
      <c r="BF268" s="194">
        <f t="shared" si="5"/>
        <v>0</v>
      </c>
      <c r="BG268" s="194">
        <f t="shared" si="6"/>
        <v>0</v>
      </c>
      <c r="BH268" s="194">
        <f t="shared" si="7"/>
        <v>0</v>
      </c>
      <c r="BI268" s="194">
        <f t="shared" si="8"/>
        <v>0</v>
      </c>
      <c r="BJ268" s="24" t="s">
        <v>24</v>
      </c>
      <c r="BK268" s="194">
        <f t="shared" si="9"/>
        <v>0</v>
      </c>
      <c r="BL268" s="24" t="s">
        <v>303</v>
      </c>
      <c r="BM268" s="24" t="s">
        <v>381</v>
      </c>
    </row>
    <row r="269" spans="2:65" s="1" customFormat="1" ht="34.15" customHeight="1">
      <c r="B269" s="41"/>
      <c r="C269" s="183" t="s">
        <v>382</v>
      </c>
      <c r="D269" s="183" t="s">
        <v>124</v>
      </c>
      <c r="E269" s="184" t="s">
        <v>383</v>
      </c>
      <c r="F269" s="185" t="s">
        <v>384</v>
      </c>
      <c r="G269" s="186" t="s">
        <v>348</v>
      </c>
      <c r="H269" s="187">
        <v>3</v>
      </c>
      <c r="I269" s="188"/>
      <c r="J269" s="189">
        <f t="shared" si="0"/>
        <v>0</v>
      </c>
      <c r="K269" s="185" t="s">
        <v>22</v>
      </c>
      <c r="L269" s="61"/>
      <c r="M269" s="190" t="s">
        <v>22</v>
      </c>
      <c r="N269" s="191" t="s">
        <v>46</v>
      </c>
      <c r="O269" s="42"/>
      <c r="P269" s="192">
        <f t="shared" si="1"/>
        <v>0</v>
      </c>
      <c r="Q269" s="192">
        <v>0</v>
      </c>
      <c r="R269" s="192">
        <f t="shared" si="2"/>
        <v>0</v>
      </c>
      <c r="S269" s="192">
        <v>0</v>
      </c>
      <c r="T269" s="193">
        <f t="shared" si="3"/>
        <v>0</v>
      </c>
      <c r="AR269" s="24" t="s">
        <v>303</v>
      </c>
      <c r="AT269" s="24" t="s">
        <v>124</v>
      </c>
      <c r="AU269" s="24" t="s">
        <v>84</v>
      </c>
      <c r="AY269" s="24" t="s">
        <v>123</v>
      </c>
      <c r="BE269" s="194">
        <f t="shared" si="4"/>
        <v>0</v>
      </c>
      <c r="BF269" s="194">
        <f t="shared" si="5"/>
        <v>0</v>
      </c>
      <c r="BG269" s="194">
        <f t="shared" si="6"/>
        <v>0</v>
      </c>
      <c r="BH269" s="194">
        <f t="shared" si="7"/>
        <v>0</v>
      </c>
      <c r="BI269" s="194">
        <f t="shared" si="8"/>
        <v>0</v>
      </c>
      <c r="BJ269" s="24" t="s">
        <v>24</v>
      </c>
      <c r="BK269" s="194">
        <f t="shared" si="9"/>
        <v>0</v>
      </c>
      <c r="BL269" s="24" t="s">
        <v>303</v>
      </c>
      <c r="BM269" s="24" t="s">
        <v>385</v>
      </c>
    </row>
    <row r="270" spans="2:65" s="1" customFormat="1" ht="22.9" customHeight="1">
      <c r="B270" s="41"/>
      <c r="C270" s="183" t="s">
        <v>386</v>
      </c>
      <c r="D270" s="183" t="s">
        <v>124</v>
      </c>
      <c r="E270" s="184" t="s">
        <v>387</v>
      </c>
      <c r="F270" s="185" t="s">
        <v>388</v>
      </c>
      <c r="G270" s="186" t="s">
        <v>348</v>
      </c>
      <c r="H270" s="187">
        <v>2</v>
      </c>
      <c r="I270" s="188"/>
      <c r="J270" s="189">
        <f t="shared" si="0"/>
        <v>0</v>
      </c>
      <c r="K270" s="185" t="s">
        <v>22</v>
      </c>
      <c r="L270" s="61"/>
      <c r="M270" s="190" t="s">
        <v>22</v>
      </c>
      <c r="N270" s="191" t="s">
        <v>46</v>
      </c>
      <c r="O270" s="42"/>
      <c r="P270" s="192">
        <f t="shared" si="1"/>
        <v>0</v>
      </c>
      <c r="Q270" s="192">
        <v>0</v>
      </c>
      <c r="R270" s="192">
        <f t="shared" si="2"/>
        <v>0</v>
      </c>
      <c r="S270" s="192">
        <v>0</v>
      </c>
      <c r="T270" s="193">
        <f t="shared" si="3"/>
        <v>0</v>
      </c>
      <c r="AR270" s="24" t="s">
        <v>303</v>
      </c>
      <c r="AT270" s="24" t="s">
        <v>124</v>
      </c>
      <c r="AU270" s="24" t="s">
        <v>84</v>
      </c>
      <c r="AY270" s="24" t="s">
        <v>123</v>
      </c>
      <c r="BE270" s="194">
        <f t="shared" si="4"/>
        <v>0</v>
      </c>
      <c r="BF270" s="194">
        <f t="shared" si="5"/>
        <v>0</v>
      </c>
      <c r="BG270" s="194">
        <f t="shared" si="6"/>
        <v>0</v>
      </c>
      <c r="BH270" s="194">
        <f t="shared" si="7"/>
        <v>0</v>
      </c>
      <c r="BI270" s="194">
        <f t="shared" si="8"/>
        <v>0</v>
      </c>
      <c r="BJ270" s="24" t="s">
        <v>24</v>
      </c>
      <c r="BK270" s="194">
        <f t="shared" si="9"/>
        <v>0</v>
      </c>
      <c r="BL270" s="24" t="s">
        <v>303</v>
      </c>
      <c r="BM270" s="24" t="s">
        <v>389</v>
      </c>
    </row>
    <row r="271" spans="2:65" s="1" customFormat="1" ht="22.9" customHeight="1">
      <c r="B271" s="41"/>
      <c r="C271" s="183" t="s">
        <v>390</v>
      </c>
      <c r="D271" s="183" t="s">
        <v>124</v>
      </c>
      <c r="E271" s="184" t="s">
        <v>391</v>
      </c>
      <c r="F271" s="185" t="s">
        <v>392</v>
      </c>
      <c r="G271" s="186" t="s">
        <v>348</v>
      </c>
      <c r="H271" s="187">
        <v>6</v>
      </c>
      <c r="I271" s="188"/>
      <c r="J271" s="189">
        <f t="shared" si="0"/>
        <v>0</v>
      </c>
      <c r="K271" s="185" t="s">
        <v>22</v>
      </c>
      <c r="L271" s="61"/>
      <c r="M271" s="190" t="s">
        <v>22</v>
      </c>
      <c r="N271" s="191" t="s">
        <v>46</v>
      </c>
      <c r="O271" s="42"/>
      <c r="P271" s="192">
        <f t="shared" si="1"/>
        <v>0</v>
      </c>
      <c r="Q271" s="192">
        <v>0</v>
      </c>
      <c r="R271" s="192">
        <f t="shared" si="2"/>
        <v>0</v>
      </c>
      <c r="S271" s="192">
        <v>0</v>
      </c>
      <c r="T271" s="193">
        <f t="shared" si="3"/>
        <v>0</v>
      </c>
      <c r="AR271" s="24" t="s">
        <v>303</v>
      </c>
      <c r="AT271" s="24" t="s">
        <v>124</v>
      </c>
      <c r="AU271" s="24" t="s">
        <v>84</v>
      </c>
      <c r="AY271" s="24" t="s">
        <v>123</v>
      </c>
      <c r="BE271" s="194">
        <f t="shared" si="4"/>
        <v>0</v>
      </c>
      <c r="BF271" s="194">
        <f t="shared" si="5"/>
        <v>0</v>
      </c>
      <c r="BG271" s="194">
        <f t="shared" si="6"/>
        <v>0</v>
      </c>
      <c r="BH271" s="194">
        <f t="shared" si="7"/>
        <v>0</v>
      </c>
      <c r="BI271" s="194">
        <f t="shared" si="8"/>
        <v>0</v>
      </c>
      <c r="BJ271" s="24" t="s">
        <v>24</v>
      </c>
      <c r="BK271" s="194">
        <f t="shared" si="9"/>
        <v>0</v>
      </c>
      <c r="BL271" s="24" t="s">
        <v>303</v>
      </c>
      <c r="BM271" s="24" t="s">
        <v>393</v>
      </c>
    </row>
    <row r="272" spans="2:65" s="1" customFormat="1" ht="22.9" customHeight="1">
      <c r="B272" s="41"/>
      <c r="C272" s="183" t="s">
        <v>394</v>
      </c>
      <c r="D272" s="183" t="s">
        <v>124</v>
      </c>
      <c r="E272" s="184" t="s">
        <v>395</v>
      </c>
      <c r="F272" s="185" t="s">
        <v>396</v>
      </c>
      <c r="G272" s="186" t="s">
        <v>348</v>
      </c>
      <c r="H272" s="187">
        <v>2</v>
      </c>
      <c r="I272" s="188"/>
      <c r="J272" s="189">
        <f t="shared" si="0"/>
        <v>0</v>
      </c>
      <c r="K272" s="185" t="s">
        <v>22</v>
      </c>
      <c r="L272" s="61"/>
      <c r="M272" s="190" t="s">
        <v>22</v>
      </c>
      <c r="N272" s="191" t="s">
        <v>46</v>
      </c>
      <c r="O272" s="42"/>
      <c r="P272" s="192">
        <f t="shared" si="1"/>
        <v>0</v>
      </c>
      <c r="Q272" s="192">
        <v>0</v>
      </c>
      <c r="R272" s="192">
        <f t="shared" si="2"/>
        <v>0</v>
      </c>
      <c r="S272" s="192">
        <v>0</v>
      </c>
      <c r="T272" s="193">
        <f t="shared" si="3"/>
        <v>0</v>
      </c>
      <c r="AR272" s="24" t="s">
        <v>303</v>
      </c>
      <c r="AT272" s="24" t="s">
        <v>124</v>
      </c>
      <c r="AU272" s="24" t="s">
        <v>84</v>
      </c>
      <c r="AY272" s="24" t="s">
        <v>123</v>
      </c>
      <c r="BE272" s="194">
        <f t="shared" si="4"/>
        <v>0</v>
      </c>
      <c r="BF272" s="194">
        <f t="shared" si="5"/>
        <v>0</v>
      </c>
      <c r="BG272" s="194">
        <f t="shared" si="6"/>
        <v>0</v>
      </c>
      <c r="BH272" s="194">
        <f t="shared" si="7"/>
        <v>0</v>
      </c>
      <c r="BI272" s="194">
        <f t="shared" si="8"/>
        <v>0</v>
      </c>
      <c r="BJ272" s="24" t="s">
        <v>24</v>
      </c>
      <c r="BK272" s="194">
        <f t="shared" si="9"/>
        <v>0</v>
      </c>
      <c r="BL272" s="24" t="s">
        <v>303</v>
      </c>
      <c r="BM272" s="24" t="s">
        <v>397</v>
      </c>
    </row>
    <row r="273" spans="2:65" s="1" customFormat="1" ht="22.9" customHeight="1">
      <c r="B273" s="41"/>
      <c r="C273" s="183" t="s">
        <v>398</v>
      </c>
      <c r="D273" s="183" t="s">
        <v>124</v>
      </c>
      <c r="E273" s="184" t="s">
        <v>399</v>
      </c>
      <c r="F273" s="185" t="s">
        <v>400</v>
      </c>
      <c r="G273" s="186" t="s">
        <v>348</v>
      </c>
      <c r="H273" s="187">
        <v>4</v>
      </c>
      <c r="I273" s="188"/>
      <c r="J273" s="189">
        <f t="shared" si="0"/>
        <v>0</v>
      </c>
      <c r="K273" s="185" t="s">
        <v>22</v>
      </c>
      <c r="L273" s="61"/>
      <c r="M273" s="190" t="s">
        <v>22</v>
      </c>
      <c r="N273" s="191" t="s">
        <v>46</v>
      </c>
      <c r="O273" s="42"/>
      <c r="P273" s="192">
        <f t="shared" si="1"/>
        <v>0</v>
      </c>
      <c r="Q273" s="192">
        <v>0</v>
      </c>
      <c r="R273" s="192">
        <f t="shared" si="2"/>
        <v>0</v>
      </c>
      <c r="S273" s="192">
        <v>0</v>
      </c>
      <c r="T273" s="193">
        <f t="shared" si="3"/>
        <v>0</v>
      </c>
      <c r="AR273" s="24" t="s">
        <v>303</v>
      </c>
      <c r="AT273" s="24" t="s">
        <v>124</v>
      </c>
      <c r="AU273" s="24" t="s">
        <v>84</v>
      </c>
      <c r="AY273" s="24" t="s">
        <v>123</v>
      </c>
      <c r="BE273" s="194">
        <f t="shared" si="4"/>
        <v>0</v>
      </c>
      <c r="BF273" s="194">
        <f t="shared" si="5"/>
        <v>0</v>
      </c>
      <c r="BG273" s="194">
        <f t="shared" si="6"/>
        <v>0</v>
      </c>
      <c r="BH273" s="194">
        <f t="shared" si="7"/>
        <v>0</v>
      </c>
      <c r="BI273" s="194">
        <f t="shared" si="8"/>
        <v>0</v>
      </c>
      <c r="BJ273" s="24" t="s">
        <v>24</v>
      </c>
      <c r="BK273" s="194">
        <f t="shared" si="9"/>
        <v>0</v>
      </c>
      <c r="BL273" s="24" t="s">
        <v>303</v>
      </c>
      <c r="BM273" s="24" t="s">
        <v>401</v>
      </c>
    </row>
    <row r="274" spans="2:65" s="1" customFormat="1" ht="22.9" customHeight="1">
      <c r="B274" s="41"/>
      <c r="C274" s="183" t="s">
        <v>402</v>
      </c>
      <c r="D274" s="183" t="s">
        <v>124</v>
      </c>
      <c r="E274" s="184" t="s">
        <v>403</v>
      </c>
      <c r="F274" s="185" t="s">
        <v>404</v>
      </c>
      <c r="G274" s="186" t="s">
        <v>348</v>
      </c>
      <c r="H274" s="187">
        <v>1</v>
      </c>
      <c r="I274" s="188"/>
      <c r="J274" s="189">
        <f t="shared" si="0"/>
        <v>0</v>
      </c>
      <c r="K274" s="185" t="s">
        <v>22</v>
      </c>
      <c r="L274" s="61"/>
      <c r="M274" s="190" t="s">
        <v>22</v>
      </c>
      <c r="N274" s="191" t="s">
        <v>46</v>
      </c>
      <c r="O274" s="42"/>
      <c r="P274" s="192">
        <f t="shared" si="1"/>
        <v>0</v>
      </c>
      <c r="Q274" s="192">
        <v>0</v>
      </c>
      <c r="R274" s="192">
        <f t="shared" si="2"/>
        <v>0</v>
      </c>
      <c r="S274" s="192">
        <v>0</v>
      </c>
      <c r="T274" s="193">
        <f t="shared" si="3"/>
        <v>0</v>
      </c>
      <c r="AR274" s="24" t="s">
        <v>303</v>
      </c>
      <c r="AT274" s="24" t="s">
        <v>124</v>
      </c>
      <c r="AU274" s="24" t="s">
        <v>84</v>
      </c>
      <c r="AY274" s="24" t="s">
        <v>123</v>
      </c>
      <c r="BE274" s="194">
        <f t="shared" si="4"/>
        <v>0</v>
      </c>
      <c r="BF274" s="194">
        <f t="shared" si="5"/>
        <v>0</v>
      </c>
      <c r="BG274" s="194">
        <f t="shared" si="6"/>
        <v>0</v>
      </c>
      <c r="BH274" s="194">
        <f t="shared" si="7"/>
        <v>0</v>
      </c>
      <c r="BI274" s="194">
        <f t="shared" si="8"/>
        <v>0</v>
      </c>
      <c r="BJ274" s="24" t="s">
        <v>24</v>
      </c>
      <c r="BK274" s="194">
        <f t="shared" si="9"/>
        <v>0</v>
      </c>
      <c r="BL274" s="24" t="s">
        <v>303</v>
      </c>
      <c r="BM274" s="24" t="s">
        <v>405</v>
      </c>
    </row>
    <row r="275" spans="2:65" s="1" customFormat="1" ht="22.9" customHeight="1">
      <c r="B275" s="41"/>
      <c r="C275" s="183" t="s">
        <v>406</v>
      </c>
      <c r="D275" s="183" t="s">
        <v>124</v>
      </c>
      <c r="E275" s="184" t="s">
        <v>407</v>
      </c>
      <c r="F275" s="185" t="s">
        <v>408</v>
      </c>
      <c r="G275" s="186" t="s">
        <v>348</v>
      </c>
      <c r="H275" s="187">
        <v>2</v>
      </c>
      <c r="I275" s="188"/>
      <c r="J275" s="189">
        <f t="shared" si="0"/>
        <v>0</v>
      </c>
      <c r="K275" s="185" t="s">
        <v>22</v>
      </c>
      <c r="L275" s="61"/>
      <c r="M275" s="190" t="s">
        <v>22</v>
      </c>
      <c r="N275" s="191" t="s">
        <v>46</v>
      </c>
      <c r="O275" s="42"/>
      <c r="P275" s="192">
        <f t="shared" si="1"/>
        <v>0</v>
      </c>
      <c r="Q275" s="192">
        <v>0</v>
      </c>
      <c r="R275" s="192">
        <f t="shared" si="2"/>
        <v>0</v>
      </c>
      <c r="S275" s="192">
        <v>0</v>
      </c>
      <c r="T275" s="193">
        <f t="shared" si="3"/>
        <v>0</v>
      </c>
      <c r="AR275" s="24" t="s">
        <v>303</v>
      </c>
      <c r="AT275" s="24" t="s">
        <v>124</v>
      </c>
      <c r="AU275" s="24" t="s">
        <v>84</v>
      </c>
      <c r="AY275" s="24" t="s">
        <v>123</v>
      </c>
      <c r="BE275" s="194">
        <f t="shared" si="4"/>
        <v>0</v>
      </c>
      <c r="BF275" s="194">
        <f t="shared" si="5"/>
        <v>0</v>
      </c>
      <c r="BG275" s="194">
        <f t="shared" si="6"/>
        <v>0</v>
      </c>
      <c r="BH275" s="194">
        <f t="shared" si="7"/>
        <v>0</v>
      </c>
      <c r="BI275" s="194">
        <f t="shared" si="8"/>
        <v>0</v>
      </c>
      <c r="BJ275" s="24" t="s">
        <v>24</v>
      </c>
      <c r="BK275" s="194">
        <f t="shared" si="9"/>
        <v>0</v>
      </c>
      <c r="BL275" s="24" t="s">
        <v>303</v>
      </c>
      <c r="BM275" s="24" t="s">
        <v>409</v>
      </c>
    </row>
    <row r="276" spans="2:65" s="1" customFormat="1" ht="22.9" customHeight="1">
      <c r="B276" s="41"/>
      <c r="C276" s="183" t="s">
        <v>410</v>
      </c>
      <c r="D276" s="183" t="s">
        <v>124</v>
      </c>
      <c r="E276" s="184" t="s">
        <v>411</v>
      </c>
      <c r="F276" s="185" t="s">
        <v>412</v>
      </c>
      <c r="G276" s="186" t="s">
        <v>348</v>
      </c>
      <c r="H276" s="187">
        <v>2</v>
      </c>
      <c r="I276" s="188"/>
      <c r="J276" s="189">
        <f t="shared" si="0"/>
        <v>0</v>
      </c>
      <c r="K276" s="185" t="s">
        <v>22</v>
      </c>
      <c r="L276" s="61"/>
      <c r="M276" s="190" t="s">
        <v>22</v>
      </c>
      <c r="N276" s="191" t="s">
        <v>46</v>
      </c>
      <c r="O276" s="42"/>
      <c r="P276" s="192">
        <f t="shared" si="1"/>
        <v>0</v>
      </c>
      <c r="Q276" s="192">
        <v>0</v>
      </c>
      <c r="R276" s="192">
        <f t="shared" si="2"/>
        <v>0</v>
      </c>
      <c r="S276" s="192">
        <v>0</v>
      </c>
      <c r="T276" s="193">
        <f t="shared" si="3"/>
        <v>0</v>
      </c>
      <c r="AR276" s="24" t="s">
        <v>303</v>
      </c>
      <c r="AT276" s="24" t="s">
        <v>124</v>
      </c>
      <c r="AU276" s="24" t="s">
        <v>84</v>
      </c>
      <c r="AY276" s="24" t="s">
        <v>123</v>
      </c>
      <c r="BE276" s="194">
        <f t="shared" si="4"/>
        <v>0</v>
      </c>
      <c r="BF276" s="194">
        <f t="shared" si="5"/>
        <v>0</v>
      </c>
      <c r="BG276" s="194">
        <f t="shared" si="6"/>
        <v>0</v>
      </c>
      <c r="BH276" s="194">
        <f t="shared" si="7"/>
        <v>0</v>
      </c>
      <c r="BI276" s="194">
        <f t="shared" si="8"/>
        <v>0</v>
      </c>
      <c r="BJ276" s="24" t="s">
        <v>24</v>
      </c>
      <c r="BK276" s="194">
        <f t="shared" si="9"/>
        <v>0</v>
      </c>
      <c r="BL276" s="24" t="s">
        <v>303</v>
      </c>
      <c r="BM276" s="24" t="s">
        <v>413</v>
      </c>
    </row>
    <row r="277" spans="2:65" s="1" customFormat="1" ht="22.9" customHeight="1">
      <c r="B277" s="41"/>
      <c r="C277" s="183" t="s">
        <v>414</v>
      </c>
      <c r="D277" s="183" t="s">
        <v>124</v>
      </c>
      <c r="E277" s="184" t="s">
        <v>415</v>
      </c>
      <c r="F277" s="185" t="s">
        <v>416</v>
      </c>
      <c r="G277" s="186" t="s">
        <v>348</v>
      </c>
      <c r="H277" s="187">
        <v>2</v>
      </c>
      <c r="I277" s="188"/>
      <c r="J277" s="189">
        <f t="shared" si="0"/>
        <v>0</v>
      </c>
      <c r="K277" s="185" t="s">
        <v>22</v>
      </c>
      <c r="L277" s="61"/>
      <c r="M277" s="190" t="s">
        <v>22</v>
      </c>
      <c r="N277" s="191" t="s">
        <v>46</v>
      </c>
      <c r="O277" s="42"/>
      <c r="P277" s="192">
        <f t="shared" si="1"/>
        <v>0</v>
      </c>
      <c r="Q277" s="192">
        <v>0</v>
      </c>
      <c r="R277" s="192">
        <f t="shared" si="2"/>
        <v>0</v>
      </c>
      <c r="S277" s="192">
        <v>0</v>
      </c>
      <c r="T277" s="193">
        <f t="shared" si="3"/>
        <v>0</v>
      </c>
      <c r="AR277" s="24" t="s">
        <v>303</v>
      </c>
      <c r="AT277" s="24" t="s">
        <v>124</v>
      </c>
      <c r="AU277" s="24" t="s">
        <v>84</v>
      </c>
      <c r="AY277" s="24" t="s">
        <v>123</v>
      </c>
      <c r="BE277" s="194">
        <f t="shared" si="4"/>
        <v>0</v>
      </c>
      <c r="BF277" s="194">
        <f t="shared" si="5"/>
        <v>0</v>
      </c>
      <c r="BG277" s="194">
        <f t="shared" si="6"/>
        <v>0</v>
      </c>
      <c r="BH277" s="194">
        <f t="shared" si="7"/>
        <v>0</v>
      </c>
      <c r="BI277" s="194">
        <f t="shared" si="8"/>
        <v>0</v>
      </c>
      <c r="BJ277" s="24" t="s">
        <v>24</v>
      </c>
      <c r="BK277" s="194">
        <f t="shared" si="9"/>
        <v>0</v>
      </c>
      <c r="BL277" s="24" t="s">
        <v>303</v>
      </c>
      <c r="BM277" s="24" t="s">
        <v>417</v>
      </c>
    </row>
    <row r="278" spans="2:65" s="1" customFormat="1" ht="34.15" customHeight="1">
      <c r="B278" s="41"/>
      <c r="C278" s="183" t="s">
        <v>418</v>
      </c>
      <c r="D278" s="183" t="s">
        <v>124</v>
      </c>
      <c r="E278" s="184" t="s">
        <v>419</v>
      </c>
      <c r="F278" s="185" t="s">
        <v>420</v>
      </c>
      <c r="G278" s="186" t="s">
        <v>348</v>
      </c>
      <c r="H278" s="187">
        <v>3</v>
      </c>
      <c r="I278" s="188"/>
      <c r="J278" s="189">
        <f t="shared" si="0"/>
        <v>0</v>
      </c>
      <c r="K278" s="185" t="s">
        <v>22</v>
      </c>
      <c r="L278" s="61"/>
      <c r="M278" s="190" t="s">
        <v>22</v>
      </c>
      <c r="N278" s="191" t="s">
        <v>46</v>
      </c>
      <c r="O278" s="42"/>
      <c r="P278" s="192">
        <f t="shared" si="1"/>
        <v>0</v>
      </c>
      <c r="Q278" s="192">
        <v>0</v>
      </c>
      <c r="R278" s="192">
        <f t="shared" si="2"/>
        <v>0</v>
      </c>
      <c r="S278" s="192">
        <v>0</v>
      </c>
      <c r="T278" s="193">
        <f t="shared" si="3"/>
        <v>0</v>
      </c>
      <c r="AR278" s="24" t="s">
        <v>303</v>
      </c>
      <c r="AT278" s="24" t="s">
        <v>124</v>
      </c>
      <c r="AU278" s="24" t="s">
        <v>84</v>
      </c>
      <c r="AY278" s="24" t="s">
        <v>123</v>
      </c>
      <c r="BE278" s="194">
        <f t="shared" si="4"/>
        <v>0</v>
      </c>
      <c r="BF278" s="194">
        <f t="shared" si="5"/>
        <v>0</v>
      </c>
      <c r="BG278" s="194">
        <f t="shared" si="6"/>
        <v>0</v>
      </c>
      <c r="BH278" s="194">
        <f t="shared" si="7"/>
        <v>0</v>
      </c>
      <c r="BI278" s="194">
        <f t="shared" si="8"/>
        <v>0</v>
      </c>
      <c r="BJ278" s="24" t="s">
        <v>24</v>
      </c>
      <c r="BK278" s="194">
        <f t="shared" si="9"/>
        <v>0</v>
      </c>
      <c r="BL278" s="24" t="s">
        <v>303</v>
      </c>
      <c r="BM278" s="24" t="s">
        <v>421</v>
      </c>
    </row>
    <row r="279" spans="2:65" s="1" customFormat="1" ht="22.9" customHeight="1">
      <c r="B279" s="41"/>
      <c r="C279" s="183" t="s">
        <v>422</v>
      </c>
      <c r="D279" s="183" t="s">
        <v>124</v>
      </c>
      <c r="E279" s="184" t="s">
        <v>423</v>
      </c>
      <c r="F279" s="185" t="s">
        <v>424</v>
      </c>
      <c r="G279" s="186" t="s">
        <v>348</v>
      </c>
      <c r="H279" s="187">
        <v>2</v>
      </c>
      <c r="I279" s="188"/>
      <c r="J279" s="189">
        <f t="shared" si="0"/>
        <v>0</v>
      </c>
      <c r="K279" s="185" t="s">
        <v>22</v>
      </c>
      <c r="L279" s="61"/>
      <c r="M279" s="190" t="s">
        <v>22</v>
      </c>
      <c r="N279" s="191" t="s">
        <v>46</v>
      </c>
      <c r="O279" s="42"/>
      <c r="P279" s="192">
        <f t="shared" si="1"/>
        <v>0</v>
      </c>
      <c r="Q279" s="192">
        <v>0</v>
      </c>
      <c r="R279" s="192">
        <f t="shared" si="2"/>
        <v>0</v>
      </c>
      <c r="S279" s="192">
        <v>0</v>
      </c>
      <c r="T279" s="193">
        <f t="shared" si="3"/>
        <v>0</v>
      </c>
      <c r="AR279" s="24" t="s">
        <v>303</v>
      </c>
      <c r="AT279" s="24" t="s">
        <v>124</v>
      </c>
      <c r="AU279" s="24" t="s">
        <v>84</v>
      </c>
      <c r="AY279" s="24" t="s">
        <v>123</v>
      </c>
      <c r="BE279" s="194">
        <f t="shared" si="4"/>
        <v>0</v>
      </c>
      <c r="BF279" s="194">
        <f t="shared" si="5"/>
        <v>0</v>
      </c>
      <c r="BG279" s="194">
        <f t="shared" si="6"/>
        <v>0</v>
      </c>
      <c r="BH279" s="194">
        <f t="shared" si="7"/>
        <v>0</v>
      </c>
      <c r="BI279" s="194">
        <f t="shared" si="8"/>
        <v>0</v>
      </c>
      <c r="BJ279" s="24" t="s">
        <v>24</v>
      </c>
      <c r="BK279" s="194">
        <f t="shared" si="9"/>
        <v>0</v>
      </c>
      <c r="BL279" s="24" t="s">
        <v>303</v>
      </c>
      <c r="BM279" s="24" t="s">
        <v>425</v>
      </c>
    </row>
    <row r="280" spans="2:65" s="1" customFormat="1" ht="22.9" customHeight="1">
      <c r="B280" s="41"/>
      <c r="C280" s="183" t="s">
        <v>426</v>
      </c>
      <c r="D280" s="183" t="s">
        <v>124</v>
      </c>
      <c r="E280" s="184" t="s">
        <v>427</v>
      </c>
      <c r="F280" s="185" t="s">
        <v>428</v>
      </c>
      <c r="G280" s="186" t="s">
        <v>348</v>
      </c>
      <c r="H280" s="187">
        <v>2</v>
      </c>
      <c r="I280" s="188"/>
      <c r="J280" s="189">
        <f t="shared" si="0"/>
        <v>0</v>
      </c>
      <c r="K280" s="185" t="s">
        <v>22</v>
      </c>
      <c r="L280" s="61"/>
      <c r="M280" s="190" t="s">
        <v>22</v>
      </c>
      <c r="N280" s="191" t="s">
        <v>46</v>
      </c>
      <c r="O280" s="42"/>
      <c r="P280" s="192">
        <f t="shared" si="1"/>
        <v>0</v>
      </c>
      <c r="Q280" s="192">
        <v>0</v>
      </c>
      <c r="R280" s="192">
        <f t="shared" si="2"/>
        <v>0</v>
      </c>
      <c r="S280" s="192">
        <v>0</v>
      </c>
      <c r="T280" s="193">
        <f t="shared" si="3"/>
        <v>0</v>
      </c>
      <c r="AR280" s="24" t="s">
        <v>303</v>
      </c>
      <c r="AT280" s="24" t="s">
        <v>124</v>
      </c>
      <c r="AU280" s="24" t="s">
        <v>84</v>
      </c>
      <c r="AY280" s="24" t="s">
        <v>123</v>
      </c>
      <c r="BE280" s="194">
        <f t="shared" si="4"/>
        <v>0</v>
      </c>
      <c r="BF280" s="194">
        <f t="shared" si="5"/>
        <v>0</v>
      </c>
      <c r="BG280" s="194">
        <f t="shared" si="6"/>
        <v>0</v>
      </c>
      <c r="BH280" s="194">
        <f t="shared" si="7"/>
        <v>0</v>
      </c>
      <c r="BI280" s="194">
        <f t="shared" si="8"/>
        <v>0</v>
      </c>
      <c r="BJ280" s="24" t="s">
        <v>24</v>
      </c>
      <c r="BK280" s="194">
        <f t="shared" si="9"/>
        <v>0</v>
      </c>
      <c r="BL280" s="24" t="s">
        <v>303</v>
      </c>
      <c r="BM280" s="24" t="s">
        <v>429</v>
      </c>
    </row>
    <row r="281" spans="2:65" s="1" customFormat="1" ht="22.9" customHeight="1">
      <c r="B281" s="41"/>
      <c r="C281" s="183" t="s">
        <v>430</v>
      </c>
      <c r="D281" s="183" t="s">
        <v>124</v>
      </c>
      <c r="E281" s="184" t="s">
        <v>431</v>
      </c>
      <c r="F281" s="185" t="s">
        <v>432</v>
      </c>
      <c r="G281" s="186" t="s">
        <v>348</v>
      </c>
      <c r="H281" s="187">
        <v>2</v>
      </c>
      <c r="I281" s="188"/>
      <c r="J281" s="189">
        <f t="shared" si="0"/>
        <v>0</v>
      </c>
      <c r="K281" s="185" t="s">
        <v>22</v>
      </c>
      <c r="L281" s="61"/>
      <c r="M281" s="190" t="s">
        <v>22</v>
      </c>
      <c r="N281" s="191" t="s">
        <v>46</v>
      </c>
      <c r="O281" s="42"/>
      <c r="P281" s="192">
        <f t="shared" si="1"/>
        <v>0</v>
      </c>
      <c r="Q281" s="192">
        <v>0</v>
      </c>
      <c r="R281" s="192">
        <f t="shared" si="2"/>
        <v>0</v>
      </c>
      <c r="S281" s="192">
        <v>0</v>
      </c>
      <c r="T281" s="193">
        <f t="shared" si="3"/>
        <v>0</v>
      </c>
      <c r="AR281" s="24" t="s">
        <v>303</v>
      </c>
      <c r="AT281" s="24" t="s">
        <v>124</v>
      </c>
      <c r="AU281" s="24" t="s">
        <v>84</v>
      </c>
      <c r="AY281" s="24" t="s">
        <v>123</v>
      </c>
      <c r="BE281" s="194">
        <f t="shared" si="4"/>
        <v>0</v>
      </c>
      <c r="BF281" s="194">
        <f t="shared" si="5"/>
        <v>0</v>
      </c>
      <c r="BG281" s="194">
        <f t="shared" si="6"/>
        <v>0</v>
      </c>
      <c r="BH281" s="194">
        <f t="shared" si="7"/>
        <v>0</v>
      </c>
      <c r="BI281" s="194">
        <f t="shared" si="8"/>
        <v>0</v>
      </c>
      <c r="BJ281" s="24" t="s">
        <v>24</v>
      </c>
      <c r="BK281" s="194">
        <f t="shared" si="9"/>
        <v>0</v>
      </c>
      <c r="BL281" s="24" t="s">
        <v>303</v>
      </c>
      <c r="BM281" s="24" t="s">
        <v>433</v>
      </c>
    </row>
    <row r="282" spans="2:65" s="1" customFormat="1" ht="22.9" customHeight="1">
      <c r="B282" s="41"/>
      <c r="C282" s="183" t="s">
        <v>434</v>
      </c>
      <c r="D282" s="183" t="s">
        <v>124</v>
      </c>
      <c r="E282" s="184" t="s">
        <v>435</v>
      </c>
      <c r="F282" s="185" t="s">
        <v>436</v>
      </c>
      <c r="G282" s="186" t="s">
        <v>348</v>
      </c>
      <c r="H282" s="187">
        <v>1</v>
      </c>
      <c r="I282" s="188"/>
      <c r="J282" s="189">
        <f t="shared" si="0"/>
        <v>0</v>
      </c>
      <c r="K282" s="185" t="s">
        <v>22</v>
      </c>
      <c r="L282" s="61"/>
      <c r="M282" s="190" t="s">
        <v>22</v>
      </c>
      <c r="N282" s="191" t="s">
        <v>46</v>
      </c>
      <c r="O282" s="42"/>
      <c r="P282" s="192">
        <f t="shared" si="1"/>
        <v>0</v>
      </c>
      <c r="Q282" s="192">
        <v>0</v>
      </c>
      <c r="R282" s="192">
        <f t="shared" si="2"/>
        <v>0</v>
      </c>
      <c r="S282" s="192">
        <v>0</v>
      </c>
      <c r="T282" s="193">
        <f t="shared" si="3"/>
        <v>0</v>
      </c>
      <c r="AR282" s="24" t="s">
        <v>303</v>
      </c>
      <c r="AT282" s="24" t="s">
        <v>124</v>
      </c>
      <c r="AU282" s="24" t="s">
        <v>84</v>
      </c>
      <c r="AY282" s="24" t="s">
        <v>123</v>
      </c>
      <c r="BE282" s="194">
        <f t="shared" si="4"/>
        <v>0</v>
      </c>
      <c r="BF282" s="194">
        <f t="shared" si="5"/>
        <v>0</v>
      </c>
      <c r="BG282" s="194">
        <f t="shared" si="6"/>
        <v>0</v>
      </c>
      <c r="BH282" s="194">
        <f t="shared" si="7"/>
        <v>0</v>
      </c>
      <c r="BI282" s="194">
        <f t="shared" si="8"/>
        <v>0</v>
      </c>
      <c r="BJ282" s="24" t="s">
        <v>24</v>
      </c>
      <c r="BK282" s="194">
        <f t="shared" si="9"/>
        <v>0</v>
      </c>
      <c r="BL282" s="24" t="s">
        <v>303</v>
      </c>
      <c r="BM282" s="24" t="s">
        <v>437</v>
      </c>
    </row>
    <row r="283" spans="2:65" s="1" customFormat="1" ht="22.9" customHeight="1">
      <c r="B283" s="41"/>
      <c r="C283" s="183" t="s">
        <v>438</v>
      </c>
      <c r="D283" s="183" t="s">
        <v>124</v>
      </c>
      <c r="E283" s="184" t="s">
        <v>439</v>
      </c>
      <c r="F283" s="185" t="s">
        <v>440</v>
      </c>
      <c r="G283" s="186" t="s">
        <v>348</v>
      </c>
      <c r="H283" s="187">
        <v>1</v>
      </c>
      <c r="I283" s="188"/>
      <c r="J283" s="189">
        <f t="shared" si="0"/>
        <v>0</v>
      </c>
      <c r="K283" s="185" t="s">
        <v>22</v>
      </c>
      <c r="L283" s="61"/>
      <c r="M283" s="190" t="s">
        <v>22</v>
      </c>
      <c r="N283" s="191" t="s">
        <v>46</v>
      </c>
      <c r="O283" s="42"/>
      <c r="P283" s="192">
        <f t="shared" si="1"/>
        <v>0</v>
      </c>
      <c r="Q283" s="192">
        <v>0</v>
      </c>
      <c r="R283" s="192">
        <f t="shared" si="2"/>
        <v>0</v>
      </c>
      <c r="S283" s="192">
        <v>0</v>
      </c>
      <c r="T283" s="193">
        <f t="shared" si="3"/>
        <v>0</v>
      </c>
      <c r="AR283" s="24" t="s">
        <v>303</v>
      </c>
      <c r="AT283" s="24" t="s">
        <v>124</v>
      </c>
      <c r="AU283" s="24" t="s">
        <v>84</v>
      </c>
      <c r="AY283" s="24" t="s">
        <v>123</v>
      </c>
      <c r="BE283" s="194">
        <f t="shared" si="4"/>
        <v>0</v>
      </c>
      <c r="BF283" s="194">
        <f t="shared" si="5"/>
        <v>0</v>
      </c>
      <c r="BG283" s="194">
        <f t="shared" si="6"/>
        <v>0</v>
      </c>
      <c r="BH283" s="194">
        <f t="shared" si="7"/>
        <v>0</v>
      </c>
      <c r="BI283" s="194">
        <f t="shared" si="8"/>
        <v>0</v>
      </c>
      <c r="BJ283" s="24" t="s">
        <v>24</v>
      </c>
      <c r="BK283" s="194">
        <f t="shared" si="9"/>
        <v>0</v>
      </c>
      <c r="BL283" s="24" t="s">
        <v>303</v>
      </c>
      <c r="BM283" s="24" t="s">
        <v>441</v>
      </c>
    </row>
    <row r="284" spans="2:65" s="1" customFormat="1" ht="22.9" customHeight="1">
      <c r="B284" s="41"/>
      <c r="C284" s="183" t="s">
        <v>442</v>
      </c>
      <c r="D284" s="183" t="s">
        <v>124</v>
      </c>
      <c r="E284" s="184" t="s">
        <v>443</v>
      </c>
      <c r="F284" s="185" t="s">
        <v>444</v>
      </c>
      <c r="G284" s="186" t="s">
        <v>348</v>
      </c>
      <c r="H284" s="187">
        <v>2</v>
      </c>
      <c r="I284" s="188"/>
      <c r="J284" s="189">
        <f t="shared" si="0"/>
        <v>0</v>
      </c>
      <c r="K284" s="185" t="s">
        <v>22</v>
      </c>
      <c r="L284" s="61"/>
      <c r="M284" s="190" t="s">
        <v>22</v>
      </c>
      <c r="N284" s="191" t="s">
        <v>46</v>
      </c>
      <c r="O284" s="42"/>
      <c r="P284" s="192">
        <f t="shared" si="1"/>
        <v>0</v>
      </c>
      <c r="Q284" s="192">
        <v>0</v>
      </c>
      <c r="R284" s="192">
        <f t="shared" si="2"/>
        <v>0</v>
      </c>
      <c r="S284" s="192">
        <v>0</v>
      </c>
      <c r="T284" s="193">
        <f t="shared" si="3"/>
        <v>0</v>
      </c>
      <c r="AR284" s="24" t="s">
        <v>303</v>
      </c>
      <c r="AT284" s="24" t="s">
        <v>124</v>
      </c>
      <c r="AU284" s="24" t="s">
        <v>84</v>
      </c>
      <c r="AY284" s="24" t="s">
        <v>123</v>
      </c>
      <c r="BE284" s="194">
        <f t="shared" si="4"/>
        <v>0</v>
      </c>
      <c r="BF284" s="194">
        <f t="shared" si="5"/>
        <v>0</v>
      </c>
      <c r="BG284" s="194">
        <f t="shared" si="6"/>
        <v>0</v>
      </c>
      <c r="BH284" s="194">
        <f t="shared" si="7"/>
        <v>0</v>
      </c>
      <c r="BI284" s="194">
        <f t="shared" si="8"/>
        <v>0</v>
      </c>
      <c r="BJ284" s="24" t="s">
        <v>24</v>
      </c>
      <c r="BK284" s="194">
        <f t="shared" si="9"/>
        <v>0</v>
      </c>
      <c r="BL284" s="24" t="s">
        <v>303</v>
      </c>
      <c r="BM284" s="24" t="s">
        <v>445</v>
      </c>
    </row>
    <row r="285" spans="2:65" s="1" customFormat="1" ht="22.9" customHeight="1">
      <c r="B285" s="41"/>
      <c r="C285" s="183" t="s">
        <v>446</v>
      </c>
      <c r="D285" s="183" t="s">
        <v>124</v>
      </c>
      <c r="E285" s="184" t="s">
        <v>447</v>
      </c>
      <c r="F285" s="185" t="s">
        <v>448</v>
      </c>
      <c r="G285" s="186" t="s">
        <v>348</v>
      </c>
      <c r="H285" s="187">
        <v>1</v>
      </c>
      <c r="I285" s="188"/>
      <c r="J285" s="189">
        <f t="shared" si="0"/>
        <v>0</v>
      </c>
      <c r="K285" s="185" t="s">
        <v>22</v>
      </c>
      <c r="L285" s="61"/>
      <c r="M285" s="190" t="s">
        <v>22</v>
      </c>
      <c r="N285" s="191" t="s">
        <v>46</v>
      </c>
      <c r="O285" s="42"/>
      <c r="P285" s="192">
        <f t="shared" si="1"/>
        <v>0</v>
      </c>
      <c r="Q285" s="192">
        <v>0</v>
      </c>
      <c r="R285" s="192">
        <f t="shared" si="2"/>
        <v>0</v>
      </c>
      <c r="S285" s="192">
        <v>0</v>
      </c>
      <c r="T285" s="193">
        <f t="shared" si="3"/>
        <v>0</v>
      </c>
      <c r="AR285" s="24" t="s">
        <v>303</v>
      </c>
      <c r="AT285" s="24" t="s">
        <v>124</v>
      </c>
      <c r="AU285" s="24" t="s">
        <v>84</v>
      </c>
      <c r="AY285" s="24" t="s">
        <v>123</v>
      </c>
      <c r="BE285" s="194">
        <f t="shared" si="4"/>
        <v>0</v>
      </c>
      <c r="BF285" s="194">
        <f t="shared" si="5"/>
        <v>0</v>
      </c>
      <c r="BG285" s="194">
        <f t="shared" si="6"/>
        <v>0</v>
      </c>
      <c r="BH285" s="194">
        <f t="shared" si="7"/>
        <v>0</v>
      </c>
      <c r="BI285" s="194">
        <f t="shared" si="8"/>
        <v>0</v>
      </c>
      <c r="BJ285" s="24" t="s">
        <v>24</v>
      </c>
      <c r="BK285" s="194">
        <f t="shared" si="9"/>
        <v>0</v>
      </c>
      <c r="BL285" s="24" t="s">
        <v>303</v>
      </c>
      <c r="BM285" s="24" t="s">
        <v>449</v>
      </c>
    </row>
    <row r="286" spans="2:65" s="1" customFormat="1" ht="22.9" customHeight="1">
      <c r="B286" s="41"/>
      <c r="C286" s="183" t="s">
        <v>450</v>
      </c>
      <c r="D286" s="183" t="s">
        <v>124</v>
      </c>
      <c r="E286" s="184" t="s">
        <v>451</v>
      </c>
      <c r="F286" s="185" t="s">
        <v>452</v>
      </c>
      <c r="G286" s="186" t="s">
        <v>348</v>
      </c>
      <c r="H286" s="187">
        <v>3</v>
      </c>
      <c r="I286" s="188"/>
      <c r="J286" s="189">
        <f t="shared" si="0"/>
        <v>0</v>
      </c>
      <c r="K286" s="185" t="s">
        <v>22</v>
      </c>
      <c r="L286" s="61"/>
      <c r="M286" s="190" t="s">
        <v>22</v>
      </c>
      <c r="N286" s="191" t="s">
        <v>46</v>
      </c>
      <c r="O286" s="42"/>
      <c r="P286" s="192">
        <f t="shared" si="1"/>
        <v>0</v>
      </c>
      <c r="Q286" s="192">
        <v>0</v>
      </c>
      <c r="R286" s="192">
        <f t="shared" si="2"/>
        <v>0</v>
      </c>
      <c r="S286" s="192">
        <v>0</v>
      </c>
      <c r="T286" s="193">
        <f t="shared" si="3"/>
        <v>0</v>
      </c>
      <c r="AR286" s="24" t="s">
        <v>303</v>
      </c>
      <c r="AT286" s="24" t="s">
        <v>124</v>
      </c>
      <c r="AU286" s="24" t="s">
        <v>84</v>
      </c>
      <c r="AY286" s="24" t="s">
        <v>123</v>
      </c>
      <c r="BE286" s="194">
        <f t="shared" si="4"/>
        <v>0</v>
      </c>
      <c r="BF286" s="194">
        <f t="shared" si="5"/>
        <v>0</v>
      </c>
      <c r="BG286" s="194">
        <f t="shared" si="6"/>
        <v>0</v>
      </c>
      <c r="BH286" s="194">
        <f t="shared" si="7"/>
        <v>0</v>
      </c>
      <c r="BI286" s="194">
        <f t="shared" si="8"/>
        <v>0</v>
      </c>
      <c r="BJ286" s="24" t="s">
        <v>24</v>
      </c>
      <c r="BK286" s="194">
        <f t="shared" si="9"/>
        <v>0</v>
      </c>
      <c r="BL286" s="24" t="s">
        <v>303</v>
      </c>
      <c r="BM286" s="24" t="s">
        <v>453</v>
      </c>
    </row>
    <row r="287" spans="2:65" s="1" customFormat="1" ht="22.9" customHeight="1">
      <c r="B287" s="41"/>
      <c r="C287" s="183" t="s">
        <v>454</v>
      </c>
      <c r="D287" s="183" t="s">
        <v>124</v>
      </c>
      <c r="E287" s="184" t="s">
        <v>455</v>
      </c>
      <c r="F287" s="185" t="s">
        <v>456</v>
      </c>
      <c r="G287" s="186" t="s">
        <v>348</v>
      </c>
      <c r="H287" s="187">
        <v>1</v>
      </c>
      <c r="I287" s="188"/>
      <c r="J287" s="189">
        <f t="shared" si="0"/>
        <v>0</v>
      </c>
      <c r="K287" s="185" t="s">
        <v>22</v>
      </c>
      <c r="L287" s="61"/>
      <c r="M287" s="190" t="s">
        <v>22</v>
      </c>
      <c r="N287" s="191" t="s">
        <v>46</v>
      </c>
      <c r="O287" s="42"/>
      <c r="P287" s="192">
        <f t="shared" si="1"/>
        <v>0</v>
      </c>
      <c r="Q287" s="192">
        <v>0</v>
      </c>
      <c r="R287" s="192">
        <f t="shared" si="2"/>
        <v>0</v>
      </c>
      <c r="S287" s="192">
        <v>0</v>
      </c>
      <c r="T287" s="193">
        <f t="shared" si="3"/>
        <v>0</v>
      </c>
      <c r="AR287" s="24" t="s">
        <v>303</v>
      </c>
      <c r="AT287" s="24" t="s">
        <v>124</v>
      </c>
      <c r="AU287" s="24" t="s">
        <v>84</v>
      </c>
      <c r="AY287" s="24" t="s">
        <v>123</v>
      </c>
      <c r="BE287" s="194">
        <f t="shared" si="4"/>
        <v>0</v>
      </c>
      <c r="BF287" s="194">
        <f t="shared" si="5"/>
        <v>0</v>
      </c>
      <c r="BG287" s="194">
        <f t="shared" si="6"/>
        <v>0</v>
      </c>
      <c r="BH287" s="194">
        <f t="shared" si="7"/>
        <v>0</v>
      </c>
      <c r="BI287" s="194">
        <f t="shared" si="8"/>
        <v>0</v>
      </c>
      <c r="BJ287" s="24" t="s">
        <v>24</v>
      </c>
      <c r="BK287" s="194">
        <f t="shared" si="9"/>
        <v>0</v>
      </c>
      <c r="BL287" s="24" t="s">
        <v>303</v>
      </c>
      <c r="BM287" s="24" t="s">
        <v>457</v>
      </c>
    </row>
    <row r="288" spans="2:65" s="1" customFormat="1" ht="22.9" customHeight="1">
      <c r="B288" s="41"/>
      <c r="C288" s="183" t="s">
        <v>458</v>
      </c>
      <c r="D288" s="183" t="s">
        <v>124</v>
      </c>
      <c r="E288" s="184" t="s">
        <v>459</v>
      </c>
      <c r="F288" s="185" t="s">
        <v>460</v>
      </c>
      <c r="G288" s="186" t="s">
        <v>348</v>
      </c>
      <c r="H288" s="187">
        <v>2</v>
      </c>
      <c r="I288" s="188"/>
      <c r="J288" s="189">
        <f t="shared" si="0"/>
        <v>0</v>
      </c>
      <c r="K288" s="185" t="s">
        <v>22</v>
      </c>
      <c r="L288" s="61"/>
      <c r="M288" s="190" t="s">
        <v>22</v>
      </c>
      <c r="N288" s="191" t="s">
        <v>46</v>
      </c>
      <c r="O288" s="42"/>
      <c r="P288" s="192">
        <f t="shared" si="1"/>
        <v>0</v>
      </c>
      <c r="Q288" s="192">
        <v>0</v>
      </c>
      <c r="R288" s="192">
        <f t="shared" si="2"/>
        <v>0</v>
      </c>
      <c r="S288" s="192">
        <v>0</v>
      </c>
      <c r="T288" s="193">
        <f t="shared" si="3"/>
        <v>0</v>
      </c>
      <c r="AR288" s="24" t="s">
        <v>303</v>
      </c>
      <c r="AT288" s="24" t="s">
        <v>124</v>
      </c>
      <c r="AU288" s="24" t="s">
        <v>84</v>
      </c>
      <c r="AY288" s="24" t="s">
        <v>123</v>
      </c>
      <c r="BE288" s="194">
        <f t="shared" si="4"/>
        <v>0</v>
      </c>
      <c r="BF288" s="194">
        <f t="shared" si="5"/>
        <v>0</v>
      </c>
      <c r="BG288" s="194">
        <f t="shared" si="6"/>
        <v>0</v>
      </c>
      <c r="BH288" s="194">
        <f t="shared" si="7"/>
        <v>0</v>
      </c>
      <c r="BI288" s="194">
        <f t="shared" si="8"/>
        <v>0</v>
      </c>
      <c r="BJ288" s="24" t="s">
        <v>24</v>
      </c>
      <c r="BK288" s="194">
        <f t="shared" si="9"/>
        <v>0</v>
      </c>
      <c r="BL288" s="24" t="s">
        <v>303</v>
      </c>
      <c r="BM288" s="24" t="s">
        <v>461</v>
      </c>
    </row>
    <row r="289" spans="2:65" s="1" customFormat="1" ht="22.9" customHeight="1">
      <c r="B289" s="41"/>
      <c r="C289" s="183" t="s">
        <v>462</v>
      </c>
      <c r="D289" s="183" t="s">
        <v>124</v>
      </c>
      <c r="E289" s="184" t="s">
        <v>463</v>
      </c>
      <c r="F289" s="185" t="s">
        <v>464</v>
      </c>
      <c r="G289" s="186" t="s">
        <v>348</v>
      </c>
      <c r="H289" s="187">
        <v>6</v>
      </c>
      <c r="I289" s="188"/>
      <c r="J289" s="189">
        <f t="shared" si="0"/>
        <v>0</v>
      </c>
      <c r="K289" s="185" t="s">
        <v>22</v>
      </c>
      <c r="L289" s="61"/>
      <c r="M289" s="190" t="s">
        <v>22</v>
      </c>
      <c r="N289" s="191" t="s">
        <v>46</v>
      </c>
      <c r="O289" s="42"/>
      <c r="P289" s="192">
        <f t="shared" si="1"/>
        <v>0</v>
      </c>
      <c r="Q289" s="192">
        <v>0</v>
      </c>
      <c r="R289" s="192">
        <f t="shared" si="2"/>
        <v>0</v>
      </c>
      <c r="S289" s="192">
        <v>0</v>
      </c>
      <c r="T289" s="193">
        <f t="shared" si="3"/>
        <v>0</v>
      </c>
      <c r="AR289" s="24" t="s">
        <v>303</v>
      </c>
      <c r="AT289" s="24" t="s">
        <v>124</v>
      </c>
      <c r="AU289" s="24" t="s">
        <v>84</v>
      </c>
      <c r="AY289" s="24" t="s">
        <v>123</v>
      </c>
      <c r="BE289" s="194">
        <f t="shared" si="4"/>
        <v>0</v>
      </c>
      <c r="BF289" s="194">
        <f t="shared" si="5"/>
        <v>0</v>
      </c>
      <c r="BG289" s="194">
        <f t="shared" si="6"/>
        <v>0</v>
      </c>
      <c r="BH289" s="194">
        <f t="shared" si="7"/>
        <v>0</v>
      </c>
      <c r="BI289" s="194">
        <f t="shared" si="8"/>
        <v>0</v>
      </c>
      <c r="BJ289" s="24" t="s">
        <v>24</v>
      </c>
      <c r="BK289" s="194">
        <f t="shared" si="9"/>
        <v>0</v>
      </c>
      <c r="BL289" s="24" t="s">
        <v>303</v>
      </c>
      <c r="BM289" s="24" t="s">
        <v>465</v>
      </c>
    </row>
    <row r="290" spans="2:65" s="1" customFormat="1" ht="22.9" customHeight="1">
      <c r="B290" s="41"/>
      <c r="C290" s="183" t="s">
        <v>466</v>
      </c>
      <c r="D290" s="183" t="s">
        <v>124</v>
      </c>
      <c r="E290" s="184" t="s">
        <v>467</v>
      </c>
      <c r="F290" s="185" t="s">
        <v>468</v>
      </c>
      <c r="G290" s="186" t="s">
        <v>348</v>
      </c>
      <c r="H290" s="187">
        <v>2</v>
      </c>
      <c r="I290" s="188"/>
      <c r="J290" s="189">
        <f t="shared" si="0"/>
        <v>0</v>
      </c>
      <c r="K290" s="185" t="s">
        <v>22</v>
      </c>
      <c r="L290" s="61"/>
      <c r="M290" s="190" t="s">
        <v>22</v>
      </c>
      <c r="N290" s="191" t="s">
        <v>46</v>
      </c>
      <c r="O290" s="42"/>
      <c r="P290" s="192">
        <f t="shared" si="1"/>
        <v>0</v>
      </c>
      <c r="Q290" s="192">
        <v>0</v>
      </c>
      <c r="R290" s="192">
        <f t="shared" si="2"/>
        <v>0</v>
      </c>
      <c r="S290" s="192">
        <v>0</v>
      </c>
      <c r="T290" s="193">
        <f t="shared" si="3"/>
        <v>0</v>
      </c>
      <c r="AR290" s="24" t="s">
        <v>303</v>
      </c>
      <c r="AT290" s="24" t="s">
        <v>124</v>
      </c>
      <c r="AU290" s="24" t="s">
        <v>84</v>
      </c>
      <c r="AY290" s="24" t="s">
        <v>123</v>
      </c>
      <c r="BE290" s="194">
        <f t="shared" si="4"/>
        <v>0</v>
      </c>
      <c r="BF290" s="194">
        <f t="shared" si="5"/>
        <v>0</v>
      </c>
      <c r="BG290" s="194">
        <f t="shared" si="6"/>
        <v>0</v>
      </c>
      <c r="BH290" s="194">
        <f t="shared" si="7"/>
        <v>0</v>
      </c>
      <c r="BI290" s="194">
        <f t="shared" si="8"/>
        <v>0</v>
      </c>
      <c r="BJ290" s="24" t="s">
        <v>24</v>
      </c>
      <c r="BK290" s="194">
        <f t="shared" si="9"/>
        <v>0</v>
      </c>
      <c r="BL290" s="24" t="s">
        <v>303</v>
      </c>
      <c r="BM290" s="24" t="s">
        <v>469</v>
      </c>
    </row>
    <row r="291" spans="2:65" s="1" customFormat="1" ht="22.9" customHeight="1">
      <c r="B291" s="41"/>
      <c r="C291" s="183" t="s">
        <v>470</v>
      </c>
      <c r="D291" s="183" t="s">
        <v>124</v>
      </c>
      <c r="E291" s="184" t="s">
        <v>471</v>
      </c>
      <c r="F291" s="185" t="s">
        <v>472</v>
      </c>
      <c r="G291" s="186" t="s">
        <v>348</v>
      </c>
      <c r="H291" s="187">
        <v>3</v>
      </c>
      <c r="I291" s="188"/>
      <c r="J291" s="189">
        <f t="shared" si="0"/>
        <v>0</v>
      </c>
      <c r="K291" s="185" t="s">
        <v>22</v>
      </c>
      <c r="L291" s="61"/>
      <c r="M291" s="190" t="s">
        <v>22</v>
      </c>
      <c r="N291" s="191" t="s">
        <v>46</v>
      </c>
      <c r="O291" s="42"/>
      <c r="P291" s="192">
        <f t="shared" si="1"/>
        <v>0</v>
      </c>
      <c r="Q291" s="192">
        <v>0</v>
      </c>
      <c r="R291" s="192">
        <f t="shared" si="2"/>
        <v>0</v>
      </c>
      <c r="S291" s="192">
        <v>0</v>
      </c>
      <c r="T291" s="193">
        <f t="shared" si="3"/>
        <v>0</v>
      </c>
      <c r="AR291" s="24" t="s">
        <v>303</v>
      </c>
      <c r="AT291" s="24" t="s">
        <v>124</v>
      </c>
      <c r="AU291" s="24" t="s">
        <v>84</v>
      </c>
      <c r="AY291" s="24" t="s">
        <v>123</v>
      </c>
      <c r="BE291" s="194">
        <f t="shared" si="4"/>
        <v>0</v>
      </c>
      <c r="BF291" s="194">
        <f t="shared" si="5"/>
        <v>0</v>
      </c>
      <c r="BG291" s="194">
        <f t="shared" si="6"/>
        <v>0</v>
      </c>
      <c r="BH291" s="194">
        <f t="shared" si="7"/>
        <v>0</v>
      </c>
      <c r="BI291" s="194">
        <f t="shared" si="8"/>
        <v>0</v>
      </c>
      <c r="BJ291" s="24" t="s">
        <v>24</v>
      </c>
      <c r="BK291" s="194">
        <f t="shared" si="9"/>
        <v>0</v>
      </c>
      <c r="BL291" s="24" t="s">
        <v>303</v>
      </c>
      <c r="BM291" s="24" t="s">
        <v>473</v>
      </c>
    </row>
    <row r="292" spans="2:65" s="1" customFormat="1" ht="22.9" customHeight="1">
      <c r="B292" s="41"/>
      <c r="C292" s="183" t="s">
        <v>474</v>
      </c>
      <c r="D292" s="183" t="s">
        <v>124</v>
      </c>
      <c r="E292" s="184" t="s">
        <v>475</v>
      </c>
      <c r="F292" s="185" t="s">
        <v>476</v>
      </c>
      <c r="G292" s="186" t="s">
        <v>348</v>
      </c>
      <c r="H292" s="187">
        <v>4</v>
      </c>
      <c r="I292" s="188"/>
      <c r="J292" s="189">
        <f t="shared" si="0"/>
        <v>0</v>
      </c>
      <c r="K292" s="185" t="s">
        <v>22</v>
      </c>
      <c r="L292" s="61"/>
      <c r="M292" s="190" t="s">
        <v>22</v>
      </c>
      <c r="N292" s="191" t="s">
        <v>46</v>
      </c>
      <c r="O292" s="42"/>
      <c r="P292" s="192">
        <f t="shared" si="1"/>
        <v>0</v>
      </c>
      <c r="Q292" s="192">
        <v>0</v>
      </c>
      <c r="R292" s="192">
        <f t="shared" si="2"/>
        <v>0</v>
      </c>
      <c r="S292" s="192">
        <v>0</v>
      </c>
      <c r="T292" s="193">
        <f t="shared" si="3"/>
        <v>0</v>
      </c>
      <c r="AR292" s="24" t="s">
        <v>303</v>
      </c>
      <c r="AT292" s="24" t="s">
        <v>124</v>
      </c>
      <c r="AU292" s="24" t="s">
        <v>84</v>
      </c>
      <c r="AY292" s="24" t="s">
        <v>123</v>
      </c>
      <c r="BE292" s="194">
        <f t="shared" si="4"/>
        <v>0</v>
      </c>
      <c r="BF292" s="194">
        <f t="shared" si="5"/>
        <v>0</v>
      </c>
      <c r="BG292" s="194">
        <f t="shared" si="6"/>
        <v>0</v>
      </c>
      <c r="BH292" s="194">
        <f t="shared" si="7"/>
        <v>0</v>
      </c>
      <c r="BI292" s="194">
        <f t="shared" si="8"/>
        <v>0</v>
      </c>
      <c r="BJ292" s="24" t="s">
        <v>24</v>
      </c>
      <c r="BK292" s="194">
        <f t="shared" si="9"/>
        <v>0</v>
      </c>
      <c r="BL292" s="24" t="s">
        <v>303</v>
      </c>
      <c r="BM292" s="24" t="s">
        <v>477</v>
      </c>
    </row>
    <row r="293" spans="2:65" s="1" customFormat="1" ht="22.9" customHeight="1">
      <c r="B293" s="41"/>
      <c r="C293" s="183" t="s">
        <v>478</v>
      </c>
      <c r="D293" s="183" t="s">
        <v>124</v>
      </c>
      <c r="E293" s="184" t="s">
        <v>479</v>
      </c>
      <c r="F293" s="185" t="s">
        <v>480</v>
      </c>
      <c r="G293" s="186" t="s">
        <v>348</v>
      </c>
      <c r="H293" s="187">
        <v>3</v>
      </c>
      <c r="I293" s="188"/>
      <c r="J293" s="189">
        <f t="shared" si="0"/>
        <v>0</v>
      </c>
      <c r="K293" s="185" t="s">
        <v>22</v>
      </c>
      <c r="L293" s="61"/>
      <c r="M293" s="190" t="s">
        <v>22</v>
      </c>
      <c r="N293" s="191" t="s">
        <v>46</v>
      </c>
      <c r="O293" s="42"/>
      <c r="P293" s="192">
        <f t="shared" si="1"/>
        <v>0</v>
      </c>
      <c r="Q293" s="192">
        <v>0</v>
      </c>
      <c r="R293" s="192">
        <f t="shared" si="2"/>
        <v>0</v>
      </c>
      <c r="S293" s="192">
        <v>0</v>
      </c>
      <c r="T293" s="193">
        <f t="shared" si="3"/>
        <v>0</v>
      </c>
      <c r="AR293" s="24" t="s">
        <v>303</v>
      </c>
      <c r="AT293" s="24" t="s">
        <v>124</v>
      </c>
      <c r="AU293" s="24" t="s">
        <v>84</v>
      </c>
      <c r="AY293" s="24" t="s">
        <v>123</v>
      </c>
      <c r="BE293" s="194">
        <f t="shared" si="4"/>
        <v>0</v>
      </c>
      <c r="BF293" s="194">
        <f t="shared" si="5"/>
        <v>0</v>
      </c>
      <c r="BG293" s="194">
        <f t="shared" si="6"/>
        <v>0</v>
      </c>
      <c r="BH293" s="194">
        <f t="shared" si="7"/>
        <v>0</v>
      </c>
      <c r="BI293" s="194">
        <f t="shared" si="8"/>
        <v>0</v>
      </c>
      <c r="BJ293" s="24" t="s">
        <v>24</v>
      </c>
      <c r="BK293" s="194">
        <f t="shared" si="9"/>
        <v>0</v>
      </c>
      <c r="BL293" s="24" t="s">
        <v>303</v>
      </c>
      <c r="BM293" s="24" t="s">
        <v>481</v>
      </c>
    </row>
    <row r="294" spans="2:65" s="1" customFormat="1" ht="22.9" customHeight="1">
      <c r="B294" s="41"/>
      <c r="C294" s="183" t="s">
        <v>482</v>
      </c>
      <c r="D294" s="183" t="s">
        <v>124</v>
      </c>
      <c r="E294" s="184" t="s">
        <v>483</v>
      </c>
      <c r="F294" s="185" t="s">
        <v>484</v>
      </c>
      <c r="G294" s="186" t="s">
        <v>348</v>
      </c>
      <c r="H294" s="187">
        <v>2</v>
      </c>
      <c r="I294" s="188"/>
      <c r="J294" s="189">
        <f t="shared" si="0"/>
        <v>0</v>
      </c>
      <c r="K294" s="185" t="s">
        <v>22</v>
      </c>
      <c r="L294" s="61"/>
      <c r="M294" s="190" t="s">
        <v>22</v>
      </c>
      <c r="N294" s="191" t="s">
        <v>46</v>
      </c>
      <c r="O294" s="42"/>
      <c r="P294" s="192">
        <f t="shared" si="1"/>
        <v>0</v>
      </c>
      <c r="Q294" s="192">
        <v>0</v>
      </c>
      <c r="R294" s="192">
        <f t="shared" si="2"/>
        <v>0</v>
      </c>
      <c r="S294" s="192">
        <v>0</v>
      </c>
      <c r="T294" s="193">
        <f t="shared" si="3"/>
        <v>0</v>
      </c>
      <c r="AR294" s="24" t="s">
        <v>303</v>
      </c>
      <c r="AT294" s="24" t="s">
        <v>124</v>
      </c>
      <c r="AU294" s="24" t="s">
        <v>84</v>
      </c>
      <c r="AY294" s="24" t="s">
        <v>123</v>
      </c>
      <c r="BE294" s="194">
        <f t="shared" si="4"/>
        <v>0</v>
      </c>
      <c r="BF294" s="194">
        <f t="shared" si="5"/>
        <v>0</v>
      </c>
      <c r="BG294" s="194">
        <f t="shared" si="6"/>
        <v>0</v>
      </c>
      <c r="BH294" s="194">
        <f t="shared" si="7"/>
        <v>0</v>
      </c>
      <c r="BI294" s="194">
        <f t="shared" si="8"/>
        <v>0</v>
      </c>
      <c r="BJ294" s="24" t="s">
        <v>24</v>
      </c>
      <c r="BK294" s="194">
        <f t="shared" si="9"/>
        <v>0</v>
      </c>
      <c r="BL294" s="24" t="s">
        <v>303</v>
      </c>
      <c r="BM294" s="24" t="s">
        <v>485</v>
      </c>
    </row>
    <row r="295" spans="2:65" s="1" customFormat="1" ht="22.9" customHeight="1">
      <c r="B295" s="41"/>
      <c r="C295" s="183" t="s">
        <v>486</v>
      </c>
      <c r="D295" s="183" t="s">
        <v>124</v>
      </c>
      <c r="E295" s="184" t="s">
        <v>487</v>
      </c>
      <c r="F295" s="185" t="s">
        <v>488</v>
      </c>
      <c r="G295" s="186" t="s">
        <v>348</v>
      </c>
      <c r="H295" s="187">
        <v>2</v>
      </c>
      <c r="I295" s="188"/>
      <c r="J295" s="189">
        <f t="shared" si="0"/>
        <v>0</v>
      </c>
      <c r="K295" s="185" t="s">
        <v>22</v>
      </c>
      <c r="L295" s="61"/>
      <c r="M295" s="190" t="s">
        <v>22</v>
      </c>
      <c r="N295" s="191" t="s">
        <v>46</v>
      </c>
      <c r="O295" s="42"/>
      <c r="P295" s="192">
        <f t="shared" si="1"/>
        <v>0</v>
      </c>
      <c r="Q295" s="192">
        <v>0</v>
      </c>
      <c r="R295" s="192">
        <f t="shared" si="2"/>
        <v>0</v>
      </c>
      <c r="S295" s="192">
        <v>0</v>
      </c>
      <c r="T295" s="193">
        <f t="shared" si="3"/>
        <v>0</v>
      </c>
      <c r="AR295" s="24" t="s">
        <v>303</v>
      </c>
      <c r="AT295" s="24" t="s">
        <v>124</v>
      </c>
      <c r="AU295" s="24" t="s">
        <v>84</v>
      </c>
      <c r="AY295" s="24" t="s">
        <v>123</v>
      </c>
      <c r="BE295" s="194">
        <f t="shared" si="4"/>
        <v>0</v>
      </c>
      <c r="BF295" s="194">
        <f t="shared" si="5"/>
        <v>0</v>
      </c>
      <c r="BG295" s="194">
        <f t="shared" si="6"/>
        <v>0</v>
      </c>
      <c r="BH295" s="194">
        <f t="shared" si="7"/>
        <v>0</v>
      </c>
      <c r="BI295" s="194">
        <f t="shared" si="8"/>
        <v>0</v>
      </c>
      <c r="BJ295" s="24" t="s">
        <v>24</v>
      </c>
      <c r="BK295" s="194">
        <f t="shared" si="9"/>
        <v>0</v>
      </c>
      <c r="BL295" s="24" t="s">
        <v>303</v>
      </c>
      <c r="BM295" s="24" t="s">
        <v>489</v>
      </c>
    </row>
    <row r="296" spans="2:65" s="1" customFormat="1" ht="22.9" customHeight="1">
      <c r="B296" s="41"/>
      <c r="C296" s="183" t="s">
        <v>490</v>
      </c>
      <c r="D296" s="183" t="s">
        <v>124</v>
      </c>
      <c r="E296" s="184" t="s">
        <v>491</v>
      </c>
      <c r="F296" s="185" t="s">
        <v>492</v>
      </c>
      <c r="G296" s="186" t="s">
        <v>348</v>
      </c>
      <c r="H296" s="187">
        <v>2</v>
      </c>
      <c r="I296" s="188"/>
      <c r="J296" s="189">
        <f t="shared" si="0"/>
        <v>0</v>
      </c>
      <c r="K296" s="185" t="s">
        <v>22</v>
      </c>
      <c r="L296" s="61"/>
      <c r="M296" s="190" t="s">
        <v>22</v>
      </c>
      <c r="N296" s="191" t="s">
        <v>46</v>
      </c>
      <c r="O296" s="42"/>
      <c r="P296" s="192">
        <f t="shared" si="1"/>
        <v>0</v>
      </c>
      <c r="Q296" s="192">
        <v>0</v>
      </c>
      <c r="R296" s="192">
        <f t="shared" si="2"/>
        <v>0</v>
      </c>
      <c r="S296" s="192">
        <v>0</v>
      </c>
      <c r="T296" s="193">
        <f t="shared" si="3"/>
        <v>0</v>
      </c>
      <c r="AR296" s="24" t="s">
        <v>303</v>
      </c>
      <c r="AT296" s="24" t="s">
        <v>124</v>
      </c>
      <c r="AU296" s="24" t="s">
        <v>84</v>
      </c>
      <c r="AY296" s="24" t="s">
        <v>123</v>
      </c>
      <c r="BE296" s="194">
        <f t="shared" si="4"/>
        <v>0</v>
      </c>
      <c r="BF296" s="194">
        <f t="shared" si="5"/>
        <v>0</v>
      </c>
      <c r="BG296" s="194">
        <f t="shared" si="6"/>
        <v>0</v>
      </c>
      <c r="BH296" s="194">
        <f t="shared" si="7"/>
        <v>0</v>
      </c>
      <c r="BI296" s="194">
        <f t="shared" si="8"/>
        <v>0</v>
      </c>
      <c r="BJ296" s="24" t="s">
        <v>24</v>
      </c>
      <c r="BK296" s="194">
        <f t="shared" si="9"/>
        <v>0</v>
      </c>
      <c r="BL296" s="24" t="s">
        <v>303</v>
      </c>
      <c r="BM296" s="24" t="s">
        <v>493</v>
      </c>
    </row>
    <row r="297" spans="2:65" s="1" customFormat="1" ht="22.9" customHeight="1">
      <c r="B297" s="41"/>
      <c r="C297" s="183" t="s">
        <v>494</v>
      </c>
      <c r="D297" s="183" t="s">
        <v>124</v>
      </c>
      <c r="E297" s="184" t="s">
        <v>495</v>
      </c>
      <c r="F297" s="185" t="s">
        <v>496</v>
      </c>
      <c r="G297" s="186" t="s">
        <v>348</v>
      </c>
      <c r="H297" s="187">
        <v>2</v>
      </c>
      <c r="I297" s="188"/>
      <c r="J297" s="189">
        <f t="shared" si="0"/>
        <v>0</v>
      </c>
      <c r="K297" s="185" t="s">
        <v>22</v>
      </c>
      <c r="L297" s="61"/>
      <c r="M297" s="190" t="s">
        <v>22</v>
      </c>
      <c r="N297" s="191" t="s">
        <v>46</v>
      </c>
      <c r="O297" s="42"/>
      <c r="P297" s="192">
        <f t="shared" si="1"/>
        <v>0</v>
      </c>
      <c r="Q297" s="192">
        <v>0</v>
      </c>
      <c r="R297" s="192">
        <f t="shared" si="2"/>
        <v>0</v>
      </c>
      <c r="S297" s="192">
        <v>0</v>
      </c>
      <c r="T297" s="193">
        <f t="shared" si="3"/>
        <v>0</v>
      </c>
      <c r="AR297" s="24" t="s">
        <v>303</v>
      </c>
      <c r="AT297" s="24" t="s">
        <v>124</v>
      </c>
      <c r="AU297" s="24" t="s">
        <v>84</v>
      </c>
      <c r="AY297" s="24" t="s">
        <v>123</v>
      </c>
      <c r="BE297" s="194">
        <f t="shared" si="4"/>
        <v>0</v>
      </c>
      <c r="BF297" s="194">
        <f t="shared" si="5"/>
        <v>0</v>
      </c>
      <c r="BG297" s="194">
        <f t="shared" si="6"/>
        <v>0</v>
      </c>
      <c r="BH297" s="194">
        <f t="shared" si="7"/>
        <v>0</v>
      </c>
      <c r="BI297" s="194">
        <f t="shared" si="8"/>
        <v>0</v>
      </c>
      <c r="BJ297" s="24" t="s">
        <v>24</v>
      </c>
      <c r="BK297" s="194">
        <f t="shared" si="9"/>
        <v>0</v>
      </c>
      <c r="BL297" s="24" t="s">
        <v>303</v>
      </c>
      <c r="BM297" s="24" t="s">
        <v>497</v>
      </c>
    </row>
    <row r="298" spans="2:65" s="1" customFormat="1" ht="22.9" customHeight="1">
      <c r="B298" s="41"/>
      <c r="C298" s="183" t="s">
        <v>498</v>
      </c>
      <c r="D298" s="183" t="s">
        <v>124</v>
      </c>
      <c r="E298" s="184" t="s">
        <v>499</v>
      </c>
      <c r="F298" s="185" t="s">
        <v>500</v>
      </c>
      <c r="G298" s="186" t="s">
        <v>348</v>
      </c>
      <c r="H298" s="187">
        <v>2</v>
      </c>
      <c r="I298" s="188"/>
      <c r="J298" s="189">
        <f t="shared" si="0"/>
        <v>0</v>
      </c>
      <c r="K298" s="185" t="s">
        <v>22</v>
      </c>
      <c r="L298" s="61"/>
      <c r="M298" s="190" t="s">
        <v>22</v>
      </c>
      <c r="N298" s="191" t="s">
        <v>46</v>
      </c>
      <c r="O298" s="42"/>
      <c r="P298" s="192">
        <f t="shared" si="1"/>
        <v>0</v>
      </c>
      <c r="Q298" s="192">
        <v>0</v>
      </c>
      <c r="R298" s="192">
        <f t="shared" si="2"/>
        <v>0</v>
      </c>
      <c r="S298" s="192">
        <v>0</v>
      </c>
      <c r="T298" s="193">
        <f t="shared" si="3"/>
        <v>0</v>
      </c>
      <c r="AR298" s="24" t="s">
        <v>303</v>
      </c>
      <c r="AT298" s="24" t="s">
        <v>124</v>
      </c>
      <c r="AU298" s="24" t="s">
        <v>84</v>
      </c>
      <c r="AY298" s="24" t="s">
        <v>123</v>
      </c>
      <c r="BE298" s="194">
        <f t="shared" si="4"/>
        <v>0</v>
      </c>
      <c r="BF298" s="194">
        <f t="shared" si="5"/>
        <v>0</v>
      </c>
      <c r="BG298" s="194">
        <f t="shared" si="6"/>
        <v>0</v>
      </c>
      <c r="BH298" s="194">
        <f t="shared" si="7"/>
        <v>0</v>
      </c>
      <c r="BI298" s="194">
        <f t="shared" si="8"/>
        <v>0</v>
      </c>
      <c r="BJ298" s="24" t="s">
        <v>24</v>
      </c>
      <c r="BK298" s="194">
        <f t="shared" si="9"/>
        <v>0</v>
      </c>
      <c r="BL298" s="24" t="s">
        <v>303</v>
      </c>
      <c r="BM298" s="24" t="s">
        <v>501</v>
      </c>
    </row>
    <row r="299" spans="2:65" s="1" customFormat="1" ht="14.45" customHeight="1">
      <c r="B299" s="41"/>
      <c r="C299" s="183" t="s">
        <v>502</v>
      </c>
      <c r="D299" s="183" t="s">
        <v>124</v>
      </c>
      <c r="E299" s="184" t="s">
        <v>503</v>
      </c>
      <c r="F299" s="185" t="s">
        <v>504</v>
      </c>
      <c r="G299" s="186" t="s">
        <v>348</v>
      </c>
      <c r="H299" s="187">
        <v>3</v>
      </c>
      <c r="I299" s="188"/>
      <c r="J299" s="189">
        <f t="shared" si="0"/>
        <v>0</v>
      </c>
      <c r="K299" s="185" t="s">
        <v>22</v>
      </c>
      <c r="L299" s="61"/>
      <c r="M299" s="190" t="s">
        <v>22</v>
      </c>
      <c r="N299" s="191" t="s">
        <v>46</v>
      </c>
      <c r="O299" s="42"/>
      <c r="P299" s="192">
        <f t="shared" si="1"/>
        <v>0</v>
      </c>
      <c r="Q299" s="192">
        <v>0</v>
      </c>
      <c r="R299" s="192">
        <f t="shared" si="2"/>
        <v>0</v>
      </c>
      <c r="S299" s="192">
        <v>0</v>
      </c>
      <c r="T299" s="193">
        <f t="shared" si="3"/>
        <v>0</v>
      </c>
      <c r="AR299" s="24" t="s">
        <v>303</v>
      </c>
      <c r="AT299" s="24" t="s">
        <v>124</v>
      </c>
      <c r="AU299" s="24" t="s">
        <v>84</v>
      </c>
      <c r="AY299" s="24" t="s">
        <v>123</v>
      </c>
      <c r="BE299" s="194">
        <f t="shared" si="4"/>
        <v>0</v>
      </c>
      <c r="BF299" s="194">
        <f t="shared" si="5"/>
        <v>0</v>
      </c>
      <c r="BG299" s="194">
        <f t="shared" si="6"/>
        <v>0</v>
      </c>
      <c r="BH299" s="194">
        <f t="shared" si="7"/>
        <v>0</v>
      </c>
      <c r="BI299" s="194">
        <f t="shared" si="8"/>
        <v>0</v>
      </c>
      <c r="BJ299" s="24" t="s">
        <v>24</v>
      </c>
      <c r="BK299" s="194">
        <f t="shared" si="9"/>
        <v>0</v>
      </c>
      <c r="BL299" s="24" t="s">
        <v>303</v>
      </c>
      <c r="BM299" s="24" t="s">
        <v>505</v>
      </c>
    </row>
    <row r="300" spans="2:65" s="1" customFormat="1" ht="14.45" customHeight="1">
      <c r="B300" s="41"/>
      <c r="C300" s="183" t="s">
        <v>182</v>
      </c>
      <c r="D300" s="183" t="s">
        <v>124</v>
      </c>
      <c r="E300" s="184" t="s">
        <v>506</v>
      </c>
      <c r="F300" s="185" t="s">
        <v>507</v>
      </c>
      <c r="G300" s="186" t="s">
        <v>348</v>
      </c>
      <c r="H300" s="187">
        <v>3</v>
      </c>
      <c r="I300" s="188"/>
      <c r="J300" s="189">
        <f t="shared" si="0"/>
        <v>0</v>
      </c>
      <c r="K300" s="185" t="s">
        <v>22</v>
      </c>
      <c r="L300" s="61"/>
      <c r="M300" s="190" t="s">
        <v>22</v>
      </c>
      <c r="N300" s="191" t="s">
        <v>46</v>
      </c>
      <c r="O300" s="42"/>
      <c r="P300" s="192">
        <f t="shared" si="1"/>
        <v>0</v>
      </c>
      <c r="Q300" s="192">
        <v>0</v>
      </c>
      <c r="R300" s="192">
        <f t="shared" si="2"/>
        <v>0</v>
      </c>
      <c r="S300" s="192">
        <v>0</v>
      </c>
      <c r="T300" s="193">
        <f t="shared" si="3"/>
        <v>0</v>
      </c>
      <c r="AR300" s="24" t="s">
        <v>303</v>
      </c>
      <c r="AT300" s="24" t="s">
        <v>124</v>
      </c>
      <c r="AU300" s="24" t="s">
        <v>84</v>
      </c>
      <c r="AY300" s="24" t="s">
        <v>123</v>
      </c>
      <c r="BE300" s="194">
        <f t="shared" si="4"/>
        <v>0</v>
      </c>
      <c r="BF300" s="194">
        <f t="shared" si="5"/>
        <v>0</v>
      </c>
      <c r="BG300" s="194">
        <f t="shared" si="6"/>
        <v>0</v>
      </c>
      <c r="BH300" s="194">
        <f t="shared" si="7"/>
        <v>0</v>
      </c>
      <c r="BI300" s="194">
        <f t="shared" si="8"/>
        <v>0</v>
      </c>
      <c r="BJ300" s="24" t="s">
        <v>24</v>
      </c>
      <c r="BK300" s="194">
        <f t="shared" si="9"/>
        <v>0</v>
      </c>
      <c r="BL300" s="24" t="s">
        <v>303</v>
      </c>
      <c r="BM300" s="24" t="s">
        <v>508</v>
      </c>
    </row>
    <row r="301" spans="2:65" s="1" customFormat="1" ht="22.9" customHeight="1">
      <c r="B301" s="41"/>
      <c r="C301" s="183" t="s">
        <v>209</v>
      </c>
      <c r="D301" s="183" t="s">
        <v>124</v>
      </c>
      <c r="E301" s="184" t="s">
        <v>509</v>
      </c>
      <c r="F301" s="185" t="s">
        <v>510</v>
      </c>
      <c r="G301" s="186" t="s">
        <v>333</v>
      </c>
      <c r="H301" s="187">
        <v>79.116</v>
      </c>
      <c r="I301" s="188"/>
      <c r="J301" s="189">
        <f t="shared" si="0"/>
        <v>0</v>
      </c>
      <c r="K301" s="185" t="s">
        <v>22</v>
      </c>
      <c r="L301" s="61"/>
      <c r="M301" s="190" t="s">
        <v>22</v>
      </c>
      <c r="N301" s="191" t="s">
        <v>46</v>
      </c>
      <c r="O301" s="42"/>
      <c r="P301" s="192">
        <f t="shared" si="1"/>
        <v>0</v>
      </c>
      <c r="Q301" s="192">
        <v>0</v>
      </c>
      <c r="R301" s="192">
        <f t="shared" si="2"/>
        <v>0</v>
      </c>
      <c r="S301" s="192">
        <v>0</v>
      </c>
      <c r="T301" s="193">
        <f t="shared" si="3"/>
        <v>0</v>
      </c>
      <c r="AR301" s="24" t="s">
        <v>303</v>
      </c>
      <c r="AT301" s="24" t="s">
        <v>124</v>
      </c>
      <c r="AU301" s="24" t="s">
        <v>84</v>
      </c>
      <c r="AY301" s="24" t="s">
        <v>123</v>
      </c>
      <c r="BE301" s="194">
        <f t="shared" si="4"/>
        <v>0</v>
      </c>
      <c r="BF301" s="194">
        <f t="shared" si="5"/>
        <v>0</v>
      </c>
      <c r="BG301" s="194">
        <f t="shared" si="6"/>
        <v>0</v>
      </c>
      <c r="BH301" s="194">
        <f t="shared" si="7"/>
        <v>0</v>
      </c>
      <c r="BI301" s="194">
        <f t="shared" si="8"/>
        <v>0</v>
      </c>
      <c r="BJ301" s="24" t="s">
        <v>24</v>
      </c>
      <c r="BK301" s="194">
        <f t="shared" si="9"/>
        <v>0</v>
      </c>
      <c r="BL301" s="24" t="s">
        <v>303</v>
      </c>
      <c r="BM301" s="24" t="s">
        <v>511</v>
      </c>
    </row>
    <row r="302" spans="2:51" s="11" customFormat="1" ht="13.5">
      <c r="B302" s="210"/>
      <c r="C302" s="211"/>
      <c r="D302" s="195" t="s">
        <v>171</v>
      </c>
      <c r="E302" s="212" t="s">
        <v>22</v>
      </c>
      <c r="F302" s="213" t="s">
        <v>172</v>
      </c>
      <c r="G302" s="211"/>
      <c r="H302" s="212" t="s">
        <v>22</v>
      </c>
      <c r="I302" s="214"/>
      <c r="J302" s="211"/>
      <c r="K302" s="211"/>
      <c r="L302" s="215"/>
      <c r="M302" s="216"/>
      <c r="N302" s="217"/>
      <c r="O302" s="217"/>
      <c r="P302" s="217"/>
      <c r="Q302" s="217"/>
      <c r="R302" s="217"/>
      <c r="S302" s="217"/>
      <c r="T302" s="218"/>
      <c r="AT302" s="219" t="s">
        <v>171</v>
      </c>
      <c r="AU302" s="219" t="s">
        <v>84</v>
      </c>
      <c r="AV302" s="11" t="s">
        <v>24</v>
      </c>
      <c r="AW302" s="11" t="s">
        <v>173</v>
      </c>
      <c r="AX302" s="11" t="s">
        <v>75</v>
      </c>
      <c r="AY302" s="219" t="s">
        <v>123</v>
      </c>
    </row>
    <row r="303" spans="2:51" s="12" customFormat="1" ht="13.5">
      <c r="B303" s="220"/>
      <c r="C303" s="221"/>
      <c r="D303" s="195" t="s">
        <v>171</v>
      </c>
      <c r="E303" s="222" t="s">
        <v>22</v>
      </c>
      <c r="F303" s="223" t="s">
        <v>512</v>
      </c>
      <c r="G303" s="221"/>
      <c r="H303" s="224">
        <v>13.08</v>
      </c>
      <c r="I303" s="225"/>
      <c r="J303" s="221"/>
      <c r="K303" s="221"/>
      <c r="L303" s="226"/>
      <c r="M303" s="227"/>
      <c r="N303" s="228"/>
      <c r="O303" s="228"/>
      <c r="P303" s="228"/>
      <c r="Q303" s="228"/>
      <c r="R303" s="228"/>
      <c r="S303" s="228"/>
      <c r="T303" s="229"/>
      <c r="AT303" s="230" t="s">
        <v>171</v>
      </c>
      <c r="AU303" s="230" t="s">
        <v>84</v>
      </c>
      <c r="AV303" s="12" t="s">
        <v>84</v>
      </c>
      <c r="AW303" s="12" t="s">
        <v>173</v>
      </c>
      <c r="AX303" s="12" t="s">
        <v>75</v>
      </c>
      <c r="AY303" s="230" t="s">
        <v>123</v>
      </c>
    </row>
    <row r="304" spans="2:51" s="12" customFormat="1" ht="13.5">
      <c r="B304" s="220"/>
      <c r="C304" s="221"/>
      <c r="D304" s="195" t="s">
        <v>171</v>
      </c>
      <c r="E304" s="222" t="s">
        <v>22</v>
      </c>
      <c r="F304" s="223" t="s">
        <v>513</v>
      </c>
      <c r="G304" s="221"/>
      <c r="H304" s="224">
        <v>24.4</v>
      </c>
      <c r="I304" s="225"/>
      <c r="J304" s="221"/>
      <c r="K304" s="221"/>
      <c r="L304" s="226"/>
      <c r="M304" s="227"/>
      <c r="N304" s="228"/>
      <c r="O304" s="228"/>
      <c r="P304" s="228"/>
      <c r="Q304" s="228"/>
      <c r="R304" s="228"/>
      <c r="S304" s="228"/>
      <c r="T304" s="229"/>
      <c r="AT304" s="230" t="s">
        <v>171</v>
      </c>
      <c r="AU304" s="230" t="s">
        <v>84</v>
      </c>
      <c r="AV304" s="12" t="s">
        <v>84</v>
      </c>
      <c r="AW304" s="12" t="s">
        <v>173</v>
      </c>
      <c r="AX304" s="12" t="s">
        <v>75</v>
      </c>
      <c r="AY304" s="230" t="s">
        <v>123</v>
      </c>
    </row>
    <row r="305" spans="2:51" s="12" customFormat="1" ht="13.5">
      <c r="B305" s="220"/>
      <c r="C305" s="221"/>
      <c r="D305" s="195" t="s">
        <v>171</v>
      </c>
      <c r="E305" s="222" t="s">
        <v>22</v>
      </c>
      <c r="F305" s="223" t="s">
        <v>514</v>
      </c>
      <c r="G305" s="221"/>
      <c r="H305" s="224">
        <v>5.41</v>
      </c>
      <c r="I305" s="225"/>
      <c r="J305" s="221"/>
      <c r="K305" s="221"/>
      <c r="L305" s="226"/>
      <c r="M305" s="227"/>
      <c r="N305" s="228"/>
      <c r="O305" s="228"/>
      <c r="P305" s="228"/>
      <c r="Q305" s="228"/>
      <c r="R305" s="228"/>
      <c r="S305" s="228"/>
      <c r="T305" s="229"/>
      <c r="AT305" s="230" t="s">
        <v>171</v>
      </c>
      <c r="AU305" s="230" t="s">
        <v>84</v>
      </c>
      <c r="AV305" s="12" t="s">
        <v>84</v>
      </c>
      <c r="AW305" s="12" t="s">
        <v>173</v>
      </c>
      <c r="AX305" s="12" t="s">
        <v>75</v>
      </c>
      <c r="AY305" s="230" t="s">
        <v>123</v>
      </c>
    </row>
    <row r="306" spans="2:51" s="12" customFormat="1" ht="13.5">
      <c r="B306" s="220"/>
      <c r="C306" s="221"/>
      <c r="D306" s="195" t="s">
        <v>171</v>
      </c>
      <c r="E306" s="222" t="s">
        <v>22</v>
      </c>
      <c r="F306" s="223" t="s">
        <v>515</v>
      </c>
      <c r="G306" s="221"/>
      <c r="H306" s="224">
        <v>10.48</v>
      </c>
      <c r="I306" s="225"/>
      <c r="J306" s="221"/>
      <c r="K306" s="221"/>
      <c r="L306" s="226"/>
      <c r="M306" s="227"/>
      <c r="N306" s="228"/>
      <c r="O306" s="228"/>
      <c r="P306" s="228"/>
      <c r="Q306" s="228"/>
      <c r="R306" s="228"/>
      <c r="S306" s="228"/>
      <c r="T306" s="229"/>
      <c r="AT306" s="230" t="s">
        <v>171</v>
      </c>
      <c r="AU306" s="230" t="s">
        <v>84</v>
      </c>
      <c r="AV306" s="12" t="s">
        <v>84</v>
      </c>
      <c r="AW306" s="12" t="s">
        <v>173</v>
      </c>
      <c r="AX306" s="12" t="s">
        <v>75</v>
      </c>
      <c r="AY306" s="230" t="s">
        <v>123</v>
      </c>
    </row>
    <row r="307" spans="2:51" s="12" customFormat="1" ht="13.5">
      <c r="B307" s="220"/>
      <c r="C307" s="221"/>
      <c r="D307" s="195" t="s">
        <v>171</v>
      </c>
      <c r="E307" s="222" t="s">
        <v>22</v>
      </c>
      <c r="F307" s="223" t="s">
        <v>516</v>
      </c>
      <c r="G307" s="221"/>
      <c r="H307" s="224">
        <v>5.87</v>
      </c>
      <c r="I307" s="225"/>
      <c r="J307" s="221"/>
      <c r="K307" s="221"/>
      <c r="L307" s="226"/>
      <c r="M307" s="227"/>
      <c r="N307" s="228"/>
      <c r="O307" s="228"/>
      <c r="P307" s="228"/>
      <c r="Q307" s="228"/>
      <c r="R307" s="228"/>
      <c r="S307" s="228"/>
      <c r="T307" s="229"/>
      <c r="AT307" s="230" t="s">
        <v>171</v>
      </c>
      <c r="AU307" s="230" t="s">
        <v>84</v>
      </c>
      <c r="AV307" s="12" t="s">
        <v>84</v>
      </c>
      <c r="AW307" s="12" t="s">
        <v>173</v>
      </c>
      <c r="AX307" s="12" t="s">
        <v>75</v>
      </c>
      <c r="AY307" s="230" t="s">
        <v>123</v>
      </c>
    </row>
    <row r="308" spans="2:51" s="12" customFormat="1" ht="13.5">
      <c r="B308" s="220"/>
      <c r="C308" s="221"/>
      <c r="D308" s="195" t="s">
        <v>171</v>
      </c>
      <c r="E308" s="222" t="s">
        <v>22</v>
      </c>
      <c r="F308" s="223" t="s">
        <v>517</v>
      </c>
      <c r="G308" s="221"/>
      <c r="H308" s="224">
        <v>4.996</v>
      </c>
      <c r="I308" s="225"/>
      <c r="J308" s="221"/>
      <c r="K308" s="221"/>
      <c r="L308" s="226"/>
      <c r="M308" s="227"/>
      <c r="N308" s="228"/>
      <c r="O308" s="228"/>
      <c r="P308" s="228"/>
      <c r="Q308" s="228"/>
      <c r="R308" s="228"/>
      <c r="S308" s="228"/>
      <c r="T308" s="229"/>
      <c r="AT308" s="230" t="s">
        <v>171</v>
      </c>
      <c r="AU308" s="230" t="s">
        <v>84</v>
      </c>
      <c r="AV308" s="12" t="s">
        <v>84</v>
      </c>
      <c r="AW308" s="12" t="s">
        <v>173</v>
      </c>
      <c r="AX308" s="12" t="s">
        <v>75</v>
      </c>
      <c r="AY308" s="230" t="s">
        <v>123</v>
      </c>
    </row>
    <row r="309" spans="2:51" s="12" customFormat="1" ht="13.5">
      <c r="B309" s="220"/>
      <c r="C309" s="221"/>
      <c r="D309" s="195" t="s">
        <v>171</v>
      </c>
      <c r="E309" s="222" t="s">
        <v>22</v>
      </c>
      <c r="F309" s="223" t="s">
        <v>518</v>
      </c>
      <c r="G309" s="221"/>
      <c r="H309" s="224">
        <v>14.88</v>
      </c>
      <c r="I309" s="225"/>
      <c r="J309" s="221"/>
      <c r="K309" s="221"/>
      <c r="L309" s="226"/>
      <c r="M309" s="227"/>
      <c r="N309" s="228"/>
      <c r="O309" s="228"/>
      <c r="P309" s="228"/>
      <c r="Q309" s="228"/>
      <c r="R309" s="228"/>
      <c r="S309" s="228"/>
      <c r="T309" s="229"/>
      <c r="AT309" s="230" t="s">
        <v>171</v>
      </c>
      <c r="AU309" s="230" t="s">
        <v>84</v>
      </c>
      <c r="AV309" s="12" t="s">
        <v>84</v>
      </c>
      <c r="AW309" s="12" t="s">
        <v>173</v>
      </c>
      <c r="AX309" s="12" t="s">
        <v>75</v>
      </c>
      <c r="AY309" s="230" t="s">
        <v>123</v>
      </c>
    </row>
    <row r="310" spans="2:51" s="13" customFormat="1" ht="13.5">
      <c r="B310" s="231"/>
      <c r="C310" s="232"/>
      <c r="D310" s="195" t="s">
        <v>171</v>
      </c>
      <c r="E310" s="233" t="s">
        <v>22</v>
      </c>
      <c r="F310" s="234" t="s">
        <v>181</v>
      </c>
      <c r="G310" s="232"/>
      <c r="H310" s="235">
        <v>79.116</v>
      </c>
      <c r="I310" s="236"/>
      <c r="J310" s="232"/>
      <c r="K310" s="232"/>
      <c r="L310" s="237"/>
      <c r="M310" s="238"/>
      <c r="N310" s="239"/>
      <c r="O310" s="239"/>
      <c r="P310" s="239"/>
      <c r="Q310" s="239"/>
      <c r="R310" s="239"/>
      <c r="S310" s="239"/>
      <c r="T310" s="240"/>
      <c r="AT310" s="241" t="s">
        <v>171</v>
      </c>
      <c r="AU310" s="241" t="s">
        <v>84</v>
      </c>
      <c r="AV310" s="13" t="s">
        <v>142</v>
      </c>
      <c r="AW310" s="13" t="s">
        <v>173</v>
      </c>
      <c r="AX310" s="13" t="s">
        <v>24</v>
      </c>
      <c r="AY310" s="241" t="s">
        <v>123</v>
      </c>
    </row>
    <row r="311" spans="2:65" s="1" customFormat="1" ht="22.9" customHeight="1">
      <c r="B311" s="41"/>
      <c r="C311" s="183" t="s">
        <v>519</v>
      </c>
      <c r="D311" s="183" t="s">
        <v>124</v>
      </c>
      <c r="E311" s="184" t="s">
        <v>520</v>
      </c>
      <c r="F311" s="185" t="s">
        <v>521</v>
      </c>
      <c r="G311" s="186" t="s">
        <v>359</v>
      </c>
      <c r="H311" s="253"/>
      <c r="I311" s="188"/>
      <c r="J311" s="189">
        <f>ROUND(I311*H311,2)</f>
        <v>0</v>
      </c>
      <c r="K311" s="185" t="s">
        <v>128</v>
      </c>
      <c r="L311" s="61"/>
      <c r="M311" s="190" t="s">
        <v>22</v>
      </c>
      <c r="N311" s="191" t="s">
        <v>46</v>
      </c>
      <c r="O311" s="42"/>
      <c r="P311" s="192">
        <f>O311*H311</f>
        <v>0</v>
      </c>
      <c r="Q311" s="192">
        <v>0</v>
      </c>
      <c r="R311" s="192">
        <f>Q311*H311</f>
        <v>0</v>
      </c>
      <c r="S311" s="192">
        <v>0</v>
      </c>
      <c r="T311" s="193">
        <f>S311*H311</f>
        <v>0</v>
      </c>
      <c r="AR311" s="24" t="s">
        <v>303</v>
      </c>
      <c r="AT311" s="24" t="s">
        <v>124</v>
      </c>
      <c r="AU311" s="24" t="s">
        <v>84</v>
      </c>
      <c r="AY311" s="24" t="s">
        <v>123</v>
      </c>
      <c r="BE311" s="194">
        <f>IF(N311="základní",J311,0)</f>
        <v>0</v>
      </c>
      <c r="BF311" s="194">
        <f>IF(N311="snížená",J311,0)</f>
        <v>0</v>
      </c>
      <c r="BG311" s="194">
        <f>IF(N311="zákl. přenesená",J311,0)</f>
        <v>0</v>
      </c>
      <c r="BH311" s="194">
        <f>IF(N311="sníž. přenesená",J311,0)</f>
        <v>0</v>
      </c>
      <c r="BI311" s="194">
        <f>IF(N311="nulová",J311,0)</f>
        <v>0</v>
      </c>
      <c r="BJ311" s="24" t="s">
        <v>24</v>
      </c>
      <c r="BK311" s="194">
        <f>ROUND(I311*H311,2)</f>
        <v>0</v>
      </c>
      <c r="BL311" s="24" t="s">
        <v>303</v>
      </c>
      <c r="BM311" s="24" t="s">
        <v>522</v>
      </c>
    </row>
    <row r="312" spans="2:47" s="1" customFormat="1" ht="27">
      <c r="B312" s="41"/>
      <c r="C312" s="63"/>
      <c r="D312" s="195" t="s">
        <v>131</v>
      </c>
      <c r="E312" s="63"/>
      <c r="F312" s="196" t="s">
        <v>523</v>
      </c>
      <c r="G312" s="63"/>
      <c r="H312" s="63"/>
      <c r="I312" s="156"/>
      <c r="J312" s="63"/>
      <c r="K312" s="63"/>
      <c r="L312" s="61"/>
      <c r="M312" s="197"/>
      <c r="N312" s="42"/>
      <c r="O312" s="42"/>
      <c r="P312" s="42"/>
      <c r="Q312" s="42"/>
      <c r="R312" s="42"/>
      <c r="S312" s="42"/>
      <c r="T312" s="78"/>
      <c r="AT312" s="24" t="s">
        <v>131</v>
      </c>
      <c r="AU312" s="24" t="s">
        <v>84</v>
      </c>
    </row>
    <row r="313" spans="2:47" s="1" customFormat="1" ht="135">
      <c r="B313" s="41"/>
      <c r="C313" s="63"/>
      <c r="D313" s="195" t="s">
        <v>362</v>
      </c>
      <c r="E313" s="63"/>
      <c r="F313" s="254" t="s">
        <v>524</v>
      </c>
      <c r="G313" s="63"/>
      <c r="H313" s="63"/>
      <c r="I313" s="156"/>
      <c r="J313" s="63"/>
      <c r="K313" s="63"/>
      <c r="L313" s="61"/>
      <c r="M313" s="197"/>
      <c r="N313" s="42"/>
      <c r="O313" s="42"/>
      <c r="P313" s="42"/>
      <c r="Q313" s="42"/>
      <c r="R313" s="42"/>
      <c r="S313" s="42"/>
      <c r="T313" s="78"/>
      <c r="AT313" s="24" t="s">
        <v>362</v>
      </c>
      <c r="AU313" s="24" t="s">
        <v>84</v>
      </c>
    </row>
    <row r="314" spans="2:63" s="9" customFormat="1" ht="29.85" customHeight="1">
      <c r="B314" s="169"/>
      <c r="C314" s="170"/>
      <c r="D314" s="171" t="s">
        <v>74</v>
      </c>
      <c r="E314" s="208" t="s">
        <v>525</v>
      </c>
      <c r="F314" s="208" t="s">
        <v>526</v>
      </c>
      <c r="G314" s="170"/>
      <c r="H314" s="170"/>
      <c r="I314" s="173"/>
      <c r="J314" s="209">
        <f>BK314</f>
        <v>0</v>
      </c>
      <c r="K314" s="170"/>
      <c r="L314" s="175"/>
      <c r="M314" s="176"/>
      <c r="N314" s="177"/>
      <c r="O314" s="177"/>
      <c r="P314" s="178">
        <f>SUM(P315:P319)</f>
        <v>0</v>
      </c>
      <c r="Q314" s="177"/>
      <c r="R314" s="178">
        <f>SUM(R315:R319)</f>
        <v>0</v>
      </c>
      <c r="S314" s="177"/>
      <c r="T314" s="179">
        <f>SUM(T315:T319)</f>
        <v>0</v>
      </c>
      <c r="AR314" s="180" t="s">
        <v>84</v>
      </c>
      <c r="AT314" s="181" t="s">
        <v>74</v>
      </c>
      <c r="AU314" s="181" t="s">
        <v>24</v>
      </c>
      <c r="AY314" s="180" t="s">
        <v>123</v>
      </c>
      <c r="BK314" s="182">
        <f>SUM(BK315:BK319)</f>
        <v>0</v>
      </c>
    </row>
    <row r="315" spans="2:65" s="1" customFormat="1" ht="22.9" customHeight="1">
      <c r="B315" s="41"/>
      <c r="C315" s="183" t="s">
        <v>527</v>
      </c>
      <c r="D315" s="183" t="s">
        <v>124</v>
      </c>
      <c r="E315" s="184" t="s">
        <v>528</v>
      </c>
      <c r="F315" s="185" t="s">
        <v>529</v>
      </c>
      <c r="G315" s="186" t="s">
        <v>348</v>
      </c>
      <c r="H315" s="187">
        <v>2</v>
      </c>
      <c r="I315" s="188"/>
      <c r="J315" s="189">
        <f>ROUND(I315*H315,2)</f>
        <v>0</v>
      </c>
      <c r="K315" s="185" t="s">
        <v>22</v>
      </c>
      <c r="L315" s="61"/>
      <c r="M315" s="190" t="s">
        <v>22</v>
      </c>
      <c r="N315" s="191" t="s">
        <v>46</v>
      </c>
      <c r="O315" s="42"/>
      <c r="P315" s="192">
        <f>O315*H315</f>
        <v>0</v>
      </c>
      <c r="Q315" s="192">
        <v>0</v>
      </c>
      <c r="R315" s="192">
        <f>Q315*H315</f>
        <v>0</v>
      </c>
      <c r="S315" s="192">
        <v>0</v>
      </c>
      <c r="T315" s="193">
        <f>S315*H315</f>
        <v>0</v>
      </c>
      <c r="AR315" s="24" t="s">
        <v>303</v>
      </c>
      <c r="AT315" s="24" t="s">
        <v>124</v>
      </c>
      <c r="AU315" s="24" t="s">
        <v>84</v>
      </c>
      <c r="AY315" s="24" t="s">
        <v>123</v>
      </c>
      <c r="BE315" s="194">
        <f>IF(N315="základní",J315,0)</f>
        <v>0</v>
      </c>
      <c r="BF315" s="194">
        <f>IF(N315="snížená",J315,0)</f>
        <v>0</v>
      </c>
      <c r="BG315" s="194">
        <f>IF(N315="zákl. přenesená",J315,0)</f>
        <v>0</v>
      </c>
      <c r="BH315" s="194">
        <f>IF(N315="sníž. přenesená",J315,0)</f>
        <v>0</v>
      </c>
      <c r="BI315" s="194">
        <f>IF(N315="nulová",J315,0)</f>
        <v>0</v>
      </c>
      <c r="BJ315" s="24" t="s">
        <v>24</v>
      </c>
      <c r="BK315" s="194">
        <f>ROUND(I315*H315,2)</f>
        <v>0</v>
      </c>
      <c r="BL315" s="24" t="s">
        <v>303</v>
      </c>
      <c r="BM315" s="24" t="s">
        <v>426</v>
      </c>
    </row>
    <row r="316" spans="2:47" s="1" customFormat="1" ht="13.5">
      <c r="B316" s="41"/>
      <c r="C316" s="63"/>
      <c r="D316" s="195" t="s">
        <v>131</v>
      </c>
      <c r="E316" s="63"/>
      <c r="F316" s="196" t="s">
        <v>530</v>
      </c>
      <c r="G316" s="63"/>
      <c r="H316" s="63"/>
      <c r="I316" s="156"/>
      <c r="J316" s="63"/>
      <c r="K316" s="63"/>
      <c r="L316" s="61"/>
      <c r="M316" s="197"/>
      <c r="N316" s="42"/>
      <c r="O316" s="42"/>
      <c r="P316" s="42"/>
      <c r="Q316" s="42"/>
      <c r="R316" s="42"/>
      <c r="S316" s="42"/>
      <c r="T316" s="78"/>
      <c r="AT316" s="24" t="s">
        <v>131</v>
      </c>
      <c r="AU316" s="24" t="s">
        <v>84</v>
      </c>
    </row>
    <row r="317" spans="2:65" s="1" customFormat="1" ht="22.9" customHeight="1">
      <c r="B317" s="41"/>
      <c r="C317" s="183" t="s">
        <v>531</v>
      </c>
      <c r="D317" s="183" t="s">
        <v>124</v>
      </c>
      <c r="E317" s="184" t="s">
        <v>532</v>
      </c>
      <c r="F317" s="185" t="s">
        <v>533</v>
      </c>
      <c r="G317" s="186" t="s">
        <v>359</v>
      </c>
      <c r="H317" s="253"/>
      <c r="I317" s="188"/>
      <c r="J317" s="189">
        <f>ROUND(I317*H317,2)</f>
        <v>0</v>
      </c>
      <c r="K317" s="185" t="s">
        <v>128</v>
      </c>
      <c r="L317" s="61"/>
      <c r="M317" s="190" t="s">
        <v>22</v>
      </c>
      <c r="N317" s="191" t="s">
        <v>46</v>
      </c>
      <c r="O317" s="42"/>
      <c r="P317" s="192">
        <f>O317*H317</f>
        <v>0</v>
      </c>
      <c r="Q317" s="192">
        <v>0</v>
      </c>
      <c r="R317" s="192">
        <f>Q317*H317</f>
        <v>0</v>
      </c>
      <c r="S317" s="192">
        <v>0</v>
      </c>
      <c r="T317" s="193">
        <f>S317*H317</f>
        <v>0</v>
      </c>
      <c r="AR317" s="24" t="s">
        <v>303</v>
      </c>
      <c r="AT317" s="24" t="s">
        <v>124</v>
      </c>
      <c r="AU317" s="24" t="s">
        <v>84</v>
      </c>
      <c r="AY317" s="24" t="s">
        <v>123</v>
      </c>
      <c r="BE317" s="194">
        <f>IF(N317="základní",J317,0)</f>
        <v>0</v>
      </c>
      <c r="BF317" s="194">
        <f>IF(N317="snížená",J317,0)</f>
        <v>0</v>
      </c>
      <c r="BG317" s="194">
        <f>IF(N317="zákl. přenesená",J317,0)</f>
        <v>0</v>
      </c>
      <c r="BH317" s="194">
        <f>IF(N317="sníž. přenesená",J317,0)</f>
        <v>0</v>
      </c>
      <c r="BI317" s="194">
        <f>IF(N317="nulová",J317,0)</f>
        <v>0</v>
      </c>
      <c r="BJ317" s="24" t="s">
        <v>24</v>
      </c>
      <c r="BK317" s="194">
        <f>ROUND(I317*H317,2)</f>
        <v>0</v>
      </c>
      <c r="BL317" s="24" t="s">
        <v>303</v>
      </c>
      <c r="BM317" s="24" t="s">
        <v>534</v>
      </c>
    </row>
    <row r="318" spans="2:47" s="1" customFormat="1" ht="27">
      <c r="B318" s="41"/>
      <c r="C318" s="63"/>
      <c r="D318" s="195" t="s">
        <v>131</v>
      </c>
      <c r="E318" s="63"/>
      <c r="F318" s="196" t="s">
        <v>535</v>
      </c>
      <c r="G318" s="63"/>
      <c r="H318" s="63"/>
      <c r="I318" s="156"/>
      <c r="J318" s="63"/>
      <c r="K318" s="63"/>
      <c r="L318" s="61"/>
      <c r="M318" s="197"/>
      <c r="N318" s="42"/>
      <c r="O318" s="42"/>
      <c r="P318" s="42"/>
      <c r="Q318" s="42"/>
      <c r="R318" s="42"/>
      <c r="S318" s="42"/>
      <c r="T318" s="78"/>
      <c r="AT318" s="24" t="s">
        <v>131</v>
      </c>
      <c r="AU318" s="24" t="s">
        <v>84</v>
      </c>
    </row>
    <row r="319" spans="2:47" s="1" customFormat="1" ht="135">
      <c r="B319" s="41"/>
      <c r="C319" s="63"/>
      <c r="D319" s="195" t="s">
        <v>362</v>
      </c>
      <c r="E319" s="63"/>
      <c r="F319" s="254" t="s">
        <v>536</v>
      </c>
      <c r="G319" s="63"/>
      <c r="H319" s="63"/>
      <c r="I319" s="156"/>
      <c r="J319" s="63"/>
      <c r="K319" s="63"/>
      <c r="L319" s="61"/>
      <c r="M319" s="197"/>
      <c r="N319" s="42"/>
      <c r="O319" s="42"/>
      <c r="P319" s="42"/>
      <c r="Q319" s="42"/>
      <c r="R319" s="42"/>
      <c r="S319" s="42"/>
      <c r="T319" s="78"/>
      <c r="AT319" s="24" t="s">
        <v>362</v>
      </c>
      <c r="AU319" s="24" t="s">
        <v>84</v>
      </c>
    </row>
    <row r="320" spans="2:63" s="9" customFormat="1" ht="29.85" customHeight="1">
      <c r="B320" s="169"/>
      <c r="C320" s="170"/>
      <c r="D320" s="171" t="s">
        <v>74</v>
      </c>
      <c r="E320" s="208" t="s">
        <v>537</v>
      </c>
      <c r="F320" s="208" t="s">
        <v>538</v>
      </c>
      <c r="G320" s="170"/>
      <c r="H320" s="170"/>
      <c r="I320" s="173"/>
      <c r="J320" s="209">
        <f>BK320</f>
        <v>0</v>
      </c>
      <c r="K320" s="170"/>
      <c r="L320" s="175"/>
      <c r="M320" s="176"/>
      <c r="N320" s="177"/>
      <c r="O320" s="177"/>
      <c r="P320" s="178">
        <f>SUM(P321:P332)</f>
        <v>0</v>
      </c>
      <c r="Q320" s="177"/>
      <c r="R320" s="178">
        <f>SUM(R321:R332)</f>
        <v>0</v>
      </c>
      <c r="S320" s="177"/>
      <c r="T320" s="179">
        <f>SUM(T321:T332)</f>
        <v>0</v>
      </c>
      <c r="AR320" s="180" t="s">
        <v>84</v>
      </c>
      <c r="AT320" s="181" t="s">
        <v>74</v>
      </c>
      <c r="AU320" s="181" t="s">
        <v>24</v>
      </c>
      <c r="AY320" s="180" t="s">
        <v>123</v>
      </c>
      <c r="BK320" s="182">
        <f>SUM(BK321:BK332)</f>
        <v>0</v>
      </c>
    </row>
    <row r="321" spans="2:65" s="1" customFormat="1" ht="22.9" customHeight="1">
      <c r="B321" s="41"/>
      <c r="C321" s="183" t="s">
        <v>539</v>
      </c>
      <c r="D321" s="183" t="s">
        <v>124</v>
      </c>
      <c r="E321" s="184" t="s">
        <v>540</v>
      </c>
      <c r="F321" s="185" t="s">
        <v>541</v>
      </c>
      <c r="G321" s="186" t="s">
        <v>348</v>
      </c>
      <c r="H321" s="187">
        <v>3</v>
      </c>
      <c r="I321" s="188"/>
      <c r="J321" s="189">
        <f aca="true" t="shared" si="10" ref="J321:J330">ROUND(I321*H321,2)</f>
        <v>0</v>
      </c>
      <c r="K321" s="185" t="s">
        <v>22</v>
      </c>
      <c r="L321" s="61"/>
      <c r="M321" s="190" t="s">
        <v>22</v>
      </c>
      <c r="N321" s="191" t="s">
        <v>46</v>
      </c>
      <c r="O321" s="42"/>
      <c r="P321" s="192">
        <f aca="true" t="shared" si="11" ref="P321:P330">O321*H321</f>
        <v>0</v>
      </c>
      <c r="Q321" s="192">
        <v>0</v>
      </c>
      <c r="R321" s="192">
        <f aca="true" t="shared" si="12" ref="R321:R330">Q321*H321</f>
        <v>0</v>
      </c>
      <c r="S321" s="192">
        <v>0</v>
      </c>
      <c r="T321" s="193">
        <f aca="true" t="shared" si="13" ref="T321:T330">S321*H321</f>
        <v>0</v>
      </c>
      <c r="AR321" s="24" t="s">
        <v>303</v>
      </c>
      <c r="AT321" s="24" t="s">
        <v>124</v>
      </c>
      <c r="AU321" s="24" t="s">
        <v>84</v>
      </c>
      <c r="AY321" s="24" t="s">
        <v>123</v>
      </c>
      <c r="BE321" s="194">
        <f aca="true" t="shared" si="14" ref="BE321:BE330">IF(N321="základní",J321,0)</f>
        <v>0</v>
      </c>
      <c r="BF321" s="194">
        <f aca="true" t="shared" si="15" ref="BF321:BF330">IF(N321="snížená",J321,0)</f>
        <v>0</v>
      </c>
      <c r="BG321" s="194">
        <f aca="true" t="shared" si="16" ref="BG321:BG330">IF(N321="zákl. přenesená",J321,0)</f>
        <v>0</v>
      </c>
      <c r="BH321" s="194">
        <f aca="true" t="shared" si="17" ref="BH321:BH330">IF(N321="sníž. přenesená",J321,0)</f>
        <v>0</v>
      </c>
      <c r="BI321" s="194">
        <f aca="true" t="shared" si="18" ref="BI321:BI330">IF(N321="nulová",J321,0)</f>
        <v>0</v>
      </c>
      <c r="BJ321" s="24" t="s">
        <v>24</v>
      </c>
      <c r="BK321" s="194">
        <f aca="true" t="shared" si="19" ref="BK321:BK330">ROUND(I321*H321,2)</f>
        <v>0</v>
      </c>
      <c r="BL321" s="24" t="s">
        <v>303</v>
      </c>
      <c r="BM321" s="24" t="s">
        <v>542</v>
      </c>
    </row>
    <row r="322" spans="2:65" s="1" customFormat="1" ht="22.9" customHeight="1">
      <c r="B322" s="41"/>
      <c r="C322" s="183" t="s">
        <v>543</v>
      </c>
      <c r="D322" s="183" t="s">
        <v>124</v>
      </c>
      <c r="E322" s="184" t="s">
        <v>544</v>
      </c>
      <c r="F322" s="185" t="s">
        <v>545</v>
      </c>
      <c r="G322" s="186" t="s">
        <v>348</v>
      </c>
      <c r="H322" s="187">
        <v>6</v>
      </c>
      <c r="I322" s="188"/>
      <c r="J322" s="189">
        <f t="shared" si="10"/>
        <v>0</v>
      </c>
      <c r="K322" s="185" t="s">
        <v>22</v>
      </c>
      <c r="L322" s="61"/>
      <c r="M322" s="190" t="s">
        <v>22</v>
      </c>
      <c r="N322" s="191" t="s">
        <v>46</v>
      </c>
      <c r="O322" s="42"/>
      <c r="P322" s="192">
        <f t="shared" si="11"/>
        <v>0</v>
      </c>
      <c r="Q322" s="192">
        <v>0</v>
      </c>
      <c r="R322" s="192">
        <f t="shared" si="12"/>
        <v>0</v>
      </c>
      <c r="S322" s="192">
        <v>0</v>
      </c>
      <c r="T322" s="193">
        <f t="shared" si="13"/>
        <v>0</v>
      </c>
      <c r="AR322" s="24" t="s">
        <v>303</v>
      </c>
      <c r="AT322" s="24" t="s">
        <v>124</v>
      </c>
      <c r="AU322" s="24" t="s">
        <v>84</v>
      </c>
      <c r="AY322" s="24" t="s">
        <v>123</v>
      </c>
      <c r="BE322" s="194">
        <f t="shared" si="14"/>
        <v>0</v>
      </c>
      <c r="BF322" s="194">
        <f t="shared" si="15"/>
        <v>0</v>
      </c>
      <c r="BG322" s="194">
        <f t="shared" si="16"/>
        <v>0</v>
      </c>
      <c r="BH322" s="194">
        <f t="shared" si="17"/>
        <v>0</v>
      </c>
      <c r="BI322" s="194">
        <f t="shared" si="18"/>
        <v>0</v>
      </c>
      <c r="BJ322" s="24" t="s">
        <v>24</v>
      </c>
      <c r="BK322" s="194">
        <f t="shared" si="19"/>
        <v>0</v>
      </c>
      <c r="BL322" s="24" t="s">
        <v>303</v>
      </c>
      <c r="BM322" s="24" t="s">
        <v>546</v>
      </c>
    </row>
    <row r="323" spans="2:65" s="1" customFormat="1" ht="14.45" customHeight="1">
      <c r="B323" s="41"/>
      <c r="C323" s="183" t="s">
        <v>547</v>
      </c>
      <c r="D323" s="183" t="s">
        <v>124</v>
      </c>
      <c r="E323" s="184" t="s">
        <v>548</v>
      </c>
      <c r="F323" s="185" t="s">
        <v>549</v>
      </c>
      <c r="G323" s="186" t="s">
        <v>348</v>
      </c>
      <c r="H323" s="187">
        <v>2</v>
      </c>
      <c r="I323" s="188"/>
      <c r="J323" s="189">
        <f t="shared" si="10"/>
        <v>0</v>
      </c>
      <c r="K323" s="185" t="s">
        <v>22</v>
      </c>
      <c r="L323" s="61"/>
      <c r="M323" s="190" t="s">
        <v>22</v>
      </c>
      <c r="N323" s="191" t="s">
        <v>46</v>
      </c>
      <c r="O323" s="42"/>
      <c r="P323" s="192">
        <f t="shared" si="11"/>
        <v>0</v>
      </c>
      <c r="Q323" s="192">
        <v>0</v>
      </c>
      <c r="R323" s="192">
        <f t="shared" si="12"/>
        <v>0</v>
      </c>
      <c r="S323" s="192">
        <v>0</v>
      </c>
      <c r="T323" s="193">
        <f t="shared" si="13"/>
        <v>0</v>
      </c>
      <c r="AR323" s="24" t="s">
        <v>303</v>
      </c>
      <c r="AT323" s="24" t="s">
        <v>124</v>
      </c>
      <c r="AU323" s="24" t="s">
        <v>84</v>
      </c>
      <c r="AY323" s="24" t="s">
        <v>123</v>
      </c>
      <c r="BE323" s="194">
        <f t="shared" si="14"/>
        <v>0</v>
      </c>
      <c r="BF323" s="194">
        <f t="shared" si="15"/>
        <v>0</v>
      </c>
      <c r="BG323" s="194">
        <f t="shared" si="16"/>
        <v>0</v>
      </c>
      <c r="BH323" s="194">
        <f t="shared" si="17"/>
        <v>0</v>
      </c>
      <c r="BI323" s="194">
        <f t="shared" si="18"/>
        <v>0</v>
      </c>
      <c r="BJ323" s="24" t="s">
        <v>24</v>
      </c>
      <c r="BK323" s="194">
        <f t="shared" si="19"/>
        <v>0</v>
      </c>
      <c r="BL323" s="24" t="s">
        <v>303</v>
      </c>
      <c r="BM323" s="24" t="s">
        <v>550</v>
      </c>
    </row>
    <row r="324" spans="2:65" s="1" customFormat="1" ht="22.9" customHeight="1">
      <c r="B324" s="41"/>
      <c r="C324" s="183" t="s">
        <v>551</v>
      </c>
      <c r="D324" s="183" t="s">
        <v>124</v>
      </c>
      <c r="E324" s="184" t="s">
        <v>552</v>
      </c>
      <c r="F324" s="185" t="s">
        <v>553</v>
      </c>
      <c r="G324" s="186" t="s">
        <v>348</v>
      </c>
      <c r="H324" s="187">
        <v>6</v>
      </c>
      <c r="I324" s="188"/>
      <c r="J324" s="189">
        <f t="shared" si="10"/>
        <v>0</v>
      </c>
      <c r="K324" s="185" t="s">
        <v>22</v>
      </c>
      <c r="L324" s="61"/>
      <c r="M324" s="190" t="s">
        <v>22</v>
      </c>
      <c r="N324" s="191" t="s">
        <v>46</v>
      </c>
      <c r="O324" s="42"/>
      <c r="P324" s="192">
        <f t="shared" si="11"/>
        <v>0</v>
      </c>
      <c r="Q324" s="192">
        <v>0</v>
      </c>
      <c r="R324" s="192">
        <f t="shared" si="12"/>
        <v>0</v>
      </c>
      <c r="S324" s="192">
        <v>0</v>
      </c>
      <c r="T324" s="193">
        <f t="shared" si="13"/>
        <v>0</v>
      </c>
      <c r="AR324" s="24" t="s">
        <v>303</v>
      </c>
      <c r="AT324" s="24" t="s">
        <v>124</v>
      </c>
      <c r="AU324" s="24" t="s">
        <v>84</v>
      </c>
      <c r="AY324" s="24" t="s">
        <v>123</v>
      </c>
      <c r="BE324" s="194">
        <f t="shared" si="14"/>
        <v>0</v>
      </c>
      <c r="BF324" s="194">
        <f t="shared" si="15"/>
        <v>0</v>
      </c>
      <c r="BG324" s="194">
        <f t="shared" si="16"/>
        <v>0</v>
      </c>
      <c r="BH324" s="194">
        <f t="shared" si="17"/>
        <v>0</v>
      </c>
      <c r="BI324" s="194">
        <f t="shared" si="18"/>
        <v>0</v>
      </c>
      <c r="BJ324" s="24" t="s">
        <v>24</v>
      </c>
      <c r="BK324" s="194">
        <f t="shared" si="19"/>
        <v>0</v>
      </c>
      <c r="BL324" s="24" t="s">
        <v>303</v>
      </c>
      <c r="BM324" s="24" t="s">
        <v>554</v>
      </c>
    </row>
    <row r="325" spans="2:65" s="1" customFormat="1" ht="22.9" customHeight="1">
      <c r="B325" s="41"/>
      <c r="C325" s="183" t="s">
        <v>555</v>
      </c>
      <c r="D325" s="183" t="s">
        <v>124</v>
      </c>
      <c r="E325" s="184" t="s">
        <v>556</v>
      </c>
      <c r="F325" s="185" t="s">
        <v>557</v>
      </c>
      <c r="G325" s="186" t="s">
        <v>348</v>
      </c>
      <c r="H325" s="187">
        <v>2</v>
      </c>
      <c r="I325" s="188"/>
      <c r="J325" s="189">
        <f t="shared" si="10"/>
        <v>0</v>
      </c>
      <c r="K325" s="185" t="s">
        <v>22</v>
      </c>
      <c r="L325" s="61"/>
      <c r="M325" s="190" t="s">
        <v>22</v>
      </c>
      <c r="N325" s="191" t="s">
        <v>46</v>
      </c>
      <c r="O325" s="42"/>
      <c r="P325" s="192">
        <f t="shared" si="11"/>
        <v>0</v>
      </c>
      <c r="Q325" s="192">
        <v>0</v>
      </c>
      <c r="R325" s="192">
        <f t="shared" si="12"/>
        <v>0</v>
      </c>
      <c r="S325" s="192">
        <v>0</v>
      </c>
      <c r="T325" s="193">
        <f t="shared" si="13"/>
        <v>0</v>
      </c>
      <c r="AR325" s="24" t="s">
        <v>303</v>
      </c>
      <c r="AT325" s="24" t="s">
        <v>124</v>
      </c>
      <c r="AU325" s="24" t="s">
        <v>84</v>
      </c>
      <c r="AY325" s="24" t="s">
        <v>123</v>
      </c>
      <c r="BE325" s="194">
        <f t="shared" si="14"/>
        <v>0</v>
      </c>
      <c r="BF325" s="194">
        <f t="shared" si="15"/>
        <v>0</v>
      </c>
      <c r="BG325" s="194">
        <f t="shared" si="16"/>
        <v>0</v>
      </c>
      <c r="BH325" s="194">
        <f t="shared" si="17"/>
        <v>0</v>
      </c>
      <c r="BI325" s="194">
        <f t="shared" si="18"/>
        <v>0</v>
      </c>
      <c r="BJ325" s="24" t="s">
        <v>24</v>
      </c>
      <c r="BK325" s="194">
        <f t="shared" si="19"/>
        <v>0</v>
      </c>
      <c r="BL325" s="24" t="s">
        <v>303</v>
      </c>
      <c r="BM325" s="24" t="s">
        <v>558</v>
      </c>
    </row>
    <row r="326" spans="2:65" s="1" customFormat="1" ht="14.45" customHeight="1">
      <c r="B326" s="41"/>
      <c r="C326" s="183" t="s">
        <v>559</v>
      </c>
      <c r="D326" s="183" t="s">
        <v>124</v>
      </c>
      <c r="E326" s="184" t="s">
        <v>560</v>
      </c>
      <c r="F326" s="185" t="s">
        <v>561</v>
      </c>
      <c r="G326" s="186" t="s">
        <v>348</v>
      </c>
      <c r="H326" s="187">
        <v>1</v>
      </c>
      <c r="I326" s="188"/>
      <c r="J326" s="189">
        <f t="shared" si="10"/>
        <v>0</v>
      </c>
      <c r="K326" s="185" t="s">
        <v>22</v>
      </c>
      <c r="L326" s="61"/>
      <c r="M326" s="190" t="s">
        <v>22</v>
      </c>
      <c r="N326" s="191" t="s">
        <v>46</v>
      </c>
      <c r="O326" s="42"/>
      <c r="P326" s="192">
        <f t="shared" si="11"/>
        <v>0</v>
      </c>
      <c r="Q326" s="192">
        <v>0</v>
      </c>
      <c r="R326" s="192">
        <f t="shared" si="12"/>
        <v>0</v>
      </c>
      <c r="S326" s="192">
        <v>0</v>
      </c>
      <c r="T326" s="193">
        <f t="shared" si="13"/>
        <v>0</v>
      </c>
      <c r="AR326" s="24" t="s">
        <v>303</v>
      </c>
      <c r="AT326" s="24" t="s">
        <v>124</v>
      </c>
      <c r="AU326" s="24" t="s">
        <v>84</v>
      </c>
      <c r="AY326" s="24" t="s">
        <v>123</v>
      </c>
      <c r="BE326" s="194">
        <f t="shared" si="14"/>
        <v>0</v>
      </c>
      <c r="BF326" s="194">
        <f t="shared" si="15"/>
        <v>0</v>
      </c>
      <c r="BG326" s="194">
        <f t="shared" si="16"/>
        <v>0</v>
      </c>
      <c r="BH326" s="194">
        <f t="shared" si="17"/>
        <v>0</v>
      </c>
      <c r="BI326" s="194">
        <f t="shared" si="18"/>
        <v>0</v>
      </c>
      <c r="BJ326" s="24" t="s">
        <v>24</v>
      </c>
      <c r="BK326" s="194">
        <f t="shared" si="19"/>
        <v>0</v>
      </c>
      <c r="BL326" s="24" t="s">
        <v>303</v>
      </c>
      <c r="BM326" s="24" t="s">
        <v>562</v>
      </c>
    </row>
    <row r="327" spans="2:65" s="1" customFormat="1" ht="22.9" customHeight="1">
      <c r="B327" s="41"/>
      <c r="C327" s="183" t="s">
        <v>563</v>
      </c>
      <c r="D327" s="183" t="s">
        <v>124</v>
      </c>
      <c r="E327" s="184" t="s">
        <v>564</v>
      </c>
      <c r="F327" s="185" t="s">
        <v>565</v>
      </c>
      <c r="G327" s="186" t="s">
        <v>348</v>
      </c>
      <c r="H327" s="187">
        <v>2</v>
      </c>
      <c r="I327" s="188"/>
      <c r="J327" s="189">
        <f t="shared" si="10"/>
        <v>0</v>
      </c>
      <c r="K327" s="185" t="s">
        <v>22</v>
      </c>
      <c r="L327" s="61"/>
      <c r="M327" s="190" t="s">
        <v>22</v>
      </c>
      <c r="N327" s="191" t="s">
        <v>46</v>
      </c>
      <c r="O327" s="42"/>
      <c r="P327" s="192">
        <f t="shared" si="11"/>
        <v>0</v>
      </c>
      <c r="Q327" s="192">
        <v>0</v>
      </c>
      <c r="R327" s="192">
        <f t="shared" si="12"/>
        <v>0</v>
      </c>
      <c r="S327" s="192">
        <v>0</v>
      </c>
      <c r="T327" s="193">
        <f t="shared" si="13"/>
        <v>0</v>
      </c>
      <c r="AR327" s="24" t="s">
        <v>303</v>
      </c>
      <c r="AT327" s="24" t="s">
        <v>124</v>
      </c>
      <c r="AU327" s="24" t="s">
        <v>84</v>
      </c>
      <c r="AY327" s="24" t="s">
        <v>123</v>
      </c>
      <c r="BE327" s="194">
        <f t="shared" si="14"/>
        <v>0</v>
      </c>
      <c r="BF327" s="194">
        <f t="shared" si="15"/>
        <v>0</v>
      </c>
      <c r="BG327" s="194">
        <f t="shared" si="16"/>
        <v>0</v>
      </c>
      <c r="BH327" s="194">
        <f t="shared" si="17"/>
        <v>0</v>
      </c>
      <c r="BI327" s="194">
        <f t="shared" si="18"/>
        <v>0</v>
      </c>
      <c r="BJ327" s="24" t="s">
        <v>24</v>
      </c>
      <c r="BK327" s="194">
        <f t="shared" si="19"/>
        <v>0</v>
      </c>
      <c r="BL327" s="24" t="s">
        <v>303</v>
      </c>
      <c r="BM327" s="24" t="s">
        <v>566</v>
      </c>
    </row>
    <row r="328" spans="2:65" s="1" customFormat="1" ht="14.45" customHeight="1">
      <c r="B328" s="41"/>
      <c r="C328" s="183" t="s">
        <v>567</v>
      </c>
      <c r="D328" s="183" t="s">
        <v>124</v>
      </c>
      <c r="E328" s="184" t="s">
        <v>568</v>
      </c>
      <c r="F328" s="185" t="s">
        <v>569</v>
      </c>
      <c r="G328" s="186" t="s">
        <v>348</v>
      </c>
      <c r="H328" s="187">
        <v>1</v>
      </c>
      <c r="I328" s="188"/>
      <c r="J328" s="189">
        <f t="shared" si="10"/>
        <v>0</v>
      </c>
      <c r="K328" s="185" t="s">
        <v>22</v>
      </c>
      <c r="L328" s="61"/>
      <c r="M328" s="190" t="s">
        <v>22</v>
      </c>
      <c r="N328" s="191" t="s">
        <v>46</v>
      </c>
      <c r="O328" s="42"/>
      <c r="P328" s="192">
        <f t="shared" si="11"/>
        <v>0</v>
      </c>
      <c r="Q328" s="192">
        <v>0</v>
      </c>
      <c r="R328" s="192">
        <f t="shared" si="12"/>
        <v>0</v>
      </c>
      <c r="S328" s="192">
        <v>0</v>
      </c>
      <c r="T328" s="193">
        <f t="shared" si="13"/>
        <v>0</v>
      </c>
      <c r="AR328" s="24" t="s">
        <v>303</v>
      </c>
      <c r="AT328" s="24" t="s">
        <v>124</v>
      </c>
      <c r="AU328" s="24" t="s">
        <v>84</v>
      </c>
      <c r="AY328" s="24" t="s">
        <v>123</v>
      </c>
      <c r="BE328" s="194">
        <f t="shared" si="14"/>
        <v>0</v>
      </c>
      <c r="BF328" s="194">
        <f t="shared" si="15"/>
        <v>0</v>
      </c>
      <c r="BG328" s="194">
        <f t="shared" si="16"/>
        <v>0</v>
      </c>
      <c r="BH328" s="194">
        <f t="shared" si="17"/>
        <v>0</v>
      </c>
      <c r="BI328" s="194">
        <f t="shared" si="18"/>
        <v>0</v>
      </c>
      <c r="BJ328" s="24" t="s">
        <v>24</v>
      </c>
      <c r="BK328" s="194">
        <f t="shared" si="19"/>
        <v>0</v>
      </c>
      <c r="BL328" s="24" t="s">
        <v>303</v>
      </c>
      <c r="BM328" s="24" t="s">
        <v>570</v>
      </c>
    </row>
    <row r="329" spans="2:65" s="1" customFormat="1" ht="22.9" customHeight="1">
      <c r="B329" s="41"/>
      <c r="C329" s="183" t="s">
        <v>571</v>
      </c>
      <c r="D329" s="183" t="s">
        <v>124</v>
      </c>
      <c r="E329" s="184" t="s">
        <v>572</v>
      </c>
      <c r="F329" s="185" t="s">
        <v>573</v>
      </c>
      <c r="G329" s="186" t="s">
        <v>348</v>
      </c>
      <c r="H329" s="187">
        <v>1</v>
      </c>
      <c r="I329" s="188"/>
      <c r="J329" s="189">
        <f t="shared" si="10"/>
        <v>0</v>
      </c>
      <c r="K329" s="185" t="s">
        <v>22</v>
      </c>
      <c r="L329" s="61"/>
      <c r="M329" s="190" t="s">
        <v>22</v>
      </c>
      <c r="N329" s="191" t="s">
        <v>46</v>
      </c>
      <c r="O329" s="42"/>
      <c r="P329" s="192">
        <f t="shared" si="11"/>
        <v>0</v>
      </c>
      <c r="Q329" s="192">
        <v>0</v>
      </c>
      <c r="R329" s="192">
        <f t="shared" si="12"/>
        <v>0</v>
      </c>
      <c r="S329" s="192">
        <v>0</v>
      </c>
      <c r="T329" s="193">
        <f t="shared" si="13"/>
        <v>0</v>
      </c>
      <c r="AR329" s="24" t="s">
        <v>303</v>
      </c>
      <c r="AT329" s="24" t="s">
        <v>124</v>
      </c>
      <c r="AU329" s="24" t="s">
        <v>84</v>
      </c>
      <c r="AY329" s="24" t="s">
        <v>123</v>
      </c>
      <c r="BE329" s="194">
        <f t="shared" si="14"/>
        <v>0</v>
      </c>
      <c r="BF329" s="194">
        <f t="shared" si="15"/>
        <v>0</v>
      </c>
      <c r="BG329" s="194">
        <f t="shared" si="16"/>
        <v>0</v>
      </c>
      <c r="BH329" s="194">
        <f t="shared" si="17"/>
        <v>0</v>
      </c>
      <c r="BI329" s="194">
        <f t="shared" si="18"/>
        <v>0</v>
      </c>
      <c r="BJ329" s="24" t="s">
        <v>24</v>
      </c>
      <c r="BK329" s="194">
        <f t="shared" si="19"/>
        <v>0</v>
      </c>
      <c r="BL329" s="24" t="s">
        <v>303</v>
      </c>
      <c r="BM329" s="24" t="s">
        <v>574</v>
      </c>
    </row>
    <row r="330" spans="2:65" s="1" customFormat="1" ht="22.9" customHeight="1">
      <c r="B330" s="41"/>
      <c r="C330" s="183" t="s">
        <v>575</v>
      </c>
      <c r="D330" s="183" t="s">
        <v>124</v>
      </c>
      <c r="E330" s="184" t="s">
        <v>576</v>
      </c>
      <c r="F330" s="185" t="s">
        <v>577</v>
      </c>
      <c r="G330" s="186" t="s">
        <v>359</v>
      </c>
      <c r="H330" s="253"/>
      <c r="I330" s="188"/>
      <c r="J330" s="189">
        <f t="shared" si="10"/>
        <v>0</v>
      </c>
      <c r="K330" s="185" t="s">
        <v>128</v>
      </c>
      <c r="L330" s="61"/>
      <c r="M330" s="190" t="s">
        <v>22</v>
      </c>
      <c r="N330" s="191" t="s">
        <v>46</v>
      </c>
      <c r="O330" s="42"/>
      <c r="P330" s="192">
        <f t="shared" si="11"/>
        <v>0</v>
      </c>
      <c r="Q330" s="192">
        <v>0</v>
      </c>
      <c r="R330" s="192">
        <f t="shared" si="12"/>
        <v>0</v>
      </c>
      <c r="S330" s="192">
        <v>0</v>
      </c>
      <c r="T330" s="193">
        <f t="shared" si="13"/>
        <v>0</v>
      </c>
      <c r="AR330" s="24" t="s">
        <v>303</v>
      </c>
      <c r="AT330" s="24" t="s">
        <v>124</v>
      </c>
      <c r="AU330" s="24" t="s">
        <v>84</v>
      </c>
      <c r="AY330" s="24" t="s">
        <v>123</v>
      </c>
      <c r="BE330" s="194">
        <f t="shared" si="14"/>
        <v>0</v>
      </c>
      <c r="BF330" s="194">
        <f t="shared" si="15"/>
        <v>0</v>
      </c>
      <c r="BG330" s="194">
        <f t="shared" si="16"/>
        <v>0</v>
      </c>
      <c r="BH330" s="194">
        <f t="shared" si="17"/>
        <v>0</v>
      </c>
      <c r="BI330" s="194">
        <f t="shared" si="18"/>
        <v>0</v>
      </c>
      <c r="BJ330" s="24" t="s">
        <v>24</v>
      </c>
      <c r="BK330" s="194">
        <f t="shared" si="19"/>
        <v>0</v>
      </c>
      <c r="BL330" s="24" t="s">
        <v>303</v>
      </c>
      <c r="BM330" s="24" t="s">
        <v>578</v>
      </c>
    </row>
    <row r="331" spans="2:47" s="1" customFormat="1" ht="27">
      <c r="B331" s="41"/>
      <c r="C331" s="63"/>
      <c r="D331" s="195" t="s">
        <v>131</v>
      </c>
      <c r="E331" s="63"/>
      <c r="F331" s="196" t="s">
        <v>579</v>
      </c>
      <c r="G331" s="63"/>
      <c r="H331" s="63"/>
      <c r="I331" s="156"/>
      <c r="J331" s="63"/>
      <c r="K331" s="63"/>
      <c r="L331" s="61"/>
      <c r="M331" s="197"/>
      <c r="N331" s="42"/>
      <c r="O331" s="42"/>
      <c r="P331" s="42"/>
      <c r="Q331" s="42"/>
      <c r="R331" s="42"/>
      <c r="S331" s="42"/>
      <c r="T331" s="78"/>
      <c r="AT331" s="24" t="s">
        <v>131</v>
      </c>
      <c r="AU331" s="24" t="s">
        <v>84</v>
      </c>
    </row>
    <row r="332" spans="2:47" s="1" customFormat="1" ht="135">
      <c r="B332" s="41"/>
      <c r="C332" s="63"/>
      <c r="D332" s="195" t="s">
        <v>362</v>
      </c>
      <c r="E332" s="63"/>
      <c r="F332" s="254" t="s">
        <v>580</v>
      </c>
      <c r="G332" s="63"/>
      <c r="H332" s="63"/>
      <c r="I332" s="156"/>
      <c r="J332" s="63"/>
      <c r="K332" s="63"/>
      <c r="L332" s="61"/>
      <c r="M332" s="197"/>
      <c r="N332" s="42"/>
      <c r="O332" s="42"/>
      <c r="P332" s="42"/>
      <c r="Q332" s="42"/>
      <c r="R332" s="42"/>
      <c r="S332" s="42"/>
      <c r="T332" s="78"/>
      <c r="AT332" s="24" t="s">
        <v>362</v>
      </c>
      <c r="AU332" s="24" t="s">
        <v>84</v>
      </c>
    </row>
    <row r="333" spans="2:63" s="9" customFormat="1" ht="29.85" customHeight="1">
      <c r="B333" s="169"/>
      <c r="C333" s="170"/>
      <c r="D333" s="171" t="s">
        <v>74</v>
      </c>
      <c r="E333" s="208" t="s">
        <v>581</v>
      </c>
      <c r="F333" s="208" t="s">
        <v>582</v>
      </c>
      <c r="G333" s="170"/>
      <c r="H333" s="170"/>
      <c r="I333" s="173"/>
      <c r="J333" s="209">
        <f>BK333</f>
        <v>0</v>
      </c>
      <c r="K333" s="170"/>
      <c r="L333" s="175"/>
      <c r="M333" s="176"/>
      <c r="N333" s="177"/>
      <c r="O333" s="177"/>
      <c r="P333" s="178">
        <f>SUM(P334:P344)</f>
        <v>0</v>
      </c>
      <c r="Q333" s="177"/>
      <c r="R333" s="178">
        <f>SUM(R334:R344)</f>
        <v>0.21038432</v>
      </c>
      <c r="S333" s="177"/>
      <c r="T333" s="179">
        <f>SUM(T334:T344)</f>
        <v>0</v>
      </c>
      <c r="AR333" s="180" t="s">
        <v>84</v>
      </c>
      <c r="AT333" s="181" t="s">
        <v>74</v>
      </c>
      <c r="AU333" s="181" t="s">
        <v>24</v>
      </c>
      <c r="AY333" s="180" t="s">
        <v>123</v>
      </c>
      <c r="BK333" s="182">
        <f>SUM(BK334:BK344)</f>
        <v>0</v>
      </c>
    </row>
    <row r="334" spans="2:65" s="1" customFormat="1" ht="22.9" customHeight="1">
      <c r="B334" s="41"/>
      <c r="C334" s="183" t="s">
        <v>583</v>
      </c>
      <c r="D334" s="183" t="s">
        <v>124</v>
      </c>
      <c r="E334" s="184" t="s">
        <v>584</v>
      </c>
      <c r="F334" s="185" t="s">
        <v>585</v>
      </c>
      <c r="G334" s="186" t="s">
        <v>168</v>
      </c>
      <c r="H334" s="187">
        <v>23.12</v>
      </c>
      <c r="I334" s="188"/>
      <c r="J334" s="189">
        <f>ROUND(I334*H334,2)</f>
        <v>0</v>
      </c>
      <c r="K334" s="185" t="s">
        <v>128</v>
      </c>
      <c r="L334" s="61"/>
      <c r="M334" s="190" t="s">
        <v>22</v>
      </c>
      <c r="N334" s="191" t="s">
        <v>46</v>
      </c>
      <c r="O334" s="42"/>
      <c r="P334" s="192">
        <f>O334*H334</f>
        <v>0</v>
      </c>
      <c r="Q334" s="192">
        <v>0.00014</v>
      </c>
      <c r="R334" s="192">
        <f>Q334*H334</f>
        <v>0.0032367999999999997</v>
      </c>
      <c r="S334" s="192">
        <v>0</v>
      </c>
      <c r="T334" s="193">
        <f>S334*H334</f>
        <v>0</v>
      </c>
      <c r="AR334" s="24" t="s">
        <v>303</v>
      </c>
      <c r="AT334" s="24" t="s">
        <v>124</v>
      </c>
      <c r="AU334" s="24" t="s">
        <v>84</v>
      </c>
      <c r="AY334" s="24" t="s">
        <v>123</v>
      </c>
      <c r="BE334" s="194">
        <f>IF(N334="základní",J334,0)</f>
        <v>0</v>
      </c>
      <c r="BF334" s="194">
        <f>IF(N334="snížená",J334,0)</f>
        <v>0</v>
      </c>
      <c r="BG334" s="194">
        <f>IF(N334="zákl. přenesená",J334,0)</f>
        <v>0</v>
      </c>
      <c r="BH334" s="194">
        <f>IF(N334="sníž. přenesená",J334,0)</f>
        <v>0</v>
      </c>
      <c r="BI334" s="194">
        <f>IF(N334="nulová",J334,0)</f>
        <v>0</v>
      </c>
      <c r="BJ334" s="24" t="s">
        <v>24</v>
      </c>
      <c r="BK334" s="194">
        <f>ROUND(I334*H334,2)</f>
        <v>0</v>
      </c>
      <c r="BL334" s="24" t="s">
        <v>303</v>
      </c>
      <c r="BM334" s="24" t="s">
        <v>586</v>
      </c>
    </row>
    <row r="335" spans="2:47" s="1" customFormat="1" ht="27">
      <c r="B335" s="41"/>
      <c r="C335" s="63"/>
      <c r="D335" s="195" t="s">
        <v>131</v>
      </c>
      <c r="E335" s="63"/>
      <c r="F335" s="196" t="s">
        <v>587</v>
      </c>
      <c r="G335" s="63"/>
      <c r="H335" s="63"/>
      <c r="I335" s="156"/>
      <c r="J335" s="63"/>
      <c r="K335" s="63"/>
      <c r="L335" s="61"/>
      <c r="M335" s="197"/>
      <c r="N335" s="42"/>
      <c r="O335" s="42"/>
      <c r="P335" s="42"/>
      <c r="Q335" s="42"/>
      <c r="R335" s="42"/>
      <c r="S335" s="42"/>
      <c r="T335" s="78"/>
      <c r="AT335" s="24" t="s">
        <v>131</v>
      </c>
      <c r="AU335" s="24" t="s">
        <v>84</v>
      </c>
    </row>
    <row r="336" spans="2:51" s="12" customFormat="1" ht="13.5">
      <c r="B336" s="220"/>
      <c r="C336" s="221"/>
      <c r="D336" s="195" t="s">
        <v>171</v>
      </c>
      <c r="E336" s="222" t="s">
        <v>22</v>
      </c>
      <c r="F336" s="223" t="s">
        <v>588</v>
      </c>
      <c r="G336" s="221"/>
      <c r="H336" s="224">
        <v>23.12</v>
      </c>
      <c r="I336" s="225"/>
      <c r="J336" s="221"/>
      <c r="K336" s="221"/>
      <c r="L336" s="226"/>
      <c r="M336" s="227"/>
      <c r="N336" s="228"/>
      <c r="O336" s="228"/>
      <c r="P336" s="228"/>
      <c r="Q336" s="228"/>
      <c r="R336" s="228"/>
      <c r="S336" s="228"/>
      <c r="T336" s="229"/>
      <c r="AT336" s="230" t="s">
        <v>171</v>
      </c>
      <c r="AU336" s="230" t="s">
        <v>84</v>
      </c>
      <c r="AV336" s="12" t="s">
        <v>84</v>
      </c>
      <c r="AW336" s="12" t="s">
        <v>173</v>
      </c>
      <c r="AX336" s="12" t="s">
        <v>24</v>
      </c>
      <c r="AY336" s="230" t="s">
        <v>123</v>
      </c>
    </row>
    <row r="337" spans="2:65" s="1" customFormat="1" ht="22.9" customHeight="1">
      <c r="B337" s="41"/>
      <c r="C337" s="183" t="s">
        <v>589</v>
      </c>
      <c r="D337" s="183" t="s">
        <v>124</v>
      </c>
      <c r="E337" s="184" t="s">
        <v>590</v>
      </c>
      <c r="F337" s="185" t="s">
        <v>591</v>
      </c>
      <c r="G337" s="186" t="s">
        <v>168</v>
      </c>
      <c r="H337" s="187">
        <v>23.12</v>
      </c>
      <c r="I337" s="188"/>
      <c r="J337" s="189">
        <f>ROUND(I337*H337,2)</f>
        <v>0</v>
      </c>
      <c r="K337" s="185" t="s">
        <v>128</v>
      </c>
      <c r="L337" s="61"/>
      <c r="M337" s="190" t="s">
        <v>22</v>
      </c>
      <c r="N337" s="191" t="s">
        <v>46</v>
      </c>
      <c r="O337" s="42"/>
      <c r="P337" s="192">
        <f>O337*H337</f>
        <v>0</v>
      </c>
      <c r="Q337" s="192">
        <v>0.00013</v>
      </c>
      <c r="R337" s="192">
        <f>Q337*H337</f>
        <v>0.0030055999999999998</v>
      </c>
      <c r="S337" s="192">
        <v>0</v>
      </c>
      <c r="T337" s="193">
        <f>S337*H337</f>
        <v>0</v>
      </c>
      <c r="AR337" s="24" t="s">
        <v>303</v>
      </c>
      <c r="AT337" s="24" t="s">
        <v>124</v>
      </c>
      <c r="AU337" s="24" t="s">
        <v>84</v>
      </c>
      <c r="AY337" s="24" t="s">
        <v>123</v>
      </c>
      <c r="BE337" s="194">
        <f>IF(N337="základní",J337,0)</f>
        <v>0</v>
      </c>
      <c r="BF337" s="194">
        <f>IF(N337="snížená",J337,0)</f>
        <v>0</v>
      </c>
      <c r="BG337" s="194">
        <f>IF(N337="zákl. přenesená",J337,0)</f>
        <v>0</v>
      </c>
      <c r="BH337" s="194">
        <f>IF(N337="sníž. přenesená",J337,0)</f>
        <v>0</v>
      </c>
      <c r="BI337" s="194">
        <f>IF(N337="nulová",J337,0)</f>
        <v>0</v>
      </c>
      <c r="BJ337" s="24" t="s">
        <v>24</v>
      </c>
      <c r="BK337" s="194">
        <f>ROUND(I337*H337,2)</f>
        <v>0</v>
      </c>
      <c r="BL337" s="24" t="s">
        <v>303</v>
      </c>
      <c r="BM337" s="24" t="s">
        <v>592</v>
      </c>
    </row>
    <row r="338" spans="2:47" s="1" customFormat="1" ht="13.5">
      <c r="B338" s="41"/>
      <c r="C338" s="63"/>
      <c r="D338" s="195" t="s">
        <v>131</v>
      </c>
      <c r="E338" s="63"/>
      <c r="F338" s="196" t="s">
        <v>593</v>
      </c>
      <c r="G338" s="63"/>
      <c r="H338" s="63"/>
      <c r="I338" s="156"/>
      <c r="J338" s="63"/>
      <c r="K338" s="63"/>
      <c r="L338" s="61"/>
      <c r="M338" s="197"/>
      <c r="N338" s="42"/>
      <c r="O338" s="42"/>
      <c r="P338" s="42"/>
      <c r="Q338" s="42"/>
      <c r="R338" s="42"/>
      <c r="S338" s="42"/>
      <c r="T338" s="78"/>
      <c r="AT338" s="24" t="s">
        <v>131</v>
      </c>
      <c r="AU338" s="24" t="s">
        <v>84</v>
      </c>
    </row>
    <row r="339" spans="2:65" s="1" customFormat="1" ht="14.45" customHeight="1">
      <c r="B339" s="41"/>
      <c r="C339" s="183" t="s">
        <v>594</v>
      </c>
      <c r="D339" s="183" t="s">
        <v>124</v>
      </c>
      <c r="E339" s="184" t="s">
        <v>595</v>
      </c>
      <c r="F339" s="185" t="s">
        <v>596</v>
      </c>
      <c r="G339" s="186" t="s">
        <v>168</v>
      </c>
      <c r="H339" s="187">
        <v>23.12</v>
      </c>
      <c r="I339" s="188"/>
      <c r="J339" s="189">
        <f>ROUND(I339*H339,2)</f>
        <v>0</v>
      </c>
      <c r="K339" s="185" t="s">
        <v>128</v>
      </c>
      <c r="L339" s="61"/>
      <c r="M339" s="190" t="s">
        <v>22</v>
      </c>
      <c r="N339" s="191" t="s">
        <v>46</v>
      </c>
      <c r="O339" s="42"/>
      <c r="P339" s="192">
        <f>O339*H339</f>
        <v>0</v>
      </c>
      <c r="Q339" s="192">
        <v>0.00013</v>
      </c>
      <c r="R339" s="192">
        <f>Q339*H339</f>
        <v>0.0030055999999999998</v>
      </c>
      <c r="S339" s="192">
        <v>0</v>
      </c>
      <c r="T339" s="193">
        <f>S339*H339</f>
        <v>0</v>
      </c>
      <c r="AR339" s="24" t="s">
        <v>303</v>
      </c>
      <c r="AT339" s="24" t="s">
        <v>124</v>
      </c>
      <c r="AU339" s="24" t="s">
        <v>84</v>
      </c>
      <c r="AY339" s="24" t="s">
        <v>123</v>
      </c>
      <c r="BE339" s="194">
        <f>IF(N339="základní",J339,0)</f>
        <v>0</v>
      </c>
      <c r="BF339" s="194">
        <f>IF(N339="snížená",J339,0)</f>
        <v>0</v>
      </c>
      <c r="BG339" s="194">
        <f>IF(N339="zákl. přenesená",J339,0)</f>
        <v>0</v>
      </c>
      <c r="BH339" s="194">
        <f>IF(N339="sníž. přenesená",J339,0)</f>
        <v>0</v>
      </c>
      <c r="BI339" s="194">
        <f>IF(N339="nulová",J339,0)</f>
        <v>0</v>
      </c>
      <c r="BJ339" s="24" t="s">
        <v>24</v>
      </c>
      <c r="BK339" s="194">
        <f>ROUND(I339*H339,2)</f>
        <v>0</v>
      </c>
      <c r="BL339" s="24" t="s">
        <v>303</v>
      </c>
      <c r="BM339" s="24" t="s">
        <v>597</v>
      </c>
    </row>
    <row r="340" spans="2:47" s="1" customFormat="1" ht="13.5">
      <c r="B340" s="41"/>
      <c r="C340" s="63"/>
      <c r="D340" s="195" t="s">
        <v>131</v>
      </c>
      <c r="E340" s="63"/>
      <c r="F340" s="196" t="s">
        <v>598</v>
      </c>
      <c r="G340" s="63"/>
      <c r="H340" s="63"/>
      <c r="I340" s="156"/>
      <c r="J340" s="63"/>
      <c r="K340" s="63"/>
      <c r="L340" s="61"/>
      <c r="M340" s="197"/>
      <c r="N340" s="42"/>
      <c r="O340" s="42"/>
      <c r="P340" s="42"/>
      <c r="Q340" s="42"/>
      <c r="R340" s="42"/>
      <c r="S340" s="42"/>
      <c r="T340" s="78"/>
      <c r="AT340" s="24" t="s">
        <v>131</v>
      </c>
      <c r="AU340" s="24" t="s">
        <v>84</v>
      </c>
    </row>
    <row r="341" spans="2:65" s="1" customFormat="1" ht="14.45" customHeight="1">
      <c r="B341" s="41"/>
      <c r="C341" s="183" t="s">
        <v>599</v>
      </c>
      <c r="D341" s="183" t="s">
        <v>124</v>
      </c>
      <c r="E341" s="184" t="s">
        <v>600</v>
      </c>
      <c r="F341" s="185" t="s">
        <v>601</v>
      </c>
      <c r="G341" s="186" t="s">
        <v>168</v>
      </c>
      <c r="H341" s="187">
        <v>203.168</v>
      </c>
      <c r="I341" s="188"/>
      <c r="J341" s="189">
        <f>ROUND(I341*H341,2)</f>
        <v>0</v>
      </c>
      <c r="K341" s="185" t="s">
        <v>128</v>
      </c>
      <c r="L341" s="61"/>
      <c r="M341" s="190" t="s">
        <v>22</v>
      </c>
      <c r="N341" s="191" t="s">
        <v>46</v>
      </c>
      <c r="O341" s="42"/>
      <c r="P341" s="192">
        <f>O341*H341</f>
        <v>0</v>
      </c>
      <c r="Q341" s="192">
        <v>0.00016</v>
      </c>
      <c r="R341" s="192">
        <f>Q341*H341</f>
        <v>0.03250688</v>
      </c>
      <c r="S341" s="192">
        <v>0</v>
      </c>
      <c r="T341" s="193">
        <f>S341*H341</f>
        <v>0</v>
      </c>
      <c r="AR341" s="24" t="s">
        <v>303</v>
      </c>
      <c r="AT341" s="24" t="s">
        <v>124</v>
      </c>
      <c r="AU341" s="24" t="s">
        <v>84</v>
      </c>
      <c r="AY341" s="24" t="s">
        <v>123</v>
      </c>
      <c r="BE341" s="194">
        <f>IF(N341="základní",J341,0)</f>
        <v>0</v>
      </c>
      <c r="BF341" s="194">
        <f>IF(N341="snížená",J341,0)</f>
        <v>0</v>
      </c>
      <c r="BG341" s="194">
        <f>IF(N341="zákl. přenesená",J341,0)</f>
        <v>0</v>
      </c>
      <c r="BH341" s="194">
        <f>IF(N341="sníž. přenesená",J341,0)</f>
        <v>0</v>
      </c>
      <c r="BI341" s="194">
        <f>IF(N341="nulová",J341,0)</f>
        <v>0</v>
      </c>
      <c r="BJ341" s="24" t="s">
        <v>24</v>
      </c>
      <c r="BK341" s="194">
        <f>ROUND(I341*H341,2)</f>
        <v>0</v>
      </c>
      <c r="BL341" s="24" t="s">
        <v>303</v>
      </c>
      <c r="BM341" s="24" t="s">
        <v>602</v>
      </c>
    </row>
    <row r="342" spans="2:47" s="1" customFormat="1" ht="27">
      <c r="B342" s="41"/>
      <c r="C342" s="63"/>
      <c r="D342" s="195" t="s">
        <v>131</v>
      </c>
      <c r="E342" s="63"/>
      <c r="F342" s="196" t="s">
        <v>603</v>
      </c>
      <c r="G342" s="63"/>
      <c r="H342" s="63"/>
      <c r="I342" s="156"/>
      <c r="J342" s="63"/>
      <c r="K342" s="63"/>
      <c r="L342" s="61"/>
      <c r="M342" s="197"/>
      <c r="N342" s="42"/>
      <c r="O342" s="42"/>
      <c r="P342" s="42"/>
      <c r="Q342" s="42"/>
      <c r="R342" s="42"/>
      <c r="S342" s="42"/>
      <c r="T342" s="78"/>
      <c r="AT342" s="24" t="s">
        <v>131</v>
      </c>
      <c r="AU342" s="24" t="s">
        <v>84</v>
      </c>
    </row>
    <row r="343" spans="2:65" s="1" customFormat="1" ht="14.45" customHeight="1">
      <c r="B343" s="41"/>
      <c r="C343" s="183" t="s">
        <v>604</v>
      </c>
      <c r="D343" s="183" t="s">
        <v>124</v>
      </c>
      <c r="E343" s="184" t="s">
        <v>605</v>
      </c>
      <c r="F343" s="185" t="s">
        <v>606</v>
      </c>
      <c r="G343" s="186" t="s">
        <v>168</v>
      </c>
      <c r="H343" s="187">
        <v>203.168</v>
      </c>
      <c r="I343" s="188"/>
      <c r="J343" s="189">
        <f>ROUND(I343*H343,2)</f>
        <v>0</v>
      </c>
      <c r="K343" s="185" t="s">
        <v>128</v>
      </c>
      <c r="L343" s="61"/>
      <c r="M343" s="190" t="s">
        <v>22</v>
      </c>
      <c r="N343" s="191" t="s">
        <v>46</v>
      </c>
      <c r="O343" s="42"/>
      <c r="P343" s="192">
        <f>O343*H343</f>
        <v>0</v>
      </c>
      <c r="Q343" s="192">
        <v>0.00083</v>
      </c>
      <c r="R343" s="192">
        <f>Q343*H343</f>
        <v>0.16862944000000002</v>
      </c>
      <c r="S343" s="192">
        <v>0</v>
      </c>
      <c r="T343" s="193">
        <f>S343*H343</f>
        <v>0</v>
      </c>
      <c r="AR343" s="24" t="s">
        <v>303</v>
      </c>
      <c r="AT343" s="24" t="s">
        <v>124</v>
      </c>
      <c r="AU343" s="24" t="s">
        <v>84</v>
      </c>
      <c r="AY343" s="24" t="s">
        <v>123</v>
      </c>
      <c r="BE343" s="194">
        <f>IF(N343="základní",J343,0)</f>
        <v>0</v>
      </c>
      <c r="BF343" s="194">
        <f>IF(N343="snížená",J343,0)</f>
        <v>0</v>
      </c>
      <c r="BG343" s="194">
        <f>IF(N343="zákl. přenesená",J343,0)</f>
        <v>0</v>
      </c>
      <c r="BH343" s="194">
        <f>IF(N343="sníž. přenesená",J343,0)</f>
        <v>0</v>
      </c>
      <c r="BI343" s="194">
        <f>IF(N343="nulová",J343,0)</f>
        <v>0</v>
      </c>
      <c r="BJ343" s="24" t="s">
        <v>24</v>
      </c>
      <c r="BK343" s="194">
        <f>ROUND(I343*H343,2)</f>
        <v>0</v>
      </c>
      <c r="BL343" s="24" t="s">
        <v>303</v>
      </c>
      <c r="BM343" s="24" t="s">
        <v>142</v>
      </c>
    </row>
    <row r="344" spans="2:47" s="1" customFormat="1" ht="27">
      <c r="B344" s="41"/>
      <c r="C344" s="63"/>
      <c r="D344" s="195" t="s">
        <v>131</v>
      </c>
      <c r="E344" s="63"/>
      <c r="F344" s="196" t="s">
        <v>607</v>
      </c>
      <c r="G344" s="63"/>
      <c r="H344" s="63"/>
      <c r="I344" s="156"/>
      <c r="J344" s="63"/>
      <c r="K344" s="63"/>
      <c r="L344" s="61"/>
      <c r="M344" s="197"/>
      <c r="N344" s="42"/>
      <c r="O344" s="42"/>
      <c r="P344" s="42"/>
      <c r="Q344" s="42"/>
      <c r="R344" s="42"/>
      <c r="S344" s="42"/>
      <c r="T344" s="78"/>
      <c r="AT344" s="24" t="s">
        <v>131</v>
      </c>
      <c r="AU344" s="24" t="s">
        <v>84</v>
      </c>
    </row>
    <row r="345" spans="2:63" s="9" customFormat="1" ht="29.85" customHeight="1">
      <c r="B345" s="169"/>
      <c r="C345" s="170"/>
      <c r="D345" s="171" t="s">
        <v>74</v>
      </c>
      <c r="E345" s="208" t="s">
        <v>608</v>
      </c>
      <c r="F345" s="208" t="s">
        <v>609</v>
      </c>
      <c r="G345" s="170"/>
      <c r="H345" s="170"/>
      <c r="I345" s="173"/>
      <c r="J345" s="209">
        <f>BK345</f>
        <v>0</v>
      </c>
      <c r="K345" s="170"/>
      <c r="L345" s="175"/>
      <c r="M345" s="176"/>
      <c r="N345" s="177"/>
      <c r="O345" s="177"/>
      <c r="P345" s="178">
        <f>SUM(P346:P347)</f>
        <v>0</v>
      </c>
      <c r="Q345" s="177"/>
      <c r="R345" s="178">
        <f>SUM(R346:R347)</f>
        <v>0.05254626</v>
      </c>
      <c r="S345" s="177"/>
      <c r="T345" s="179">
        <f>SUM(T346:T347)</f>
        <v>0</v>
      </c>
      <c r="AR345" s="180" t="s">
        <v>84</v>
      </c>
      <c r="AT345" s="181" t="s">
        <v>74</v>
      </c>
      <c r="AU345" s="181" t="s">
        <v>24</v>
      </c>
      <c r="AY345" s="180" t="s">
        <v>123</v>
      </c>
      <c r="BK345" s="182">
        <f>SUM(BK346:BK347)</f>
        <v>0</v>
      </c>
    </row>
    <row r="346" spans="2:65" s="1" customFormat="1" ht="22.9" customHeight="1">
      <c r="B346" s="41"/>
      <c r="C346" s="183" t="s">
        <v>610</v>
      </c>
      <c r="D346" s="183" t="s">
        <v>124</v>
      </c>
      <c r="E346" s="184" t="s">
        <v>611</v>
      </c>
      <c r="F346" s="185" t="s">
        <v>612</v>
      </c>
      <c r="G346" s="186" t="s">
        <v>168</v>
      </c>
      <c r="H346" s="187">
        <v>181.194</v>
      </c>
      <c r="I346" s="188"/>
      <c r="J346" s="189">
        <f>ROUND(I346*H346,2)</f>
        <v>0</v>
      </c>
      <c r="K346" s="185" t="s">
        <v>128</v>
      </c>
      <c r="L346" s="61"/>
      <c r="M346" s="190" t="s">
        <v>22</v>
      </c>
      <c r="N346" s="191" t="s">
        <v>46</v>
      </c>
      <c r="O346" s="42"/>
      <c r="P346" s="192">
        <f>O346*H346</f>
        <v>0</v>
      </c>
      <c r="Q346" s="192">
        <v>0.00029</v>
      </c>
      <c r="R346" s="192">
        <f>Q346*H346</f>
        <v>0.05254626</v>
      </c>
      <c r="S346" s="192">
        <v>0</v>
      </c>
      <c r="T346" s="193">
        <f>S346*H346</f>
        <v>0</v>
      </c>
      <c r="AR346" s="24" t="s">
        <v>303</v>
      </c>
      <c r="AT346" s="24" t="s">
        <v>124</v>
      </c>
      <c r="AU346" s="24" t="s">
        <v>84</v>
      </c>
      <c r="AY346" s="24" t="s">
        <v>123</v>
      </c>
      <c r="BE346" s="194">
        <f>IF(N346="základní",J346,0)</f>
        <v>0</v>
      </c>
      <c r="BF346" s="194">
        <f>IF(N346="snížená",J346,0)</f>
        <v>0</v>
      </c>
      <c r="BG346" s="194">
        <f>IF(N346="zákl. přenesená",J346,0)</f>
        <v>0</v>
      </c>
      <c r="BH346" s="194">
        <f>IF(N346="sníž. přenesená",J346,0)</f>
        <v>0</v>
      </c>
      <c r="BI346" s="194">
        <f>IF(N346="nulová",J346,0)</f>
        <v>0</v>
      </c>
      <c r="BJ346" s="24" t="s">
        <v>24</v>
      </c>
      <c r="BK346" s="194">
        <f>ROUND(I346*H346,2)</f>
        <v>0</v>
      </c>
      <c r="BL346" s="24" t="s">
        <v>303</v>
      </c>
      <c r="BM346" s="24" t="s">
        <v>446</v>
      </c>
    </row>
    <row r="347" spans="2:47" s="1" customFormat="1" ht="27">
      <c r="B347" s="41"/>
      <c r="C347" s="63"/>
      <c r="D347" s="195" t="s">
        <v>131</v>
      </c>
      <c r="E347" s="63"/>
      <c r="F347" s="196" t="s">
        <v>612</v>
      </c>
      <c r="G347" s="63"/>
      <c r="H347" s="63"/>
      <c r="I347" s="156"/>
      <c r="J347" s="63"/>
      <c r="K347" s="63"/>
      <c r="L347" s="61"/>
      <c r="M347" s="198"/>
      <c r="N347" s="199"/>
      <c r="O347" s="199"/>
      <c r="P347" s="199"/>
      <c r="Q347" s="199"/>
      <c r="R347" s="199"/>
      <c r="S347" s="199"/>
      <c r="T347" s="200"/>
      <c r="AT347" s="24" t="s">
        <v>131</v>
      </c>
      <c r="AU347" s="24" t="s">
        <v>84</v>
      </c>
    </row>
    <row r="348" spans="2:12" s="1" customFormat="1" ht="6.95" customHeight="1">
      <c r="B348" s="56"/>
      <c r="C348" s="57"/>
      <c r="D348" s="57"/>
      <c r="E348" s="57"/>
      <c r="F348" s="57"/>
      <c r="G348" s="57"/>
      <c r="H348" s="57"/>
      <c r="I348" s="139"/>
      <c r="J348" s="57"/>
      <c r="K348" s="57"/>
      <c r="L348" s="61"/>
    </row>
  </sheetData>
  <sheetProtection algorithmName="SHA-512" hashValue="DMlH5OiNGizBmjNAAyJCUgkr7ZhOlv4Xb+IsFT8sOm5hWFRTQBFsaJtdjFGquFc3awtoPMQ2/EmePOlwudHXJg==" saltValue="UJx+7A64nHc/kB/yDzPp1gp5LGfX8UJIdf+Hsi3BiBPPLL3McffgbzpHKRnuqIQ0IGs804FUbB3X5079Dzdg9w==" spinCount="100000" sheet="1" objects="1" scenarios="1" formatColumns="0" formatRows="0" autoFilter="0"/>
  <autoFilter ref="C90:K347"/>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92</v>
      </c>
      <c r="G1" s="375" t="s">
        <v>93</v>
      </c>
      <c r="H1" s="375"/>
      <c r="I1" s="115"/>
      <c r="J1" s="114" t="s">
        <v>94</v>
      </c>
      <c r="K1" s="113" t="s">
        <v>95</v>
      </c>
      <c r="L1" s="114" t="s">
        <v>96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1"/>
      <c r="M2" s="341"/>
      <c r="N2" s="341"/>
      <c r="O2" s="341"/>
      <c r="P2" s="341"/>
      <c r="Q2" s="341"/>
      <c r="R2" s="341"/>
      <c r="S2" s="341"/>
      <c r="T2" s="341"/>
      <c r="U2" s="341"/>
      <c r="V2" s="341"/>
      <c r="AT2" s="24" t="s">
        <v>91</v>
      </c>
    </row>
    <row r="3" spans="2:46" ht="6.95" customHeight="1">
      <c r="B3" s="25"/>
      <c r="C3" s="26"/>
      <c r="D3" s="26"/>
      <c r="E3" s="26"/>
      <c r="F3" s="26"/>
      <c r="G3" s="26"/>
      <c r="H3" s="26"/>
      <c r="I3" s="116"/>
      <c r="J3" s="26"/>
      <c r="K3" s="27"/>
      <c r="AT3" s="24" t="s">
        <v>84</v>
      </c>
    </row>
    <row r="4" spans="2:46" ht="36.95" customHeight="1">
      <c r="B4" s="28"/>
      <c r="C4" s="29"/>
      <c r="D4" s="30" t="s">
        <v>97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4.45" customHeight="1">
      <c r="B7" s="28"/>
      <c r="C7" s="29"/>
      <c r="D7" s="29"/>
      <c r="E7" s="376" t="str">
        <f>'Rekapitulace stavby'!K6</f>
        <v>Výměna oken dvorní fasády, Sady Pětatřicátníků 14, Plzeň</v>
      </c>
      <c r="F7" s="377"/>
      <c r="G7" s="377"/>
      <c r="H7" s="377"/>
      <c r="I7" s="117"/>
      <c r="J7" s="29"/>
      <c r="K7" s="31"/>
    </row>
    <row r="8" spans="2:11" s="1" customFormat="1" ht="15">
      <c r="B8" s="41"/>
      <c r="C8" s="42"/>
      <c r="D8" s="37" t="s">
        <v>98</v>
      </c>
      <c r="E8" s="42"/>
      <c r="F8" s="42"/>
      <c r="G8" s="42"/>
      <c r="H8" s="42"/>
      <c r="I8" s="118"/>
      <c r="J8" s="42"/>
      <c r="K8" s="45"/>
    </row>
    <row r="9" spans="2:11" s="1" customFormat="1" ht="36.95" customHeight="1">
      <c r="B9" s="41"/>
      <c r="C9" s="42"/>
      <c r="D9" s="42"/>
      <c r="E9" s="378" t="s">
        <v>613</v>
      </c>
      <c r="F9" s="379"/>
      <c r="G9" s="379"/>
      <c r="H9" s="37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100</v>
      </c>
      <c r="G12" s="42"/>
      <c r="H12" s="42"/>
      <c r="I12" s="119" t="s">
        <v>27</v>
      </c>
      <c r="J12" s="120" t="str">
        <f>'Rekapitulace stavby'!AN8</f>
        <v>13. 12. 2018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tr">
        <f>IF('Rekapitulace stavby'!AN10="","",'Rekapitulace stavby'!AN10)</f>
        <v/>
      </c>
      <c r="K14" s="45"/>
    </row>
    <row r="15" spans="2:11" s="1" customFormat="1" ht="18" customHeight="1">
      <c r="B15" s="41"/>
      <c r="C15" s="42"/>
      <c r="D15" s="42"/>
      <c r="E15" s="35" t="str">
        <f>IF('Rekapitulace stavby'!E11="","",'Rekapitulace stavby'!E11)</f>
        <v>Západočeská univerzita v Plzni</v>
      </c>
      <c r="F15" s="42"/>
      <c r="G15" s="42"/>
      <c r="H15" s="42"/>
      <c r="I15" s="119" t="s">
        <v>34</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35</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34</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37</v>
      </c>
      <c r="E20" s="42"/>
      <c r="F20" s="42"/>
      <c r="G20" s="42"/>
      <c r="H20" s="42"/>
      <c r="I20" s="119" t="s">
        <v>32</v>
      </c>
      <c r="J20" s="35" t="str">
        <f>IF('Rekapitulace stavby'!AN16="","",'Rekapitulace stavby'!AN16)</f>
        <v/>
      </c>
      <c r="K20" s="45"/>
    </row>
    <row r="21" spans="2:11" s="1" customFormat="1" ht="18" customHeight="1">
      <c r="B21" s="41"/>
      <c r="C21" s="42"/>
      <c r="D21" s="42"/>
      <c r="E21" s="35" t="str">
        <f>IF('Rekapitulace stavby'!E17="","",'Rekapitulace stavby'!E17)</f>
        <v>Ateliér Soukup s.r.o.</v>
      </c>
      <c r="F21" s="42"/>
      <c r="G21" s="42"/>
      <c r="H21" s="42"/>
      <c r="I21" s="119" t="s">
        <v>34</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39</v>
      </c>
      <c r="E23" s="42"/>
      <c r="F23" s="42"/>
      <c r="G23" s="42"/>
      <c r="H23" s="42"/>
      <c r="I23" s="118"/>
      <c r="J23" s="42"/>
      <c r="K23" s="45"/>
    </row>
    <row r="24" spans="2:11" s="6" customFormat="1" ht="14.45" customHeight="1">
      <c r="B24" s="121"/>
      <c r="C24" s="122"/>
      <c r="D24" s="122"/>
      <c r="E24" s="347" t="s">
        <v>22</v>
      </c>
      <c r="F24" s="347"/>
      <c r="G24" s="347"/>
      <c r="H24" s="347"/>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41</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43</v>
      </c>
      <c r="G29" s="42"/>
      <c r="H29" s="42"/>
      <c r="I29" s="129" t="s">
        <v>42</v>
      </c>
      <c r="J29" s="46" t="s">
        <v>44</v>
      </c>
      <c r="K29" s="45"/>
    </row>
    <row r="30" spans="2:11" s="1" customFormat="1" ht="14.45" customHeight="1">
      <c r="B30" s="41"/>
      <c r="C30" s="42"/>
      <c r="D30" s="49" t="s">
        <v>45</v>
      </c>
      <c r="E30" s="49" t="s">
        <v>46</v>
      </c>
      <c r="F30" s="130">
        <f>ROUND(SUM(BE80:BE116),2)</f>
        <v>0</v>
      </c>
      <c r="G30" s="42"/>
      <c r="H30" s="42"/>
      <c r="I30" s="131">
        <v>0.21</v>
      </c>
      <c r="J30" s="130">
        <f>ROUND(ROUND((SUM(BE80:BE116)),2)*I30,2)</f>
        <v>0</v>
      </c>
      <c r="K30" s="45"/>
    </row>
    <row r="31" spans="2:11" s="1" customFormat="1" ht="14.45" customHeight="1">
      <c r="B31" s="41"/>
      <c r="C31" s="42"/>
      <c r="D31" s="42"/>
      <c r="E31" s="49" t="s">
        <v>47</v>
      </c>
      <c r="F31" s="130">
        <f>ROUND(SUM(BF80:BF116),2)</f>
        <v>0</v>
      </c>
      <c r="G31" s="42"/>
      <c r="H31" s="42"/>
      <c r="I31" s="131">
        <v>0.15</v>
      </c>
      <c r="J31" s="130">
        <f>ROUND(ROUND((SUM(BF80:BF116)),2)*I31,2)</f>
        <v>0</v>
      </c>
      <c r="K31" s="45"/>
    </row>
    <row r="32" spans="2:11" s="1" customFormat="1" ht="14.45" customHeight="1" hidden="1">
      <c r="B32" s="41"/>
      <c r="C32" s="42"/>
      <c r="D32" s="42"/>
      <c r="E32" s="49" t="s">
        <v>48</v>
      </c>
      <c r="F32" s="130">
        <f>ROUND(SUM(BG80:BG116),2)</f>
        <v>0</v>
      </c>
      <c r="G32" s="42"/>
      <c r="H32" s="42"/>
      <c r="I32" s="131">
        <v>0.21</v>
      </c>
      <c r="J32" s="130">
        <v>0</v>
      </c>
      <c r="K32" s="45"/>
    </row>
    <row r="33" spans="2:11" s="1" customFormat="1" ht="14.45" customHeight="1" hidden="1">
      <c r="B33" s="41"/>
      <c r="C33" s="42"/>
      <c r="D33" s="42"/>
      <c r="E33" s="49" t="s">
        <v>49</v>
      </c>
      <c r="F33" s="130">
        <f>ROUND(SUM(BH80:BH116),2)</f>
        <v>0</v>
      </c>
      <c r="G33" s="42"/>
      <c r="H33" s="42"/>
      <c r="I33" s="131">
        <v>0.15</v>
      </c>
      <c r="J33" s="130">
        <v>0</v>
      </c>
      <c r="K33" s="45"/>
    </row>
    <row r="34" spans="2:11" s="1" customFormat="1" ht="14.45" customHeight="1" hidden="1">
      <c r="B34" s="41"/>
      <c r="C34" s="42"/>
      <c r="D34" s="42"/>
      <c r="E34" s="49" t="s">
        <v>50</v>
      </c>
      <c r="F34" s="130">
        <f>ROUND(SUM(BI80:BI116),2)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51</v>
      </c>
      <c r="E36" s="79"/>
      <c r="F36" s="79"/>
      <c r="G36" s="134" t="s">
        <v>52</v>
      </c>
      <c r="H36" s="135" t="s">
        <v>53</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101</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4.45" customHeight="1">
      <c r="B45" s="41"/>
      <c r="C45" s="42"/>
      <c r="D45" s="42"/>
      <c r="E45" s="376" t="str">
        <f>E7</f>
        <v>Výměna oken dvorní fasády, Sady Pětatřicátníků 14, Plzeň</v>
      </c>
      <c r="F45" s="377"/>
      <c r="G45" s="377"/>
      <c r="H45" s="377"/>
      <c r="I45" s="118"/>
      <c r="J45" s="42"/>
      <c r="K45" s="45"/>
    </row>
    <row r="46" spans="2:11" s="1" customFormat="1" ht="14.45" customHeight="1">
      <c r="B46" s="41"/>
      <c r="C46" s="37" t="s">
        <v>98</v>
      </c>
      <c r="D46" s="42"/>
      <c r="E46" s="42"/>
      <c r="F46" s="42"/>
      <c r="G46" s="42"/>
      <c r="H46" s="42"/>
      <c r="I46" s="118"/>
      <c r="J46" s="42"/>
      <c r="K46" s="45"/>
    </row>
    <row r="47" spans="2:11" s="1" customFormat="1" ht="16.15" customHeight="1">
      <c r="B47" s="41"/>
      <c r="C47" s="42"/>
      <c r="D47" s="42"/>
      <c r="E47" s="378" t="str">
        <f>E9</f>
        <v>02 - Výměna oken II. etapa</v>
      </c>
      <c r="F47" s="379"/>
      <c r="G47" s="379"/>
      <c r="H47" s="37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 xml:space="preserve"> </v>
      </c>
      <c r="G49" s="42"/>
      <c r="H49" s="42"/>
      <c r="I49" s="119" t="s">
        <v>27</v>
      </c>
      <c r="J49" s="120" t="str">
        <f>IF(J12="","",J12)</f>
        <v>13. 12. 2018</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Západočeská univerzita v Plzni</v>
      </c>
      <c r="G51" s="42"/>
      <c r="H51" s="42"/>
      <c r="I51" s="119" t="s">
        <v>37</v>
      </c>
      <c r="J51" s="347" t="str">
        <f>E21</f>
        <v>Ateliér Soukup s.r.o.</v>
      </c>
      <c r="K51" s="45"/>
    </row>
    <row r="52" spans="2:11" s="1" customFormat="1" ht="14.45" customHeight="1">
      <c r="B52" s="41"/>
      <c r="C52" s="37" t="s">
        <v>35</v>
      </c>
      <c r="D52" s="42"/>
      <c r="E52" s="42"/>
      <c r="F52" s="35" t="str">
        <f>IF(E18="","",E18)</f>
        <v/>
      </c>
      <c r="G52" s="42"/>
      <c r="H52" s="42"/>
      <c r="I52" s="118"/>
      <c r="J52" s="371"/>
      <c r="K52" s="45"/>
    </row>
    <row r="53" spans="2:11" s="1" customFormat="1" ht="10.35" customHeight="1">
      <c r="B53" s="41"/>
      <c r="C53" s="42"/>
      <c r="D53" s="42"/>
      <c r="E53" s="42"/>
      <c r="F53" s="42"/>
      <c r="G53" s="42"/>
      <c r="H53" s="42"/>
      <c r="I53" s="118"/>
      <c r="J53" s="42"/>
      <c r="K53" s="45"/>
    </row>
    <row r="54" spans="2:11" s="1" customFormat="1" ht="29.25" customHeight="1">
      <c r="B54" s="41"/>
      <c r="C54" s="144" t="s">
        <v>102</v>
      </c>
      <c r="D54" s="132"/>
      <c r="E54" s="132"/>
      <c r="F54" s="132"/>
      <c r="G54" s="132"/>
      <c r="H54" s="132"/>
      <c r="I54" s="145"/>
      <c r="J54" s="146" t="s">
        <v>103</v>
      </c>
      <c r="K54" s="147"/>
    </row>
    <row r="55" spans="2:11" s="1" customFormat="1" ht="10.35" customHeight="1">
      <c r="B55" s="41"/>
      <c r="C55" s="42"/>
      <c r="D55" s="42"/>
      <c r="E55" s="42"/>
      <c r="F55" s="42"/>
      <c r="G55" s="42"/>
      <c r="H55" s="42"/>
      <c r="I55" s="118"/>
      <c r="J55" s="42"/>
      <c r="K55" s="45"/>
    </row>
    <row r="56" spans="2:47" s="1" customFormat="1" ht="29.25" customHeight="1">
      <c r="B56" s="41"/>
      <c r="C56" s="148" t="s">
        <v>104</v>
      </c>
      <c r="D56" s="42"/>
      <c r="E56" s="42"/>
      <c r="F56" s="42"/>
      <c r="G56" s="42"/>
      <c r="H56" s="42"/>
      <c r="I56" s="118"/>
      <c r="J56" s="128">
        <f>J80</f>
        <v>0</v>
      </c>
      <c r="K56" s="45"/>
      <c r="AU56" s="24" t="s">
        <v>105</v>
      </c>
    </row>
    <row r="57" spans="2:11" s="7" customFormat="1" ht="24.95" customHeight="1">
      <c r="B57" s="149"/>
      <c r="C57" s="150"/>
      <c r="D57" s="151" t="s">
        <v>148</v>
      </c>
      <c r="E57" s="152"/>
      <c r="F57" s="152"/>
      <c r="G57" s="152"/>
      <c r="H57" s="152"/>
      <c r="I57" s="153"/>
      <c r="J57" s="154">
        <f>J81</f>
        <v>0</v>
      </c>
      <c r="K57" s="155"/>
    </row>
    <row r="58" spans="2:11" s="10" customFormat="1" ht="19.9" customHeight="1">
      <c r="B58" s="201"/>
      <c r="C58" s="202"/>
      <c r="D58" s="203" t="s">
        <v>152</v>
      </c>
      <c r="E58" s="204"/>
      <c r="F58" s="204"/>
      <c r="G58" s="204"/>
      <c r="H58" s="204"/>
      <c r="I58" s="205"/>
      <c r="J58" s="206">
        <f>J82</f>
        <v>0</v>
      </c>
      <c r="K58" s="207"/>
    </row>
    <row r="59" spans="2:11" s="7" customFormat="1" ht="24.95" customHeight="1">
      <c r="B59" s="149"/>
      <c r="C59" s="150"/>
      <c r="D59" s="151" t="s">
        <v>156</v>
      </c>
      <c r="E59" s="152"/>
      <c r="F59" s="152"/>
      <c r="G59" s="152"/>
      <c r="H59" s="152"/>
      <c r="I59" s="153"/>
      <c r="J59" s="154">
        <f>J93</f>
        <v>0</v>
      </c>
      <c r="K59" s="155"/>
    </row>
    <row r="60" spans="2:11" s="10" customFormat="1" ht="19.9" customHeight="1">
      <c r="B60" s="201"/>
      <c r="C60" s="202"/>
      <c r="D60" s="203" t="s">
        <v>158</v>
      </c>
      <c r="E60" s="204"/>
      <c r="F60" s="204"/>
      <c r="G60" s="204"/>
      <c r="H60" s="204"/>
      <c r="I60" s="205"/>
      <c r="J60" s="206">
        <f>J94</f>
        <v>0</v>
      </c>
      <c r="K60" s="207"/>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107</v>
      </c>
      <c r="D67" s="63"/>
      <c r="E67" s="63"/>
      <c r="F67" s="63"/>
      <c r="G67" s="63"/>
      <c r="H67" s="63"/>
      <c r="I67" s="156"/>
      <c r="J67" s="63"/>
      <c r="K67" s="63"/>
      <c r="L67" s="61"/>
    </row>
    <row r="68" spans="2:12" s="1" customFormat="1" ht="6.95" customHeight="1">
      <c r="B68" s="41"/>
      <c r="C68" s="63"/>
      <c r="D68" s="63"/>
      <c r="E68" s="63"/>
      <c r="F68" s="63"/>
      <c r="G68" s="63"/>
      <c r="H68" s="63"/>
      <c r="I68" s="156"/>
      <c r="J68" s="63"/>
      <c r="K68" s="63"/>
      <c r="L68" s="61"/>
    </row>
    <row r="69" spans="2:12" s="1" customFormat="1" ht="14.45" customHeight="1">
      <c r="B69" s="41"/>
      <c r="C69" s="65" t="s">
        <v>18</v>
      </c>
      <c r="D69" s="63"/>
      <c r="E69" s="63"/>
      <c r="F69" s="63"/>
      <c r="G69" s="63"/>
      <c r="H69" s="63"/>
      <c r="I69" s="156"/>
      <c r="J69" s="63"/>
      <c r="K69" s="63"/>
      <c r="L69" s="61"/>
    </row>
    <row r="70" spans="2:12" s="1" customFormat="1" ht="14.45" customHeight="1">
      <c r="B70" s="41"/>
      <c r="C70" s="63"/>
      <c r="D70" s="63"/>
      <c r="E70" s="372" t="str">
        <f>E7</f>
        <v>Výměna oken dvorní fasády, Sady Pětatřicátníků 14, Plzeň</v>
      </c>
      <c r="F70" s="373"/>
      <c r="G70" s="373"/>
      <c r="H70" s="373"/>
      <c r="I70" s="156"/>
      <c r="J70" s="63"/>
      <c r="K70" s="63"/>
      <c r="L70" s="61"/>
    </row>
    <row r="71" spans="2:12" s="1" customFormat="1" ht="14.45" customHeight="1">
      <c r="B71" s="41"/>
      <c r="C71" s="65" t="s">
        <v>98</v>
      </c>
      <c r="D71" s="63"/>
      <c r="E71" s="63"/>
      <c r="F71" s="63"/>
      <c r="G71" s="63"/>
      <c r="H71" s="63"/>
      <c r="I71" s="156"/>
      <c r="J71" s="63"/>
      <c r="K71" s="63"/>
      <c r="L71" s="61"/>
    </row>
    <row r="72" spans="2:12" s="1" customFormat="1" ht="16.15" customHeight="1">
      <c r="B72" s="41"/>
      <c r="C72" s="63"/>
      <c r="D72" s="63"/>
      <c r="E72" s="367" t="str">
        <f>E9</f>
        <v>02 - Výměna oken II. etapa</v>
      </c>
      <c r="F72" s="374"/>
      <c r="G72" s="374"/>
      <c r="H72" s="374"/>
      <c r="I72" s="156"/>
      <c r="J72" s="63"/>
      <c r="K72" s="63"/>
      <c r="L72" s="61"/>
    </row>
    <row r="73" spans="2:12" s="1" customFormat="1" ht="6.95" customHeight="1">
      <c r="B73" s="41"/>
      <c r="C73" s="63"/>
      <c r="D73" s="63"/>
      <c r="E73" s="63"/>
      <c r="F73" s="63"/>
      <c r="G73" s="63"/>
      <c r="H73" s="63"/>
      <c r="I73" s="156"/>
      <c r="J73" s="63"/>
      <c r="K73" s="63"/>
      <c r="L73" s="61"/>
    </row>
    <row r="74" spans="2:12" s="1" customFormat="1" ht="18" customHeight="1">
      <c r="B74" s="41"/>
      <c r="C74" s="65" t="s">
        <v>25</v>
      </c>
      <c r="D74" s="63"/>
      <c r="E74" s="63"/>
      <c r="F74" s="157" t="str">
        <f>F12</f>
        <v xml:space="preserve"> </v>
      </c>
      <c r="G74" s="63"/>
      <c r="H74" s="63"/>
      <c r="I74" s="158" t="s">
        <v>27</v>
      </c>
      <c r="J74" s="73" t="str">
        <f>IF(J12="","",J12)</f>
        <v>13. 12. 2018</v>
      </c>
      <c r="K74" s="63"/>
      <c r="L74" s="61"/>
    </row>
    <row r="75" spans="2:12" s="1" customFormat="1" ht="6.95" customHeight="1">
      <c r="B75" s="41"/>
      <c r="C75" s="63"/>
      <c r="D75" s="63"/>
      <c r="E75" s="63"/>
      <c r="F75" s="63"/>
      <c r="G75" s="63"/>
      <c r="H75" s="63"/>
      <c r="I75" s="156"/>
      <c r="J75" s="63"/>
      <c r="K75" s="63"/>
      <c r="L75" s="61"/>
    </row>
    <row r="76" spans="2:12" s="1" customFormat="1" ht="15">
      <c r="B76" s="41"/>
      <c r="C76" s="65" t="s">
        <v>31</v>
      </c>
      <c r="D76" s="63"/>
      <c r="E76" s="63"/>
      <c r="F76" s="157" t="str">
        <f>E15</f>
        <v>Západočeská univerzita v Plzni</v>
      </c>
      <c r="G76" s="63"/>
      <c r="H76" s="63"/>
      <c r="I76" s="158" t="s">
        <v>37</v>
      </c>
      <c r="J76" s="157" t="str">
        <f>E21</f>
        <v>Ateliér Soukup s.r.o.</v>
      </c>
      <c r="K76" s="63"/>
      <c r="L76" s="61"/>
    </row>
    <row r="77" spans="2:12" s="1" customFormat="1" ht="14.45" customHeight="1">
      <c r="B77" s="41"/>
      <c r="C77" s="65" t="s">
        <v>35</v>
      </c>
      <c r="D77" s="63"/>
      <c r="E77" s="63"/>
      <c r="F77" s="157" t="str">
        <f>IF(E18="","",E18)</f>
        <v/>
      </c>
      <c r="G77" s="63"/>
      <c r="H77" s="63"/>
      <c r="I77" s="156"/>
      <c r="J77" s="63"/>
      <c r="K77" s="63"/>
      <c r="L77" s="61"/>
    </row>
    <row r="78" spans="2:12" s="1" customFormat="1" ht="10.35" customHeight="1">
      <c r="B78" s="41"/>
      <c r="C78" s="63"/>
      <c r="D78" s="63"/>
      <c r="E78" s="63"/>
      <c r="F78" s="63"/>
      <c r="G78" s="63"/>
      <c r="H78" s="63"/>
      <c r="I78" s="156"/>
      <c r="J78" s="63"/>
      <c r="K78" s="63"/>
      <c r="L78" s="61"/>
    </row>
    <row r="79" spans="2:20" s="8" customFormat="1" ht="29.25" customHeight="1">
      <c r="B79" s="159"/>
      <c r="C79" s="160" t="s">
        <v>108</v>
      </c>
      <c r="D79" s="161" t="s">
        <v>60</v>
      </c>
      <c r="E79" s="161" t="s">
        <v>56</v>
      </c>
      <c r="F79" s="161" t="s">
        <v>109</v>
      </c>
      <c r="G79" s="161" t="s">
        <v>110</v>
      </c>
      <c r="H79" s="161" t="s">
        <v>111</v>
      </c>
      <c r="I79" s="162" t="s">
        <v>112</v>
      </c>
      <c r="J79" s="161" t="s">
        <v>103</v>
      </c>
      <c r="K79" s="163" t="s">
        <v>113</v>
      </c>
      <c r="L79" s="164"/>
      <c r="M79" s="81" t="s">
        <v>114</v>
      </c>
      <c r="N79" s="82" t="s">
        <v>45</v>
      </c>
      <c r="O79" s="82" t="s">
        <v>115</v>
      </c>
      <c r="P79" s="82" t="s">
        <v>116</v>
      </c>
      <c r="Q79" s="82" t="s">
        <v>117</v>
      </c>
      <c r="R79" s="82" t="s">
        <v>118</v>
      </c>
      <c r="S79" s="82" t="s">
        <v>119</v>
      </c>
      <c r="T79" s="83" t="s">
        <v>120</v>
      </c>
    </row>
    <row r="80" spans="2:63" s="1" customFormat="1" ht="29.25" customHeight="1">
      <c r="B80" s="41"/>
      <c r="C80" s="87" t="s">
        <v>104</v>
      </c>
      <c r="D80" s="63"/>
      <c r="E80" s="63"/>
      <c r="F80" s="63"/>
      <c r="G80" s="63"/>
      <c r="H80" s="63"/>
      <c r="I80" s="156"/>
      <c r="J80" s="165">
        <f>BK80</f>
        <v>0</v>
      </c>
      <c r="K80" s="63"/>
      <c r="L80" s="61"/>
      <c r="M80" s="84"/>
      <c r="N80" s="85"/>
      <c r="O80" s="85"/>
      <c r="P80" s="166">
        <f>P81+P93</f>
        <v>0</v>
      </c>
      <c r="Q80" s="85"/>
      <c r="R80" s="166">
        <f>R81+R93</f>
        <v>0</v>
      </c>
      <c r="S80" s="85"/>
      <c r="T80" s="167">
        <f>T81+T93</f>
        <v>0</v>
      </c>
      <c r="AT80" s="24" t="s">
        <v>74</v>
      </c>
      <c r="AU80" s="24" t="s">
        <v>105</v>
      </c>
      <c r="BK80" s="168">
        <f>BK81+BK93</f>
        <v>0</v>
      </c>
    </row>
    <row r="81" spans="2:63" s="9" customFormat="1" ht="37.35" customHeight="1">
      <c r="B81" s="169"/>
      <c r="C81" s="170"/>
      <c r="D81" s="171" t="s">
        <v>74</v>
      </c>
      <c r="E81" s="172" t="s">
        <v>163</v>
      </c>
      <c r="F81" s="172" t="s">
        <v>164</v>
      </c>
      <c r="G81" s="170"/>
      <c r="H81" s="170"/>
      <c r="I81" s="173"/>
      <c r="J81" s="174">
        <f>BK81</f>
        <v>0</v>
      </c>
      <c r="K81" s="170"/>
      <c r="L81" s="175"/>
      <c r="M81" s="176"/>
      <c r="N81" s="177"/>
      <c r="O81" s="177"/>
      <c r="P81" s="178">
        <f>P82</f>
        <v>0</v>
      </c>
      <c r="Q81" s="177"/>
      <c r="R81" s="178">
        <f>R82</f>
        <v>0</v>
      </c>
      <c r="S81" s="177"/>
      <c r="T81" s="179">
        <f>T82</f>
        <v>0</v>
      </c>
      <c r="AR81" s="180" t="s">
        <v>24</v>
      </c>
      <c r="AT81" s="181" t="s">
        <v>74</v>
      </c>
      <c r="AU81" s="181" t="s">
        <v>75</v>
      </c>
      <c r="AY81" s="180" t="s">
        <v>123</v>
      </c>
      <c r="BK81" s="182">
        <f>BK82</f>
        <v>0</v>
      </c>
    </row>
    <row r="82" spans="2:63" s="9" customFormat="1" ht="19.9" customHeight="1">
      <c r="B82" s="169"/>
      <c r="C82" s="170"/>
      <c r="D82" s="171" t="s">
        <v>74</v>
      </c>
      <c r="E82" s="208" t="s">
        <v>238</v>
      </c>
      <c r="F82" s="208" t="s">
        <v>239</v>
      </c>
      <c r="G82" s="170"/>
      <c r="H82" s="170"/>
      <c r="I82" s="173"/>
      <c r="J82" s="209">
        <f>BK82</f>
        <v>0</v>
      </c>
      <c r="K82" s="170"/>
      <c r="L82" s="175"/>
      <c r="M82" s="176"/>
      <c r="N82" s="177"/>
      <c r="O82" s="177"/>
      <c r="P82" s="178">
        <f>SUM(P83:P92)</f>
        <v>0</v>
      </c>
      <c r="Q82" s="177"/>
      <c r="R82" s="178">
        <f>SUM(R83:R92)</f>
        <v>0</v>
      </c>
      <c r="S82" s="177"/>
      <c r="T82" s="179">
        <f>SUM(T83:T92)</f>
        <v>0</v>
      </c>
      <c r="AR82" s="180" t="s">
        <v>24</v>
      </c>
      <c r="AT82" s="181" t="s">
        <v>74</v>
      </c>
      <c r="AU82" s="181" t="s">
        <v>24</v>
      </c>
      <c r="AY82" s="180" t="s">
        <v>123</v>
      </c>
      <c r="BK82" s="182">
        <f>SUM(BK83:BK92)</f>
        <v>0</v>
      </c>
    </row>
    <row r="83" spans="2:65" s="1" customFormat="1" ht="22.9" customHeight="1">
      <c r="B83" s="41"/>
      <c r="C83" s="183" t="s">
        <v>24</v>
      </c>
      <c r="D83" s="183" t="s">
        <v>124</v>
      </c>
      <c r="E83" s="184" t="s">
        <v>241</v>
      </c>
      <c r="F83" s="185" t="s">
        <v>242</v>
      </c>
      <c r="G83" s="186" t="s">
        <v>168</v>
      </c>
      <c r="H83" s="187">
        <v>643</v>
      </c>
      <c r="I83" s="188"/>
      <c r="J83" s="189">
        <f>ROUND(I83*H83,2)</f>
        <v>0</v>
      </c>
      <c r="K83" s="185" t="s">
        <v>128</v>
      </c>
      <c r="L83" s="61"/>
      <c r="M83" s="190" t="s">
        <v>22</v>
      </c>
      <c r="N83" s="191" t="s">
        <v>46</v>
      </c>
      <c r="O83" s="42"/>
      <c r="P83" s="192">
        <f>O83*H83</f>
        <v>0</v>
      </c>
      <c r="Q83" s="192">
        <v>0</v>
      </c>
      <c r="R83" s="192">
        <f>Q83*H83</f>
        <v>0</v>
      </c>
      <c r="S83" s="192">
        <v>0</v>
      </c>
      <c r="T83" s="193">
        <f>S83*H83</f>
        <v>0</v>
      </c>
      <c r="AR83" s="24" t="s">
        <v>142</v>
      </c>
      <c r="AT83" s="24" t="s">
        <v>124</v>
      </c>
      <c r="AU83" s="24" t="s">
        <v>84</v>
      </c>
      <c r="AY83" s="24" t="s">
        <v>123</v>
      </c>
      <c r="BE83" s="194">
        <f>IF(N83="základní",J83,0)</f>
        <v>0</v>
      </c>
      <c r="BF83" s="194">
        <f>IF(N83="snížená",J83,0)</f>
        <v>0</v>
      </c>
      <c r="BG83" s="194">
        <f>IF(N83="zákl. přenesená",J83,0)</f>
        <v>0</v>
      </c>
      <c r="BH83" s="194">
        <f>IF(N83="sníž. přenesená",J83,0)</f>
        <v>0</v>
      </c>
      <c r="BI83" s="194">
        <f>IF(N83="nulová",J83,0)</f>
        <v>0</v>
      </c>
      <c r="BJ83" s="24" t="s">
        <v>24</v>
      </c>
      <c r="BK83" s="194">
        <f>ROUND(I83*H83,2)</f>
        <v>0</v>
      </c>
      <c r="BL83" s="24" t="s">
        <v>142</v>
      </c>
      <c r="BM83" s="24" t="s">
        <v>614</v>
      </c>
    </row>
    <row r="84" spans="2:47" s="1" customFormat="1" ht="40.5">
      <c r="B84" s="41"/>
      <c r="C84" s="63"/>
      <c r="D84" s="195" t="s">
        <v>131</v>
      </c>
      <c r="E84" s="63"/>
      <c r="F84" s="196" t="s">
        <v>244</v>
      </c>
      <c r="G84" s="63"/>
      <c r="H84" s="63"/>
      <c r="I84" s="156"/>
      <c r="J84" s="63"/>
      <c r="K84" s="63"/>
      <c r="L84" s="61"/>
      <c r="M84" s="197"/>
      <c r="N84" s="42"/>
      <c r="O84" s="42"/>
      <c r="P84" s="42"/>
      <c r="Q84" s="42"/>
      <c r="R84" s="42"/>
      <c r="S84" s="42"/>
      <c r="T84" s="78"/>
      <c r="AT84" s="24" t="s">
        <v>131</v>
      </c>
      <c r="AU84" s="24" t="s">
        <v>84</v>
      </c>
    </row>
    <row r="85" spans="2:51" s="12" customFormat="1" ht="13.5">
      <c r="B85" s="220"/>
      <c r="C85" s="221"/>
      <c r="D85" s="195" t="s">
        <v>171</v>
      </c>
      <c r="E85" s="222" t="s">
        <v>22</v>
      </c>
      <c r="F85" s="223" t="s">
        <v>615</v>
      </c>
      <c r="G85" s="221"/>
      <c r="H85" s="224">
        <v>430.5</v>
      </c>
      <c r="I85" s="225"/>
      <c r="J85" s="221"/>
      <c r="K85" s="221"/>
      <c r="L85" s="226"/>
      <c r="M85" s="227"/>
      <c r="N85" s="228"/>
      <c r="O85" s="228"/>
      <c r="P85" s="228"/>
      <c r="Q85" s="228"/>
      <c r="R85" s="228"/>
      <c r="S85" s="228"/>
      <c r="T85" s="229"/>
      <c r="AT85" s="230" t="s">
        <v>171</v>
      </c>
      <c r="AU85" s="230" t="s">
        <v>84</v>
      </c>
      <c r="AV85" s="12" t="s">
        <v>84</v>
      </c>
      <c r="AW85" s="12" t="s">
        <v>173</v>
      </c>
      <c r="AX85" s="12" t="s">
        <v>75</v>
      </c>
      <c r="AY85" s="230" t="s">
        <v>123</v>
      </c>
    </row>
    <row r="86" spans="2:51" s="12" customFormat="1" ht="13.5">
      <c r="B86" s="220"/>
      <c r="C86" s="221"/>
      <c r="D86" s="195" t="s">
        <v>171</v>
      </c>
      <c r="E86" s="222" t="s">
        <v>22</v>
      </c>
      <c r="F86" s="223" t="s">
        <v>616</v>
      </c>
      <c r="G86" s="221"/>
      <c r="H86" s="224">
        <v>212.5</v>
      </c>
      <c r="I86" s="225"/>
      <c r="J86" s="221"/>
      <c r="K86" s="221"/>
      <c r="L86" s="226"/>
      <c r="M86" s="227"/>
      <c r="N86" s="228"/>
      <c r="O86" s="228"/>
      <c r="P86" s="228"/>
      <c r="Q86" s="228"/>
      <c r="R86" s="228"/>
      <c r="S86" s="228"/>
      <c r="T86" s="229"/>
      <c r="AT86" s="230" t="s">
        <v>171</v>
      </c>
      <c r="AU86" s="230" t="s">
        <v>84</v>
      </c>
      <c r="AV86" s="12" t="s">
        <v>84</v>
      </c>
      <c r="AW86" s="12" t="s">
        <v>173</v>
      </c>
      <c r="AX86" s="12" t="s">
        <v>75</v>
      </c>
      <c r="AY86" s="230" t="s">
        <v>123</v>
      </c>
    </row>
    <row r="87" spans="2:51" s="13" customFormat="1" ht="13.5">
      <c r="B87" s="231"/>
      <c r="C87" s="232"/>
      <c r="D87" s="195" t="s">
        <v>171</v>
      </c>
      <c r="E87" s="233" t="s">
        <v>22</v>
      </c>
      <c r="F87" s="234" t="s">
        <v>181</v>
      </c>
      <c r="G87" s="232"/>
      <c r="H87" s="235">
        <v>643</v>
      </c>
      <c r="I87" s="236"/>
      <c r="J87" s="232"/>
      <c r="K87" s="232"/>
      <c r="L87" s="237"/>
      <c r="M87" s="238"/>
      <c r="N87" s="239"/>
      <c r="O87" s="239"/>
      <c r="P87" s="239"/>
      <c r="Q87" s="239"/>
      <c r="R87" s="239"/>
      <c r="S87" s="239"/>
      <c r="T87" s="240"/>
      <c r="AT87" s="241" t="s">
        <v>171</v>
      </c>
      <c r="AU87" s="241" t="s">
        <v>84</v>
      </c>
      <c r="AV87" s="13" t="s">
        <v>142</v>
      </c>
      <c r="AW87" s="13" t="s">
        <v>173</v>
      </c>
      <c r="AX87" s="13" t="s">
        <v>24</v>
      </c>
      <c r="AY87" s="241" t="s">
        <v>123</v>
      </c>
    </row>
    <row r="88" spans="2:65" s="1" customFormat="1" ht="22.9" customHeight="1">
      <c r="B88" s="41"/>
      <c r="C88" s="183" t="s">
        <v>84</v>
      </c>
      <c r="D88" s="183" t="s">
        <v>124</v>
      </c>
      <c r="E88" s="184" t="s">
        <v>617</v>
      </c>
      <c r="F88" s="185" t="s">
        <v>618</v>
      </c>
      <c r="G88" s="186" t="s">
        <v>168</v>
      </c>
      <c r="H88" s="187">
        <v>28935</v>
      </c>
      <c r="I88" s="188"/>
      <c r="J88" s="189">
        <f>ROUND(I88*H88,2)</f>
        <v>0</v>
      </c>
      <c r="K88" s="185" t="s">
        <v>128</v>
      </c>
      <c r="L88" s="61"/>
      <c r="M88" s="190" t="s">
        <v>22</v>
      </c>
      <c r="N88" s="191" t="s">
        <v>46</v>
      </c>
      <c r="O88" s="42"/>
      <c r="P88" s="192">
        <f>O88*H88</f>
        <v>0</v>
      </c>
      <c r="Q88" s="192">
        <v>0</v>
      </c>
      <c r="R88" s="192">
        <f>Q88*H88</f>
        <v>0</v>
      </c>
      <c r="S88" s="192">
        <v>0</v>
      </c>
      <c r="T88" s="193">
        <f>S88*H88</f>
        <v>0</v>
      </c>
      <c r="AR88" s="24" t="s">
        <v>142</v>
      </c>
      <c r="AT88" s="24" t="s">
        <v>124</v>
      </c>
      <c r="AU88" s="24" t="s">
        <v>84</v>
      </c>
      <c r="AY88" s="24" t="s">
        <v>123</v>
      </c>
      <c r="BE88" s="194">
        <f>IF(N88="základní",J88,0)</f>
        <v>0</v>
      </c>
      <c r="BF88" s="194">
        <f>IF(N88="snížená",J88,0)</f>
        <v>0</v>
      </c>
      <c r="BG88" s="194">
        <f>IF(N88="zákl. přenesená",J88,0)</f>
        <v>0</v>
      </c>
      <c r="BH88" s="194">
        <f>IF(N88="sníž. přenesená",J88,0)</f>
        <v>0</v>
      </c>
      <c r="BI88" s="194">
        <f>IF(N88="nulová",J88,0)</f>
        <v>0</v>
      </c>
      <c r="BJ88" s="24" t="s">
        <v>24</v>
      </c>
      <c r="BK88" s="194">
        <f>ROUND(I88*H88,2)</f>
        <v>0</v>
      </c>
      <c r="BL88" s="24" t="s">
        <v>142</v>
      </c>
      <c r="BM88" s="24" t="s">
        <v>619</v>
      </c>
    </row>
    <row r="89" spans="2:47" s="1" customFormat="1" ht="40.5">
      <c r="B89" s="41"/>
      <c r="C89" s="63"/>
      <c r="D89" s="195" t="s">
        <v>131</v>
      </c>
      <c r="E89" s="63"/>
      <c r="F89" s="196" t="s">
        <v>620</v>
      </c>
      <c r="G89" s="63"/>
      <c r="H89" s="63"/>
      <c r="I89" s="156"/>
      <c r="J89" s="63"/>
      <c r="K89" s="63"/>
      <c r="L89" s="61"/>
      <c r="M89" s="197"/>
      <c r="N89" s="42"/>
      <c r="O89" s="42"/>
      <c r="P89" s="42"/>
      <c r="Q89" s="42"/>
      <c r="R89" s="42"/>
      <c r="S89" s="42"/>
      <c r="T89" s="78"/>
      <c r="AT89" s="24" t="s">
        <v>131</v>
      </c>
      <c r="AU89" s="24" t="s">
        <v>84</v>
      </c>
    </row>
    <row r="90" spans="2:51" s="12" customFormat="1" ht="13.5">
      <c r="B90" s="220"/>
      <c r="C90" s="221"/>
      <c r="D90" s="195" t="s">
        <v>171</v>
      </c>
      <c r="E90" s="222" t="s">
        <v>22</v>
      </c>
      <c r="F90" s="223" t="s">
        <v>621</v>
      </c>
      <c r="G90" s="221"/>
      <c r="H90" s="224">
        <v>28935</v>
      </c>
      <c r="I90" s="225"/>
      <c r="J90" s="221"/>
      <c r="K90" s="221"/>
      <c r="L90" s="226"/>
      <c r="M90" s="227"/>
      <c r="N90" s="228"/>
      <c r="O90" s="228"/>
      <c r="P90" s="228"/>
      <c r="Q90" s="228"/>
      <c r="R90" s="228"/>
      <c r="S90" s="228"/>
      <c r="T90" s="229"/>
      <c r="AT90" s="230" t="s">
        <v>171</v>
      </c>
      <c r="AU90" s="230" t="s">
        <v>84</v>
      </c>
      <c r="AV90" s="12" t="s">
        <v>84</v>
      </c>
      <c r="AW90" s="12" t="s">
        <v>173</v>
      </c>
      <c r="AX90" s="12" t="s">
        <v>24</v>
      </c>
      <c r="AY90" s="230" t="s">
        <v>123</v>
      </c>
    </row>
    <row r="91" spans="2:65" s="1" customFormat="1" ht="22.9" customHeight="1">
      <c r="B91" s="41"/>
      <c r="C91" s="183" t="s">
        <v>137</v>
      </c>
      <c r="D91" s="183" t="s">
        <v>124</v>
      </c>
      <c r="E91" s="184" t="s">
        <v>622</v>
      </c>
      <c r="F91" s="185" t="s">
        <v>623</v>
      </c>
      <c r="G91" s="186" t="s">
        <v>168</v>
      </c>
      <c r="H91" s="187">
        <v>643</v>
      </c>
      <c r="I91" s="188"/>
      <c r="J91" s="189">
        <f>ROUND(I91*H91,2)</f>
        <v>0</v>
      </c>
      <c r="K91" s="185" t="s">
        <v>128</v>
      </c>
      <c r="L91" s="61"/>
      <c r="M91" s="190" t="s">
        <v>22</v>
      </c>
      <c r="N91" s="191" t="s">
        <v>46</v>
      </c>
      <c r="O91" s="42"/>
      <c r="P91" s="192">
        <f>O91*H91</f>
        <v>0</v>
      </c>
      <c r="Q91" s="192">
        <v>0</v>
      </c>
      <c r="R91" s="192">
        <f>Q91*H91</f>
        <v>0</v>
      </c>
      <c r="S91" s="192">
        <v>0</v>
      </c>
      <c r="T91" s="193">
        <f>S91*H91</f>
        <v>0</v>
      </c>
      <c r="AR91" s="24" t="s">
        <v>142</v>
      </c>
      <c r="AT91" s="24" t="s">
        <v>124</v>
      </c>
      <c r="AU91" s="24" t="s">
        <v>84</v>
      </c>
      <c r="AY91" s="24" t="s">
        <v>123</v>
      </c>
      <c r="BE91" s="194">
        <f>IF(N91="základní",J91,0)</f>
        <v>0</v>
      </c>
      <c r="BF91" s="194">
        <f>IF(N91="snížená",J91,0)</f>
        <v>0</v>
      </c>
      <c r="BG91" s="194">
        <f>IF(N91="zákl. přenesená",J91,0)</f>
        <v>0</v>
      </c>
      <c r="BH91" s="194">
        <f>IF(N91="sníž. přenesená",J91,0)</f>
        <v>0</v>
      </c>
      <c r="BI91" s="194">
        <f>IF(N91="nulová",J91,0)</f>
        <v>0</v>
      </c>
      <c r="BJ91" s="24" t="s">
        <v>24</v>
      </c>
      <c r="BK91" s="194">
        <f>ROUND(I91*H91,2)</f>
        <v>0</v>
      </c>
      <c r="BL91" s="24" t="s">
        <v>142</v>
      </c>
      <c r="BM91" s="24" t="s">
        <v>624</v>
      </c>
    </row>
    <row r="92" spans="2:47" s="1" customFormat="1" ht="27">
      <c r="B92" s="41"/>
      <c r="C92" s="63"/>
      <c r="D92" s="195" t="s">
        <v>131</v>
      </c>
      <c r="E92" s="63"/>
      <c r="F92" s="196" t="s">
        <v>625</v>
      </c>
      <c r="G92" s="63"/>
      <c r="H92" s="63"/>
      <c r="I92" s="156"/>
      <c r="J92" s="63"/>
      <c r="K92" s="63"/>
      <c r="L92" s="61"/>
      <c r="M92" s="197"/>
      <c r="N92" s="42"/>
      <c r="O92" s="42"/>
      <c r="P92" s="42"/>
      <c r="Q92" s="42"/>
      <c r="R92" s="42"/>
      <c r="S92" s="42"/>
      <c r="T92" s="78"/>
      <c r="AT92" s="24" t="s">
        <v>131</v>
      </c>
      <c r="AU92" s="24" t="s">
        <v>84</v>
      </c>
    </row>
    <row r="93" spans="2:63" s="9" customFormat="1" ht="37.35" customHeight="1">
      <c r="B93" s="169"/>
      <c r="C93" s="170"/>
      <c r="D93" s="171" t="s">
        <v>74</v>
      </c>
      <c r="E93" s="172" t="s">
        <v>327</v>
      </c>
      <c r="F93" s="172" t="s">
        <v>328</v>
      </c>
      <c r="G93" s="170"/>
      <c r="H93" s="170"/>
      <c r="I93" s="173"/>
      <c r="J93" s="174">
        <f>BK93</f>
        <v>0</v>
      </c>
      <c r="K93" s="170"/>
      <c r="L93" s="175"/>
      <c r="M93" s="176"/>
      <c r="N93" s="177"/>
      <c r="O93" s="177"/>
      <c r="P93" s="178">
        <f>P94</f>
        <v>0</v>
      </c>
      <c r="Q93" s="177"/>
      <c r="R93" s="178">
        <f>R94</f>
        <v>0</v>
      </c>
      <c r="S93" s="177"/>
      <c r="T93" s="179">
        <f>T94</f>
        <v>0</v>
      </c>
      <c r="AR93" s="180" t="s">
        <v>84</v>
      </c>
      <c r="AT93" s="181" t="s">
        <v>74</v>
      </c>
      <c r="AU93" s="181" t="s">
        <v>75</v>
      </c>
      <c r="AY93" s="180" t="s">
        <v>123</v>
      </c>
      <c r="BK93" s="182">
        <f>BK94</f>
        <v>0</v>
      </c>
    </row>
    <row r="94" spans="2:63" s="9" customFormat="1" ht="19.9" customHeight="1">
      <c r="B94" s="169"/>
      <c r="C94" s="170"/>
      <c r="D94" s="171" t="s">
        <v>74</v>
      </c>
      <c r="E94" s="208" t="s">
        <v>364</v>
      </c>
      <c r="F94" s="208" t="s">
        <v>365</v>
      </c>
      <c r="G94" s="170"/>
      <c r="H94" s="170"/>
      <c r="I94" s="173"/>
      <c r="J94" s="209">
        <f>BK94</f>
        <v>0</v>
      </c>
      <c r="K94" s="170"/>
      <c r="L94" s="175"/>
      <c r="M94" s="176"/>
      <c r="N94" s="177"/>
      <c r="O94" s="177"/>
      <c r="P94" s="178">
        <f>SUM(P95:P116)</f>
        <v>0</v>
      </c>
      <c r="Q94" s="177"/>
      <c r="R94" s="178">
        <f>SUM(R95:R116)</f>
        <v>0</v>
      </c>
      <c r="S94" s="177"/>
      <c r="T94" s="179">
        <f>SUM(T95:T116)</f>
        <v>0</v>
      </c>
      <c r="AR94" s="180" t="s">
        <v>84</v>
      </c>
      <c r="AT94" s="181" t="s">
        <v>74</v>
      </c>
      <c r="AU94" s="181" t="s">
        <v>24</v>
      </c>
      <c r="AY94" s="180" t="s">
        <v>123</v>
      </c>
      <c r="BK94" s="182">
        <f>SUM(BK95:BK116)</f>
        <v>0</v>
      </c>
    </row>
    <row r="95" spans="2:65" s="1" customFormat="1" ht="14.45" customHeight="1">
      <c r="B95" s="41"/>
      <c r="C95" s="183" t="s">
        <v>142</v>
      </c>
      <c r="D95" s="183" t="s">
        <v>124</v>
      </c>
      <c r="E95" s="184" t="s">
        <v>367</v>
      </c>
      <c r="F95" s="185" t="s">
        <v>626</v>
      </c>
      <c r="G95" s="186" t="s">
        <v>348</v>
      </c>
      <c r="H95" s="187">
        <v>1</v>
      </c>
      <c r="I95" s="188"/>
      <c r="J95" s="189">
        <f aca="true" t="shared" si="0" ref="J95:J114">ROUND(I95*H95,2)</f>
        <v>0</v>
      </c>
      <c r="K95" s="185" t="s">
        <v>22</v>
      </c>
      <c r="L95" s="61"/>
      <c r="M95" s="190" t="s">
        <v>22</v>
      </c>
      <c r="N95" s="191" t="s">
        <v>46</v>
      </c>
      <c r="O95" s="42"/>
      <c r="P95" s="192">
        <f aca="true" t="shared" si="1" ref="P95:P114">O95*H95</f>
        <v>0</v>
      </c>
      <c r="Q95" s="192">
        <v>0</v>
      </c>
      <c r="R95" s="192">
        <f aca="true" t="shared" si="2" ref="R95:R114">Q95*H95</f>
        <v>0</v>
      </c>
      <c r="S95" s="192">
        <v>0</v>
      </c>
      <c r="T95" s="193">
        <f aca="true" t="shared" si="3" ref="T95:T114">S95*H95</f>
        <v>0</v>
      </c>
      <c r="AR95" s="24" t="s">
        <v>303</v>
      </c>
      <c r="AT95" s="24" t="s">
        <v>124</v>
      </c>
      <c r="AU95" s="24" t="s">
        <v>84</v>
      </c>
      <c r="AY95" s="24" t="s">
        <v>123</v>
      </c>
      <c r="BE95" s="194">
        <f aca="true" t="shared" si="4" ref="BE95:BE114">IF(N95="základní",J95,0)</f>
        <v>0</v>
      </c>
      <c r="BF95" s="194">
        <f aca="true" t="shared" si="5" ref="BF95:BF114">IF(N95="snížená",J95,0)</f>
        <v>0</v>
      </c>
      <c r="BG95" s="194">
        <f aca="true" t="shared" si="6" ref="BG95:BG114">IF(N95="zákl. přenesená",J95,0)</f>
        <v>0</v>
      </c>
      <c r="BH95" s="194">
        <f aca="true" t="shared" si="7" ref="BH95:BH114">IF(N95="sníž. přenesená",J95,0)</f>
        <v>0</v>
      </c>
      <c r="BI95" s="194">
        <f aca="true" t="shared" si="8" ref="BI95:BI114">IF(N95="nulová",J95,0)</f>
        <v>0</v>
      </c>
      <c r="BJ95" s="24" t="s">
        <v>24</v>
      </c>
      <c r="BK95" s="194">
        <f aca="true" t="shared" si="9" ref="BK95:BK114">ROUND(I95*H95,2)</f>
        <v>0</v>
      </c>
      <c r="BL95" s="24" t="s">
        <v>303</v>
      </c>
      <c r="BM95" s="24" t="s">
        <v>627</v>
      </c>
    </row>
    <row r="96" spans="2:65" s="1" customFormat="1" ht="22.9" customHeight="1">
      <c r="B96" s="41"/>
      <c r="C96" s="183" t="s">
        <v>220</v>
      </c>
      <c r="D96" s="183" t="s">
        <v>124</v>
      </c>
      <c r="E96" s="184" t="s">
        <v>371</v>
      </c>
      <c r="F96" s="185" t="s">
        <v>628</v>
      </c>
      <c r="G96" s="186" t="s">
        <v>348</v>
      </c>
      <c r="H96" s="187">
        <v>1</v>
      </c>
      <c r="I96" s="188"/>
      <c r="J96" s="189">
        <f t="shared" si="0"/>
        <v>0</v>
      </c>
      <c r="K96" s="185" t="s">
        <v>22</v>
      </c>
      <c r="L96" s="61"/>
      <c r="M96" s="190" t="s">
        <v>22</v>
      </c>
      <c r="N96" s="191" t="s">
        <v>46</v>
      </c>
      <c r="O96" s="42"/>
      <c r="P96" s="192">
        <f t="shared" si="1"/>
        <v>0</v>
      </c>
      <c r="Q96" s="192">
        <v>0</v>
      </c>
      <c r="R96" s="192">
        <f t="shared" si="2"/>
        <v>0</v>
      </c>
      <c r="S96" s="192">
        <v>0</v>
      </c>
      <c r="T96" s="193">
        <f t="shared" si="3"/>
        <v>0</v>
      </c>
      <c r="AR96" s="24" t="s">
        <v>303</v>
      </c>
      <c r="AT96" s="24" t="s">
        <v>124</v>
      </c>
      <c r="AU96" s="24" t="s">
        <v>84</v>
      </c>
      <c r="AY96" s="24" t="s">
        <v>123</v>
      </c>
      <c r="BE96" s="194">
        <f t="shared" si="4"/>
        <v>0</v>
      </c>
      <c r="BF96" s="194">
        <f t="shared" si="5"/>
        <v>0</v>
      </c>
      <c r="BG96" s="194">
        <f t="shared" si="6"/>
        <v>0</v>
      </c>
      <c r="BH96" s="194">
        <f t="shared" si="7"/>
        <v>0</v>
      </c>
      <c r="BI96" s="194">
        <f t="shared" si="8"/>
        <v>0</v>
      </c>
      <c r="BJ96" s="24" t="s">
        <v>24</v>
      </c>
      <c r="BK96" s="194">
        <f t="shared" si="9"/>
        <v>0</v>
      </c>
      <c r="BL96" s="24" t="s">
        <v>303</v>
      </c>
      <c r="BM96" s="24" t="s">
        <v>629</v>
      </c>
    </row>
    <row r="97" spans="2:65" s="1" customFormat="1" ht="14.45" customHeight="1">
      <c r="B97" s="41"/>
      <c r="C97" s="183" t="s">
        <v>231</v>
      </c>
      <c r="D97" s="183" t="s">
        <v>124</v>
      </c>
      <c r="E97" s="184" t="s">
        <v>375</v>
      </c>
      <c r="F97" s="185" t="s">
        <v>630</v>
      </c>
      <c r="G97" s="186" t="s">
        <v>348</v>
      </c>
      <c r="H97" s="187">
        <v>1</v>
      </c>
      <c r="I97" s="188"/>
      <c r="J97" s="189">
        <f t="shared" si="0"/>
        <v>0</v>
      </c>
      <c r="K97" s="185" t="s">
        <v>22</v>
      </c>
      <c r="L97" s="61"/>
      <c r="M97" s="190" t="s">
        <v>22</v>
      </c>
      <c r="N97" s="191" t="s">
        <v>46</v>
      </c>
      <c r="O97" s="42"/>
      <c r="P97" s="192">
        <f t="shared" si="1"/>
        <v>0</v>
      </c>
      <c r="Q97" s="192">
        <v>0</v>
      </c>
      <c r="R97" s="192">
        <f t="shared" si="2"/>
        <v>0</v>
      </c>
      <c r="S97" s="192">
        <v>0</v>
      </c>
      <c r="T97" s="193">
        <f t="shared" si="3"/>
        <v>0</v>
      </c>
      <c r="AR97" s="24" t="s">
        <v>303</v>
      </c>
      <c r="AT97" s="24" t="s">
        <v>124</v>
      </c>
      <c r="AU97" s="24" t="s">
        <v>84</v>
      </c>
      <c r="AY97" s="24" t="s">
        <v>123</v>
      </c>
      <c r="BE97" s="194">
        <f t="shared" si="4"/>
        <v>0</v>
      </c>
      <c r="BF97" s="194">
        <f t="shared" si="5"/>
        <v>0</v>
      </c>
      <c r="BG97" s="194">
        <f t="shared" si="6"/>
        <v>0</v>
      </c>
      <c r="BH97" s="194">
        <f t="shared" si="7"/>
        <v>0</v>
      </c>
      <c r="BI97" s="194">
        <f t="shared" si="8"/>
        <v>0</v>
      </c>
      <c r="BJ97" s="24" t="s">
        <v>24</v>
      </c>
      <c r="BK97" s="194">
        <f t="shared" si="9"/>
        <v>0</v>
      </c>
      <c r="BL97" s="24" t="s">
        <v>303</v>
      </c>
      <c r="BM97" s="24" t="s">
        <v>631</v>
      </c>
    </row>
    <row r="98" spans="2:65" s="1" customFormat="1" ht="14.45" customHeight="1">
      <c r="B98" s="41"/>
      <c r="C98" s="183" t="s">
        <v>240</v>
      </c>
      <c r="D98" s="183" t="s">
        <v>124</v>
      </c>
      <c r="E98" s="184" t="s">
        <v>379</v>
      </c>
      <c r="F98" s="185" t="s">
        <v>632</v>
      </c>
      <c r="G98" s="186" t="s">
        <v>348</v>
      </c>
      <c r="H98" s="187">
        <v>1</v>
      </c>
      <c r="I98" s="188"/>
      <c r="J98" s="189">
        <f t="shared" si="0"/>
        <v>0</v>
      </c>
      <c r="K98" s="185" t="s">
        <v>22</v>
      </c>
      <c r="L98" s="61"/>
      <c r="M98" s="190" t="s">
        <v>22</v>
      </c>
      <c r="N98" s="191" t="s">
        <v>46</v>
      </c>
      <c r="O98" s="42"/>
      <c r="P98" s="192">
        <f t="shared" si="1"/>
        <v>0</v>
      </c>
      <c r="Q98" s="192">
        <v>0</v>
      </c>
      <c r="R98" s="192">
        <f t="shared" si="2"/>
        <v>0</v>
      </c>
      <c r="S98" s="192">
        <v>0</v>
      </c>
      <c r="T98" s="193">
        <f t="shared" si="3"/>
        <v>0</v>
      </c>
      <c r="AR98" s="24" t="s">
        <v>303</v>
      </c>
      <c r="AT98" s="24" t="s">
        <v>124</v>
      </c>
      <c r="AU98" s="24" t="s">
        <v>84</v>
      </c>
      <c r="AY98" s="24" t="s">
        <v>123</v>
      </c>
      <c r="BE98" s="194">
        <f t="shared" si="4"/>
        <v>0</v>
      </c>
      <c r="BF98" s="194">
        <f t="shared" si="5"/>
        <v>0</v>
      </c>
      <c r="BG98" s="194">
        <f t="shared" si="6"/>
        <v>0</v>
      </c>
      <c r="BH98" s="194">
        <f t="shared" si="7"/>
        <v>0</v>
      </c>
      <c r="BI98" s="194">
        <f t="shared" si="8"/>
        <v>0</v>
      </c>
      <c r="BJ98" s="24" t="s">
        <v>24</v>
      </c>
      <c r="BK98" s="194">
        <f t="shared" si="9"/>
        <v>0</v>
      </c>
      <c r="BL98" s="24" t="s">
        <v>303</v>
      </c>
      <c r="BM98" s="24" t="s">
        <v>633</v>
      </c>
    </row>
    <row r="99" spans="2:65" s="1" customFormat="1" ht="14.45" customHeight="1">
      <c r="B99" s="41"/>
      <c r="C99" s="183" t="s">
        <v>248</v>
      </c>
      <c r="D99" s="183" t="s">
        <v>124</v>
      </c>
      <c r="E99" s="184" t="s">
        <v>383</v>
      </c>
      <c r="F99" s="185" t="s">
        <v>634</v>
      </c>
      <c r="G99" s="186" t="s">
        <v>348</v>
      </c>
      <c r="H99" s="187">
        <v>2</v>
      </c>
      <c r="I99" s="188"/>
      <c r="J99" s="189">
        <f t="shared" si="0"/>
        <v>0</v>
      </c>
      <c r="K99" s="185" t="s">
        <v>22</v>
      </c>
      <c r="L99" s="61"/>
      <c r="M99" s="190" t="s">
        <v>22</v>
      </c>
      <c r="N99" s="191" t="s">
        <v>46</v>
      </c>
      <c r="O99" s="42"/>
      <c r="P99" s="192">
        <f t="shared" si="1"/>
        <v>0</v>
      </c>
      <c r="Q99" s="192">
        <v>0</v>
      </c>
      <c r="R99" s="192">
        <f t="shared" si="2"/>
        <v>0</v>
      </c>
      <c r="S99" s="192">
        <v>0</v>
      </c>
      <c r="T99" s="193">
        <f t="shared" si="3"/>
        <v>0</v>
      </c>
      <c r="AR99" s="24" t="s">
        <v>303</v>
      </c>
      <c r="AT99" s="24" t="s">
        <v>124</v>
      </c>
      <c r="AU99" s="24" t="s">
        <v>84</v>
      </c>
      <c r="AY99" s="24" t="s">
        <v>123</v>
      </c>
      <c r="BE99" s="194">
        <f t="shared" si="4"/>
        <v>0</v>
      </c>
      <c r="BF99" s="194">
        <f t="shared" si="5"/>
        <v>0</v>
      </c>
      <c r="BG99" s="194">
        <f t="shared" si="6"/>
        <v>0</v>
      </c>
      <c r="BH99" s="194">
        <f t="shared" si="7"/>
        <v>0</v>
      </c>
      <c r="BI99" s="194">
        <f t="shared" si="8"/>
        <v>0</v>
      </c>
      <c r="BJ99" s="24" t="s">
        <v>24</v>
      </c>
      <c r="BK99" s="194">
        <f t="shared" si="9"/>
        <v>0</v>
      </c>
      <c r="BL99" s="24" t="s">
        <v>303</v>
      </c>
      <c r="BM99" s="24" t="s">
        <v>635</v>
      </c>
    </row>
    <row r="100" spans="2:65" s="1" customFormat="1" ht="14.45" customHeight="1">
      <c r="B100" s="41"/>
      <c r="C100" s="183" t="s">
        <v>238</v>
      </c>
      <c r="D100" s="183" t="s">
        <v>124</v>
      </c>
      <c r="E100" s="184" t="s">
        <v>387</v>
      </c>
      <c r="F100" s="185" t="s">
        <v>636</v>
      </c>
      <c r="G100" s="186" t="s">
        <v>348</v>
      </c>
      <c r="H100" s="187">
        <v>1</v>
      </c>
      <c r="I100" s="188"/>
      <c r="J100" s="189">
        <f t="shared" si="0"/>
        <v>0</v>
      </c>
      <c r="K100" s="185" t="s">
        <v>22</v>
      </c>
      <c r="L100" s="61"/>
      <c r="M100" s="190" t="s">
        <v>22</v>
      </c>
      <c r="N100" s="191" t="s">
        <v>46</v>
      </c>
      <c r="O100" s="42"/>
      <c r="P100" s="192">
        <f t="shared" si="1"/>
        <v>0</v>
      </c>
      <c r="Q100" s="192">
        <v>0</v>
      </c>
      <c r="R100" s="192">
        <f t="shared" si="2"/>
        <v>0</v>
      </c>
      <c r="S100" s="192">
        <v>0</v>
      </c>
      <c r="T100" s="193">
        <f t="shared" si="3"/>
        <v>0</v>
      </c>
      <c r="AR100" s="24" t="s">
        <v>303</v>
      </c>
      <c r="AT100" s="24" t="s">
        <v>124</v>
      </c>
      <c r="AU100" s="24" t="s">
        <v>84</v>
      </c>
      <c r="AY100" s="24" t="s">
        <v>123</v>
      </c>
      <c r="BE100" s="194">
        <f t="shared" si="4"/>
        <v>0</v>
      </c>
      <c r="BF100" s="194">
        <f t="shared" si="5"/>
        <v>0</v>
      </c>
      <c r="BG100" s="194">
        <f t="shared" si="6"/>
        <v>0</v>
      </c>
      <c r="BH100" s="194">
        <f t="shared" si="7"/>
        <v>0</v>
      </c>
      <c r="BI100" s="194">
        <f t="shared" si="8"/>
        <v>0</v>
      </c>
      <c r="BJ100" s="24" t="s">
        <v>24</v>
      </c>
      <c r="BK100" s="194">
        <f t="shared" si="9"/>
        <v>0</v>
      </c>
      <c r="BL100" s="24" t="s">
        <v>303</v>
      </c>
      <c r="BM100" s="24" t="s">
        <v>637</v>
      </c>
    </row>
    <row r="101" spans="2:65" s="1" customFormat="1" ht="14.45" customHeight="1">
      <c r="B101" s="41"/>
      <c r="C101" s="183" t="s">
        <v>29</v>
      </c>
      <c r="D101" s="183" t="s">
        <v>124</v>
      </c>
      <c r="E101" s="184" t="s">
        <v>391</v>
      </c>
      <c r="F101" s="185" t="s">
        <v>638</v>
      </c>
      <c r="G101" s="186" t="s">
        <v>348</v>
      </c>
      <c r="H101" s="187">
        <v>5</v>
      </c>
      <c r="I101" s="188"/>
      <c r="J101" s="189">
        <f t="shared" si="0"/>
        <v>0</v>
      </c>
      <c r="K101" s="185" t="s">
        <v>22</v>
      </c>
      <c r="L101" s="61"/>
      <c r="M101" s="190" t="s">
        <v>22</v>
      </c>
      <c r="N101" s="191" t="s">
        <v>46</v>
      </c>
      <c r="O101" s="42"/>
      <c r="P101" s="192">
        <f t="shared" si="1"/>
        <v>0</v>
      </c>
      <c r="Q101" s="192">
        <v>0</v>
      </c>
      <c r="R101" s="192">
        <f t="shared" si="2"/>
        <v>0</v>
      </c>
      <c r="S101" s="192">
        <v>0</v>
      </c>
      <c r="T101" s="193">
        <f t="shared" si="3"/>
        <v>0</v>
      </c>
      <c r="AR101" s="24" t="s">
        <v>303</v>
      </c>
      <c r="AT101" s="24" t="s">
        <v>124</v>
      </c>
      <c r="AU101" s="24" t="s">
        <v>84</v>
      </c>
      <c r="AY101" s="24" t="s">
        <v>123</v>
      </c>
      <c r="BE101" s="194">
        <f t="shared" si="4"/>
        <v>0</v>
      </c>
      <c r="BF101" s="194">
        <f t="shared" si="5"/>
        <v>0</v>
      </c>
      <c r="BG101" s="194">
        <f t="shared" si="6"/>
        <v>0</v>
      </c>
      <c r="BH101" s="194">
        <f t="shared" si="7"/>
        <v>0</v>
      </c>
      <c r="BI101" s="194">
        <f t="shared" si="8"/>
        <v>0</v>
      </c>
      <c r="BJ101" s="24" t="s">
        <v>24</v>
      </c>
      <c r="BK101" s="194">
        <f t="shared" si="9"/>
        <v>0</v>
      </c>
      <c r="BL101" s="24" t="s">
        <v>303</v>
      </c>
      <c r="BM101" s="24" t="s">
        <v>639</v>
      </c>
    </row>
    <row r="102" spans="2:65" s="1" customFormat="1" ht="14.45" customHeight="1">
      <c r="B102" s="41"/>
      <c r="C102" s="183" t="s">
        <v>268</v>
      </c>
      <c r="D102" s="183" t="s">
        <v>124</v>
      </c>
      <c r="E102" s="184" t="s">
        <v>395</v>
      </c>
      <c r="F102" s="185" t="s">
        <v>640</v>
      </c>
      <c r="G102" s="186" t="s">
        <v>348</v>
      </c>
      <c r="H102" s="187">
        <v>1</v>
      </c>
      <c r="I102" s="188"/>
      <c r="J102" s="189">
        <f t="shared" si="0"/>
        <v>0</v>
      </c>
      <c r="K102" s="185" t="s">
        <v>22</v>
      </c>
      <c r="L102" s="61"/>
      <c r="M102" s="190" t="s">
        <v>22</v>
      </c>
      <c r="N102" s="191" t="s">
        <v>46</v>
      </c>
      <c r="O102" s="42"/>
      <c r="P102" s="192">
        <f t="shared" si="1"/>
        <v>0</v>
      </c>
      <c r="Q102" s="192">
        <v>0</v>
      </c>
      <c r="R102" s="192">
        <f t="shared" si="2"/>
        <v>0</v>
      </c>
      <c r="S102" s="192">
        <v>0</v>
      </c>
      <c r="T102" s="193">
        <f t="shared" si="3"/>
        <v>0</v>
      </c>
      <c r="AR102" s="24" t="s">
        <v>303</v>
      </c>
      <c r="AT102" s="24" t="s">
        <v>124</v>
      </c>
      <c r="AU102" s="24" t="s">
        <v>84</v>
      </c>
      <c r="AY102" s="24" t="s">
        <v>123</v>
      </c>
      <c r="BE102" s="194">
        <f t="shared" si="4"/>
        <v>0</v>
      </c>
      <c r="BF102" s="194">
        <f t="shared" si="5"/>
        <v>0</v>
      </c>
      <c r="BG102" s="194">
        <f t="shared" si="6"/>
        <v>0</v>
      </c>
      <c r="BH102" s="194">
        <f t="shared" si="7"/>
        <v>0</v>
      </c>
      <c r="BI102" s="194">
        <f t="shared" si="8"/>
        <v>0</v>
      </c>
      <c r="BJ102" s="24" t="s">
        <v>24</v>
      </c>
      <c r="BK102" s="194">
        <f t="shared" si="9"/>
        <v>0</v>
      </c>
      <c r="BL102" s="24" t="s">
        <v>303</v>
      </c>
      <c r="BM102" s="24" t="s">
        <v>641</v>
      </c>
    </row>
    <row r="103" spans="2:65" s="1" customFormat="1" ht="14.45" customHeight="1">
      <c r="B103" s="41"/>
      <c r="C103" s="183" t="s">
        <v>260</v>
      </c>
      <c r="D103" s="183" t="s">
        <v>124</v>
      </c>
      <c r="E103" s="184" t="s">
        <v>399</v>
      </c>
      <c r="F103" s="185" t="s">
        <v>642</v>
      </c>
      <c r="G103" s="186" t="s">
        <v>348</v>
      </c>
      <c r="H103" s="187">
        <v>7</v>
      </c>
      <c r="I103" s="188"/>
      <c r="J103" s="189">
        <f t="shared" si="0"/>
        <v>0</v>
      </c>
      <c r="K103" s="185" t="s">
        <v>22</v>
      </c>
      <c r="L103" s="61"/>
      <c r="M103" s="190" t="s">
        <v>22</v>
      </c>
      <c r="N103" s="191" t="s">
        <v>46</v>
      </c>
      <c r="O103" s="42"/>
      <c r="P103" s="192">
        <f t="shared" si="1"/>
        <v>0</v>
      </c>
      <c r="Q103" s="192">
        <v>0</v>
      </c>
      <c r="R103" s="192">
        <f t="shared" si="2"/>
        <v>0</v>
      </c>
      <c r="S103" s="192">
        <v>0</v>
      </c>
      <c r="T103" s="193">
        <f t="shared" si="3"/>
        <v>0</v>
      </c>
      <c r="AR103" s="24" t="s">
        <v>303</v>
      </c>
      <c r="AT103" s="24" t="s">
        <v>124</v>
      </c>
      <c r="AU103" s="24" t="s">
        <v>84</v>
      </c>
      <c r="AY103" s="24" t="s">
        <v>123</v>
      </c>
      <c r="BE103" s="194">
        <f t="shared" si="4"/>
        <v>0</v>
      </c>
      <c r="BF103" s="194">
        <f t="shared" si="5"/>
        <v>0</v>
      </c>
      <c r="BG103" s="194">
        <f t="shared" si="6"/>
        <v>0</v>
      </c>
      <c r="BH103" s="194">
        <f t="shared" si="7"/>
        <v>0</v>
      </c>
      <c r="BI103" s="194">
        <f t="shared" si="8"/>
        <v>0</v>
      </c>
      <c r="BJ103" s="24" t="s">
        <v>24</v>
      </c>
      <c r="BK103" s="194">
        <f t="shared" si="9"/>
        <v>0</v>
      </c>
      <c r="BL103" s="24" t="s">
        <v>303</v>
      </c>
      <c r="BM103" s="24" t="s">
        <v>643</v>
      </c>
    </row>
    <row r="104" spans="2:65" s="1" customFormat="1" ht="14.45" customHeight="1">
      <c r="B104" s="41"/>
      <c r="C104" s="183" t="s">
        <v>284</v>
      </c>
      <c r="D104" s="183" t="s">
        <v>124</v>
      </c>
      <c r="E104" s="184" t="s">
        <v>403</v>
      </c>
      <c r="F104" s="185" t="s">
        <v>644</v>
      </c>
      <c r="G104" s="186" t="s">
        <v>348</v>
      </c>
      <c r="H104" s="187">
        <v>12</v>
      </c>
      <c r="I104" s="188"/>
      <c r="J104" s="189">
        <f t="shared" si="0"/>
        <v>0</v>
      </c>
      <c r="K104" s="185" t="s">
        <v>22</v>
      </c>
      <c r="L104" s="61"/>
      <c r="M104" s="190" t="s">
        <v>22</v>
      </c>
      <c r="N104" s="191" t="s">
        <v>46</v>
      </c>
      <c r="O104" s="42"/>
      <c r="P104" s="192">
        <f t="shared" si="1"/>
        <v>0</v>
      </c>
      <c r="Q104" s="192">
        <v>0</v>
      </c>
      <c r="R104" s="192">
        <f t="shared" si="2"/>
        <v>0</v>
      </c>
      <c r="S104" s="192">
        <v>0</v>
      </c>
      <c r="T104" s="193">
        <f t="shared" si="3"/>
        <v>0</v>
      </c>
      <c r="AR104" s="24" t="s">
        <v>303</v>
      </c>
      <c r="AT104" s="24" t="s">
        <v>124</v>
      </c>
      <c r="AU104" s="24" t="s">
        <v>84</v>
      </c>
      <c r="AY104" s="24" t="s">
        <v>123</v>
      </c>
      <c r="BE104" s="194">
        <f t="shared" si="4"/>
        <v>0</v>
      </c>
      <c r="BF104" s="194">
        <f t="shared" si="5"/>
        <v>0</v>
      </c>
      <c r="BG104" s="194">
        <f t="shared" si="6"/>
        <v>0</v>
      </c>
      <c r="BH104" s="194">
        <f t="shared" si="7"/>
        <v>0</v>
      </c>
      <c r="BI104" s="194">
        <f t="shared" si="8"/>
        <v>0</v>
      </c>
      <c r="BJ104" s="24" t="s">
        <v>24</v>
      </c>
      <c r="BK104" s="194">
        <f t="shared" si="9"/>
        <v>0</v>
      </c>
      <c r="BL104" s="24" t="s">
        <v>303</v>
      </c>
      <c r="BM104" s="24" t="s">
        <v>645</v>
      </c>
    </row>
    <row r="105" spans="2:65" s="1" customFormat="1" ht="14.45" customHeight="1">
      <c r="B105" s="41"/>
      <c r="C105" s="183" t="s">
        <v>291</v>
      </c>
      <c r="D105" s="183" t="s">
        <v>124</v>
      </c>
      <c r="E105" s="184" t="s">
        <v>407</v>
      </c>
      <c r="F105" s="185" t="s">
        <v>646</v>
      </c>
      <c r="G105" s="186" t="s">
        <v>348</v>
      </c>
      <c r="H105" s="187">
        <v>1</v>
      </c>
      <c r="I105" s="188"/>
      <c r="J105" s="189">
        <f t="shared" si="0"/>
        <v>0</v>
      </c>
      <c r="K105" s="185" t="s">
        <v>22</v>
      </c>
      <c r="L105" s="61"/>
      <c r="M105" s="190" t="s">
        <v>22</v>
      </c>
      <c r="N105" s="191" t="s">
        <v>46</v>
      </c>
      <c r="O105" s="42"/>
      <c r="P105" s="192">
        <f t="shared" si="1"/>
        <v>0</v>
      </c>
      <c r="Q105" s="192">
        <v>0</v>
      </c>
      <c r="R105" s="192">
        <f t="shared" si="2"/>
        <v>0</v>
      </c>
      <c r="S105" s="192">
        <v>0</v>
      </c>
      <c r="T105" s="193">
        <f t="shared" si="3"/>
        <v>0</v>
      </c>
      <c r="AR105" s="24" t="s">
        <v>303</v>
      </c>
      <c r="AT105" s="24" t="s">
        <v>124</v>
      </c>
      <c r="AU105" s="24" t="s">
        <v>84</v>
      </c>
      <c r="AY105" s="24" t="s">
        <v>123</v>
      </c>
      <c r="BE105" s="194">
        <f t="shared" si="4"/>
        <v>0</v>
      </c>
      <c r="BF105" s="194">
        <f t="shared" si="5"/>
        <v>0</v>
      </c>
      <c r="BG105" s="194">
        <f t="shared" si="6"/>
        <v>0</v>
      </c>
      <c r="BH105" s="194">
        <f t="shared" si="7"/>
        <v>0</v>
      </c>
      <c r="BI105" s="194">
        <f t="shared" si="8"/>
        <v>0</v>
      </c>
      <c r="BJ105" s="24" t="s">
        <v>24</v>
      </c>
      <c r="BK105" s="194">
        <f t="shared" si="9"/>
        <v>0</v>
      </c>
      <c r="BL105" s="24" t="s">
        <v>303</v>
      </c>
      <c r="BM105" s="24" t="s">
        <v>647</v>
      </c>
    </row>
    <row r="106" spans="2:65" s="1" customFormat="1" ht="14.45" customHeight="1">
      <c r="B106" s="41"/>
      <c r="C106" s="183" t="s">
        <v>10</v>
      </c>
      <c r="D106" s="183" t="s">
        <v>124</v>
      </c>
      <c r="E106" s="184" t="s">
        <v>411</v>
      </c>
      <c r="F106" s="185" t="s">
        <v>648</v>
      </c>
      <c r="G106" s="186" t="s">
        <v>348</v>
      </c>
      <c r="H106" s="187">
        <v>1</v>
      </c>
      <c r="I106" s="188"/>
      <c r="J106" s="189">
        <f t="shared" si="0"/>
        <v>0</v>
      </c>
      <c r="K106" s="185" t="s">
        <v>22</v>
      </c>
      <c r="L106" s="61"/>
      <c r="M106" s="190" t="s">
        <v>22</v>
      </c>
      <c r="N106" s="191" t="s">
        <v>46</v>
      </c>
      <c r="O106" s="42"/>
      <c r="P106" s="192">
        <f t="shared" si="1"/>
        <v>0</v>
      </c>
      <c r="Q106" s="192">
        <v>0</v>
      </c>
      <c r="R106" s="192">
        <f t="shared" si="2"/>
        <v>0</v>
      </c>
      <c r="S106" s="192">
        <v>0</v>
      </c>
      <c r="T106" s="193">
        <f t="shared" si="3"/>
        <v>0</v>
      </c>
      <c r="AR106" s="24" t="s">
        <v>303</v>
      </c>
      <c r="AT106" s="24" t="s">
        <v>124</v>
      </c>
      <c r="AU106" s="24" t="s">
        <v>84</v>
      </c>
      <c r="AY106" s="24" t="s">
        <v>123</v>
      </c>
      <c r="BE106" s="194">
        <f t="shared" si="4"/>
        <v>0</v>
      </c>
      <c r="BF106" s="194">
        <f t="shared" si="5"/>
        <v>0</v>
      </c>
      <c r="BG106" s="194">
        <f t="shared" si="6"/>
        <v>0</v>
      </c>
      <c r="BH106" s="194">
        <f t="shared" si="7"/>
        <v>0</v>
      </c>
      <c r="BI106" s="194">
        <f t="shared" si="8"/>
        <v>0</v>
      </c>
      <c r="BJ106" s="24" t="s">
        <v>24</v>
      </c>
      <c r="BK106" s="194">
        <f t="shared" si="9"/>
        <v>0</v>
      </c>
      <c r="BL106" s="24" t="s">
        <v>303</v>
      </c>
      <c r="BM106" s="24" t="s">
        <v>649</v>
      </c>
    </row>
    <row r="107" spans="2:65" s="1" customFormat="1" ht="14.45" customHeight="1">
      <c r="B107" s="41"/>
      <c r="C107" s="183" t="s">
        <v>303</v>
      </c>
      <c r="D107" s="183" t="s">
        <v>124</v>
      </c>
      <c r="E107" s="184" t="s">
        <v>415</v>
      </c>
      <c r="F107" s="185" t="s">
        <v>650</v>
      </c>
      <c r="G107" s="186" t="s">
        <v>348</v>
      </c>
      <c r="H107" s="187">
        <v>1</v>
      </c>
      <c r="I107" s="188"/>
      <c r="J107" s="189">
        <f t="shared" si="0"/>
        <v>0</v>
      </c>
      <c r="K107" s="185" t="s">
        <v>22</v>
      </c>
      <c r="L107" s="61"/>
      <c r="M107" s="190" t="s">
        <v>22</v>
      </c>
      <c r="N107" s="191" t="s">
        <v>46</v>
      </c>
      <c r="O107" s="42"/>
      <c r="P107" s="192">
        <f t="shared" si="1"/>
        <v>0</v>
      </c>
      <c r="Q107" s="192">
        <v>0</v>
      </c>
      <c r="R107" s="192">
        <f t="shared" si="2"/>
        <v>0</v>
      </c>
      <c r="S107" s="192">
        <v>0</v>
      </c>
      <c r="T107" s="193">
        <f t="shared" si="3"/>
        <v>0</v>
      </c>
      <c r="AR107" s="24" t="s">
        <v>303</v>
      </c>
      <c r="AT107" s="24" t="s">
        <v>124</v>
      </c>
      <c r="AU107" s="24" t="s">
        <v>84</v>
      </c>
      <c r="AY107" s="24" t="s">
        <v>123</v>
      </c>
      <c r="BE107" s="194">
        <f t="shared" si="4"/>
        <v>0</v>
      </c>
      <c r="BF107" s="194">
        <f t="shared" si="5"/>
        <v>0</v>
      </c>
      <c r="BG107" s="194">
        <f t="shared" si="6"/>
        <v>0</v>
      </c>
      <c r="BH107" s="194">
        <f t="shared" si="7"/>
        <v>0</v>
      </c>
      <c r="BI107" s="194">
        <f t="shared" si="8"/>
        <v>0</v>
      </c>
      <c r="BJ107" s="24" t="s">
        <v>24</v>
      </c>
      <c r="BK107" s="194">
        <f t="shared" si="9"/>
        <v>0</v>
      </c>
      <c r="BL107" s="24" t="s">
        <v>303</v>
      </c>
      <c r="BM107" s="24" t="s">
        <v>651</v>
      </c>
    </row>
    <row r="108" spans="2:65" s="1" customFormat="1" ht="14.45" customHeight="1">
      <c r="B108" s="41"/>
      <c r="C108" s="183" t="s">
        <v>307</v>
      </c>
      <c r="D108" s="183" t="s">
        <v>124</v>
      </c>
      <c r="E108" s="184" t="s">
        <v>419</v>
      </c>
      <c r="F108" s="185" t="s">
        <v>652</v>
      </c>
      <c r="G108" s="186" t="s">
        <v>348</v>
      </c>
      <c r="H108" s="187">
        <v>1</v>
      </c>
      <c r="I108" s="188"/>
      <c r="J108" s="189">
        <f t="shared" si="0"/>
        <v>0</v>
      </c>
      <c r="K108" s="185" t="s">
        <v>22</v>
      </c>
      <c r="L108" s="61"/>
      <c r="M108" s="190" t="s">
        <v>22</v>
      </c>
      <c r="N108" s="191" t="s">
        <v>46</v>
      </c>
      <c r="O108" s="42"/>
      <c r="P108" s="192">
        <f t="shared" si="1"/>
        <v>0</v>
      </c>
      <c r="Q108" s="192">
        <v>0</v>
      </c>
      <c r="R108" s="192">
        <f t="shared" si="2"/>
        <v>0</v>
      </c>
      <c r="S108" s="192">
        <v>0</v>
      </c>
      <c r="T108" s="193">
        <f t="shared" si="3"/>
        <v>0</v>
      </c>
      <c r="AR108" s="24" t="s">
        <v>303</v>
      </c>
      <c r="AT108" s="24" t="s">
        <v>124</v>
      </c>
      <c r="AU108" s="24" t="s">
        <v>84</v>
      </c>
      <c r="AY108" s="24" t="s">
        <v>123</v>
      </c>
      <c r="BE108" s="194">
        <f t="shared" si="4"/>
        <v>0</v>
      </c>
      <c r="BF108" s="194">
        <f t="shared" si="5"/>
        <v>0</v>
      </c>
      <c r="BG108" s="194">
        <f t="shared" si="6"/>
        <v>0</v>
      </c>
      <c r="BH108" s="194">
        <f t="shared" si="7"/>
        <v>0</v>
      </c>
      <c r="BI108" s="194">
        <f t="shared" si="8"/>
        <v>0</v>
      </c>
      <c r="BJ108" s="24" t="s">
        <v>24</v>
      </c>
      <c r="BK108" s="194">
        <f t="shared" si="9"/>
        <v>0</v>
      </c>
      <c r="BL108" s="24" t="s">
        <v>303</v>
      </c>
      <c r="BM108" s="24" t="s">
        <v>653</v>
      </c>
    </row>
    <row r="109" spans="2:65" s="1" customFormat="1" ht="14.45" customHeight="1">
      <c r="B109" s="41"/>
      <c r="C109" s="183" t="s">
        <v>312</v>
      </c>
      <c r="D109" s="183" t="s">
        <v>124</v>
      </c>
      <c r="E109" s="184" t="s">
        <v>423</v>
      </c>
      <c r="F109" s="185" t="s">
        <v>654</v>
      </c>
      <c r="G109" s="186" t="s">
        <v>348</v>
      </c>
      <c r="H109" s="187">
        <v>9</v>
      </c>
      <c r="I109" s="188"/>
      <c r="J109" s="189">
        <f t="shared" si="0"/>
        <v>0</v>
      </c>
      <c r="K109" s="185" t="s">
        <v>22</v>
      </c>
      <c r="L109" s="61"/>
      <c r="M109" s="190" t="s">
        <v>22</v>
      </c>
      <c r="N109" s="191" t="s">
        <v>46</v>
      </c>
      <c r="O109" s="42"/>
      <c r="P109" s="192">
        <f t="shared" si="1"/>
        <v>0</v>
      </c>
      <c r="Q109" s="192">
        <v>0</v>
      </c>
      <c r="R109" s="192">
        <f t="shared" si="2"/>
        <v>0</v>
      </c>
      <c r="S109" s="192">
        <v>0</v>
      </c>
      <c r="T109" s="193">
        <f t="shared" si="3"/>
        <v>0</v>
      </c>
      <c r="AR109" s="24" t="s">
        <v>303</v>
      </c>
      <c r="AT109" s="24" t="s">
        <v>124</v>
      </c>
      <c r="AU109" s="24" t="s">
        <v>84</v>
      </c>
      <c r="AY109" s="24" t="s">
        <v>123</v>
      </c>
      <c r="BE109" s="194">
        <f t="shared" si="4"/>
        <v>0</v>
      </c>
      <c r="BF109" s="194">
        <f t="shared" si="5"/>
        <v>0</v>
      </c>
      <c r="BG109" s="194">
        <f t="shared" si="6"/>
        <v>0</v>
      </c>
      <c r="BH109" s="194">
        <f t="shared" si="7"/>
        <v>0</v>
      </c>
      <c r="BI109" s="194">
        <f t="shared" si="8"/>
        <v>0</v>
      </c>
      <c r="BJ109" s="24" t="s">
        <v>24</v>
      </c>
      <c r="BK109" s="194">
        <f t="shared" si="9"/>
        <v>0</v>
      </c>
      <c r="BL109" s="24" t="s">
        <v>303</v>
      </c>
      <c r="BM109" s="24" t="s">
        <v>655</v>
      </c>
    </row>
    <row r="110" spans="2:65" s="1" customFormat="1" ht="14.45" customHeight="1">
      <c r="B110" s="41"/>
      <c r="C110" s="183" t="s">
        <v>317</v>
      </c>
      <c r="D110" s="183" t="s">
        <v>124</v>
      </c>
      <c r="E110" s="184" t="s">
        <v>427</v>
      </c>
      <c r="F110" s="185" t="s">
        <v>656</v>
      </c>
      <c r="G110" s="186" t="s">
        <v>348</v>
      </c>
      <c r="H110" s="187">
        <v>4</v>
      </c>
      <c r="I110" s="188"/>
      <c r="J110" s="189">
        <f t="shared" si="0"/>
        <v>0</v>
      </c>
      <c r="K110" s="185" t="s">
        <v>22</v>
      </c>
      <c r="L110" s="61"/>
      <c r="M110" s="190" t="s">
        <v>22</v>
      </c>
      <c r="N110" s="191" t="s">
        <v>46</v>
      </c>
      <c r="O110" s="42"/>
      <c r="P110" s="192">
        <f t="shared" si="1"/>
        <v>0</v>
      </c>
      <c r="Q110" s="192">
        <v>0</v>
      </c>
      <c r="R110" s="192">
        <f t="shared" si="2"/>
        <v>0</v>
      </c>
      <c r="S110" s="192">
        <v>0</v>
      </c>
      <c r="T110" s="193">
        <f t="shared" si="3"/>
        <v>0</v>
      </c>
      <c r="AR110" s="24" t="s">
        <v>303</v>
      </c>
      <c r="AT110" s="24" t="s">
        <v>124</v>
      </c>
      <c r="AU110" s="24" t="s">
        <v>84</v>
      </c>
      <c r="AY110" s="24" t="s">
        <v>123</v>
      </c>
      <c r="BE110" s="194">
        <f t="shared" si="4"/>
        <v>0</v>
      </c>
      <c r="BF110" s="194">
        <f t="shared" si="5"/>
        <v>0</v>
      </c>
      <c r="BG110" s="194">
        <f t="shared" si="6"/>
        <v>0</v>
      </c>
      <c r="BH110" s="194">
        <f t="shared" si="7"/>
        <v>0</v>
      </c>
      <c r="BI110" s="194">
        <f t="shared" si="8"/>
        <v>0</v>
      </c>
      <c r="BJ110" s="24" t="s">
        <v>24</v>
      </c>
      <c r="BK110" s="194">
        <f t="shared" si="9"/>
        <v>0</v>
      </c>
      <c r="BL110" s="24" t="s">
        <v>303</v>
      </c>
      <c r="BM110" s="24" t="s">
        <v>657</v>
      </c>
    </row>
    <row r="111" spans="2:65" s="1" customFormat="1" ht="14.45" customHeight="1">
      <c r="B111" s="41"/>
      <c r="C111" s="183" t="s">
        <v>324</v>
      </c>
      <c r="D111" s="183" t="s">
        <v>124</v>
      </c>
      <c r="E111" s="184" t="s">
        <v>431</v>
      </c>
      <c r="F111" s="185" t="s">
        <v>658</v>
      </c>
      <c r="G111" s="186" t="s">
        <v>348</v>
      </c>
      <c r="H111" s="187">
        <v>3</v>
      </c>
      <c r="I111" s="188"/>
      <c r="J111" s="189">
        <f t="shared" si="0"/>
        <v>0</v>
      </c>
      <c r="K111" s="185" t="s">
        <v>22</v>
      </c>
      <c r="L111" s="61"/>
      <c r="M111" s="190" t="s">
        <v>22</v>
      </c>
      <c r="N111" s="191" t="s">
        <v>46</v>
      </c>
      <c r="O111" s="42"/>
      <c r="P111" s="192">
        <f t="shared" si="1"/>
        <v>0</v>
      </c>
      <c r="Q111" s="192">
        <v>0</v>
      </c>
      <c r="R111" s="192">
        <f t="shared" si="2"/>
        <v>0</v>
      </c>
      <c r="S111" s="192">
        <v>0</v>
      </c>
      <c r="T111" s="193">
        <f t="shared" si="3"/>
        <v>0</v>
      </c>
      <c r="AR111" s="24" t="s">
        <v>303</v>
      </c>
      <c r="AT111" s="24" t="s">
        <v>124</v>
      </c>
      <c r="AU111" s="24" t="s">
        <v>84</v>
      </c>
      <c r="AY111" s="24" t="s">
        <v>123</v>
      </c>
      <c r="BE111" s="194">
        <f t="shared" si="4"/>
        <v>0</v>
      </c>
      <c r="BF111" s="194">
        <f t="shared" si="5"/>
        <v>0</v>
      </c>
      <c r="BG111" s="194">
        <f t="shared" si="6"/>
        <v>0</v>
      </c>
      <c r="BH111" s="194">
        <f t="shared" si="7"/>
        <v>0</v>
      </c>
      <c r="BI111" s="194">
        <f t="shared" si="8"/>
        <v>0</v>
      </c>
      <c r="BJ111" s="24" t="s">
        <v>24</v>
      </c>
      <c r="BK111" s="194">
        <f t="shared" si="9"/>
        <v>0</v>
      </c>
      <c r="BL111" s="24" t="s">
        <v>303</v>
      </c>
      <c r="BM111" s="24" t="s">
        <v>659</v>
      </c>
    </row>
    <row r="112" spans="2:65" s="1" customFormat="1" ht="14.45" customHeight="1">
      <c r="B112" s="41"/>
      <c r="C112" s="183" t="s">
        <v>9</v>
      </c>
      <c r="D112" s="183" t="s">
        <v>124</v>
      </c>
      <c r="E112" s="184" t="s">
        <v>435</v>
      </c>
      <c r="F112" s="185" t="s">
        <v>660</v>
      </c>
      <c r="G112" s="186" t="s">
        <v>348</v>
      </c>
      <c r="H112" s="187">
        <v>3</v>
      </c>
      <c r="I112" s="188"/>
      <c r="J112" s="189">
        <f t="shared" si="0"/>
        <v>0</v>
      </c>
      <c r="K112" s="185" t="s">
        <v>22</v>
      </c>
      <c r="L112" s="61"/>
      <c r="M112" s="190" t="s">
        <v>22</v>
      </c>
      <c r="N112" s="191" t="s">
        <v>46</v>
      </c>
      <c r="O112" s="42"/>
      <c r="P112" s="192">
        <f t="shared" si="1"/>
        <v>0</v>
      </c>
      <c r="Q112" s="192">
        <v>0</v>
      </c>
      <c r="R112" s="192">
        <f t="shared" si="2"/>
        <v>0</v>
      </c>
      <c r="S112" s="192">
        <v>0</v>
      </c>
      <c r="T112" s="193">
        <f t="shared" si="3"/>
        <v>0</v>
      </c>
      <c r="AR112" s="24" t="s">
        <v>303</v>
      </c>
      <c r="AT112" s="24" t="s">
        <v>124</v>
      </c>
      <c r="AU112" s="24" t="s">
        <v>84</v>
      </c>
      <c r="AY112" s="24" t="s">
        <v>123</v>
      </c>
      <c r="BE112" s="194">
        <f t="shared" si="4"/>
        <v>0</v>
      </c>
      <c r="BF112" s="194">
        <f t="shared" si="5"/>
        <v>0</v>
      </c>
      <c r="BG112" s="194">
        <f t="shared" si="6"/>
        <v>0</v>
      </c>
      <c r="BH112" s="194">
        <f t="shared" si="7"/>
        <v>0</v>
      </c>
      <c r="BI112" s="194">
        <f t="shared" si="8"/>
        <v>0</v>
      </c>
      <c r="BJ112" s="24" t="s">
        <v>24</v>
      </c>
      <c r="BK112" s="194">
        <f t="shared" si="9"/>
        <v>0</v>
      </c>
      <c r="BL112" s="24" t="s">
        <v>303</v>
      </c>
      <c r="BM112" s="24" t="s">
        <v>661</v>
      </c>
    </row>
    <row r="113" spans="2:65" s="1" customFormat="1" ht="14.45" customHeight="1">
      <c r="B113" s="41"/>
      <c r="C113" s="183" t="s">
        <v>336</v>
      </c>
      <c r="D113" s="183" t="s">
        <v>124</v>
      </c>
      <c r="E113" s="184" t="s">
        <v>443</v>
      </c>
      <c r="F113" s="185" t="s">
        <v>662</v>
      </c>
      <c r="G113" s="186" t="s">
        <v>348</v>
      </c>
      <c r="H113" s="187">
        <v>2</v>
      </c>
      <c r="I113" s="188"/>
      <c r="J113" s="189">
        <f t="shared" si="0"/>
        <v>0</v>
      </c>
      <c r="K113" s="185" t="s">
        <v>22</v>
      </c>
      <c r="L113" s="61"/>
      <c r="M113" s="190" t="s">
        <v>22</v>
      </c>
      <c r="N113" s="191" t="s">
        <v>46</v>
      </c>
      <c r="O113" s="42"/>
      <c r="P113" s="192">
        <f t="shared" si="1"/>
        <v>0</v>
      </c>
      <c r="Q113" s="192">
        <v>0</v>
      </c>
      <c r="R113" s="192">
        <f t="shared" si="2"/>
        <v>0</v>
      </c>
      <c r="S113" s="192">
        <v>0</v>
      </c>
      <c r="T113" s="193">
        <f t="shared" si="3"/>
        <v>0</v>
      </c>
      <c r="AR113" s="24" t="s">
        <v>303</v>
      </c>
      <c r="AT113" s="24" t="s">
        <v>124</v>
      </c>
      <c r="AU113" s="24" t="s">
        <v>84</v>
      </c>
      <c r="AY113" s="24" t="s">
        <v>123</v>
      </c>
      <c r="BE113" s="194">
        <f t="shared" si="4"/>
        <v>0</v>
      </c>
      <c r="BF113" s="194">
        <f t="shared" si="5"/>
        <v>0</v>
      </c>
      <c r="BG113" s="194">
        <f t="shared" si="6"/>
        <v>0</v>
      </c>
      <c r="BH113" s="194">
        <f t="shared" si="7"/>
        <v>0</v>
      </c>
      <c r="BI113" s="194">
        <f t="shared" si="8"/>
        <v>0</v>
      </c>
      <c r="BJ113" s="24" t="s">
        <v>24</v>
      </c>
      <c r="BK113" s="194">
        <f t="shared" si="9"/>
        <v>0</v>
      </c>
      <c r="BL113" s="24" t="s">
        <v>303</v>
      </c>
      <c r="BM113" s="24" t="s">
        <v>663</v>
      </c>
    </row>
    <row r="114" spans="2:65" s="1" customFormat="1" ht="22.9" customHeight="1">
      <c r="B114" s="41"/>
      <c r="C114" s="183" t="s">
        <v>345</v>
      </c>
      <c r="D114" s="183" t="s">
        <v>124</v>
      </c>
      <c r="E114" s="184" t="s">
        <v>520</v>
      </c>
      <c r="F114" s="185" t="s">
        <v>521</v>
      </c>
      <c r="G114" s="186" t="s">
        <v>359</v>
      </c>
      <c r="H114" s="253"/>
      <c r="I114" s="188"/>
      <c r="J114" s="189">
        <f t="shared" si="0"/>
        <v>0</v>
      </c>
      <c r="K114" s="185" t="s">
        <v>128</v>
      </c>
      <c r="L114" s="61"/>
      <c r="M114" s="190" t="s">
        <v>22</v>
      </c>
      <c r="N114" s="191" t="s">
        <v>46</v>
      </c>
      <c r="O114" s="42"/>
      <c r="P114" s="192">
        <f t="shared" si="1"/>
        <v>0</v>
      </c>
      <c r="Q114" s="192">
        <v>0</v>
      </c>
      <c r="R114" s="192">
        <f t="shared" si="2"/>
        <v>0</v>
      </c>
      <c r="S114" s="192">
        <v>0</v>
      </c>
      <c r="T114" s="193">
        <f t="shared" si="3"/>
        <v>0</v>
      </c>
      <c r="AR114" s="24" t="s">
        <v>303</v>
      </c>
      <c r="AT114" s="24" t="s">
        <v>124</v>
      </c>
      <c r="AU114" s="24" t="s">
        <v>84</v>
      </c>
      <c r="AY114" s="24" t="s">
        <v>123</v>
      </c>
      <c r="BE114" s="194">
        <f t="shared" si="4"/>
        <v>0</v>
      </c>
      <c r="BF114" s="194">
        <f t="shared" si="5"/>
        <v>0</v>
      </c>
      <c r="BG114" s="194">
        <f t="shared" si="6"/>
        <v>0</v>
      </c>
      <c r="BH114" s="194">
        <f t="shared" si="7"/>
        <v>0</v>
      </c>
      <c r="BI114" s="194">
        <f t="shared" si="8"/>
        <v>0</v>
      </c>
      <c r="BJ114" s="24" t="s">
        <v>24</v>
      </c>
      <c r="BK114" s="194">
        <f t="shared" si="9"/>
        <v>0</v>
      </c>
      <c r="BL114" s="24" t="s">
        <v>303</v>
      </c>
      <c r="BM114" s="24" t="s">
        <v>664</v>
      </c>
    </row>
    <row r="115" spans="2:47" s="1" customFormat="1" ht="27">
      <c r="B115" s="41"/>
      <c r="C115" s="63"/>
      <c r="D115" s="195" t="s">
        <v>131</v>
      </c>
      <c r="E115" s="63"/>
      <c r="F115" s="196" t="s">
        <v>523</v>
      </c>
      <c r="G115" s="63"/>
      <c r="H115" s="63"/>
      <c r="I115" s="156"/>
      <c r="J115" s="63"/>
      <c r="K115" s="63"/>
      <c r="L115" s="61"/>
      <c r="M115" s="197"/>
      <c r="N115" s="42"/>
      <c r="O115" s="42"/>
      <c r="P115" s="42"/>
      <c r="Q115" s="42"/>
      <c r="R115" s="42"/>
      <c r="S115" s="42"/>
      <c r="T115" s="78"/>
      <c r="AT115" s="24" t="s">
        <v>131</v>
      </c>
      <c r="AU115" s="24" t="s">
        <v>84</v>
      </c>
    </row>
    <row r="116" spans="2:47" s="1" customFormat="1" ht="135">
      <c r="B116" s="41"/>
      <c r="C116" s="63"/>
      <c r="D116" s="195" t="s">
        <v>362</v>
      </c>
      <c r="E116" s="63"/>
      <c r="F116" s="254" t="s">
        <v>524</v>
      </c>
      <c r="G116" s="63"/>
      <c r="H116" s="63"/>
      <c r="I116" s="156"/>
      <c r="J116" s="63"/>
      <c r="K116" s="63"/>
      <c r="L116" s="61"/>
      <c r="M116" s="198"/>
      <c r="N116" s="199"/>
      <c r="O116" s="199"/>
      <c r="P116" s="199"/>
      <c r="Q116" s="199"/>
      <c r="R116" s="199"/>
      <c r="S116" s="199"/>
      <c r="T116" s="200"/>
      <c r="AT116" s="24" t="s">
        <v>362</v>
      </c>
      <c r="AU116" s="24" t="s">
        <v>84</v>
      </c>
    </row>
    <row r="117" spans="2:12" s="1" customFormat="1" ht="6.95" customHeight="1">
      <c r="B117" s="56"/>
      <c r="C117" s="57"/>
      <c r="D117" s="57"/>
      <c r="E117" s="57"/>
      <c r="F117" s="57"/>
      <c r="G117" s="57"/>
      <c r="H117" s="57"/>
      <c r="I117" s="139"/>
      <c r="J117" s="57"/>
      <c r="K117" s="57"/>
      <c r="L117" s="61"/>
    </row>
  </sheetData>
  <sheetProtection algorithmName="SHA-512" hashValue="ms6q4lxrHYoQTKRX2xdUM/aq2sB6p+k6IuSIdac0AE2oytz5bNPAzYb5PsFnrNgYS/rl7W+bKECBB3ef9G1uTA==" saltValue="mN6YKREji/SaXc7JLRRmE9E9XjHi4HD5i/Pi63eYPaLSgyW+g3JUnokNFhMQjAnBDe0plqVf4TkvMKfIk4L+Ig==" spinCount="100000" sheet="1" objects="1" scenarios="1" formatColumns="0" formatRows="0" autoFilter="0"/>
  <autoFilter ref="C79:K116"/>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5" customFormat="1" ht="45" customHeight="1">
      <c r="B3" s="259"/>
      <c r="C3" s="383" t="s">
        <v>665</v>
      </c>
      <c r="D3" s="383"/>
      <c r="E3" s="383"/>
      <c r="F3" s="383"/>
      <c r="G3" s="383"/>
      <c r="H3" s="383"/>
      <c r="I3" s="383"/>
      <c r="J3" s="383"/>
      <c r="K3" s="260"/>
    </row>
    <row r="4" spans="2:11" ht="25.5" customHeight="1">
      <c r="B4" s="261"/>
      <c r="C4" s="387" t="s">
        <v>666</v>
      </c>
      <c r="D4" s="387"/>
      <c r="E4" s="387"/>
      <c r="F4" s="387"/>
      <c r="G4" s="387"/>
      <c r="H4" s="387"/>
      <c r="I4" s="387"/>
      <c r="J4" s="387"/>
      <c r="K4" s="262"/>
    </row>
    <row r="5" spans="2:11" ht="5.25" customHeight="1">
      <c r="B5" s="261"/>
      <c r="C5" s="263"/>
      <c r="D5" s="263"/>
      <c r="E5" s="263"/>
      <c r="F5" s="263"/>
      <c r="G5" s="263"/>
      <c r="H5" s="263"/>
      <c r="I5" s="263"/>
      <c r="J5" s="263"/>
      <c r="K5" s="262"/>
    </row>
    <row r="6" spans="2:11" ht="15" customHeight="1">
      <c r="B6" s="261"/>
      <c r="C6" s="385" t="s">
        <v>667</v>
      </c>
      <c r="D6" s="385"/>
      <c r="E6" s="385"/>
      <c r="F6" s="385"/>
      <c r="G6" s="385"/>
      <c r="H6" s="385"/>
      <c r="I6" s="385"/>
      <c r="J6" s="385"/>
      <c r="K6" s="262"/>
    </row>
    <row r="7" spans="2:11" ht="15" customHeight="1">
      <c r="B7" s="265"/>
      <c r="C7" s="385" t="s">
        <v>668</v>
      </c>
      <c r="D7" s="385"/>
      <c r="E7" s="385"/>
      <c r="F7" s="385"/>
      <c r="G7" s="385"/>
      <c r="H7" s="385"/>
      <c r="I7" s="385"/>
      <c r="J7" s="385"/>
      <c r="K7" s="262"/>
    </row>
    <row r="8" spans="2:11" ht="12.75" customHeight="1">
      <c r="B8" s="265"/>
      <c r="C8" s="264"/>
      <c r="D8" s="264"/>
      <c r="E8" s="264"/>
      <c r="F8" s="264"/>
      <c r="G8" s="264"/>
      <c r="H8" s="264"/>
      <c r="I8" s="264"/>
      <c r="J8" s="264"/>
      <c r="K8" s="262"/>
    </row>
    <row r="9" spans="2:11" ht="15" customHeight="1">
      <c r="B9" s="265"/>
      <c r="C9" s="385" t="s">
        <v>669</v>
      </c>
      <c r="D9" s="385"/>
      <c r="E9" s="385"/>
      <c r="F9" s="385"/>
      <c r="G9" s="385"/>
      <c r="H9" s="385"/>
      <c r="I9" s="385"/>
      <c r="J9" s="385"/>
      <c r="K9" s="262"/>
    </row>
    <row r="10" spans="2:11" ht="15" customHeight="1">
      <c r="B10" s="265"/>
      <c r="C10" s="264"/>
      <c r="D10" s="385" t="s">
        <v>670</v>
      </c>
      <c r="E10" s="385"/>
      <c r="F10" s="385"/>
      <c r="G10" s="385"/>
      <c r="H10" s="385"/>
      <c r="I10" s="385"/>
      <c r="J10" s="385"/>
      <c r="K10" s="262"/>
    </row>
    <row r="11" spans="2:11" ht="15" customHeight="1">
      <c r="B11" s="265"/>
      <c r="C11" s="266"/>
      <c r="D11" s="385" t="s">
        <v>671</v>
      </c>
      <c r="E11" s="385"/>
      <c r="F11" s="385"/>
      <c r="G11" s="385"/>
      <c r="H11" s="385"/>
      <c r="I11" s="385"/>
      <c r="J11" s="385"/>
      <c r="K11" s="262"/>
    </row>
    <row r="12" spans="2:11" ht="12.75" customHeight="1">
      <c r="B12" s="265"/>
      <c r="C12" s="266"/>
      <c r="D12" s="266"/>
      <c r="E12" s="266"/>
      <c r="F12" s="266"/>
      <c r="G12" s="266"/>
      <c r="H12" s="266"/>
      <c r="I12" s="266"/>
      <c r="J12" s="266"/>
      <c r="K12" s="262"/>
    </row>
    <row r="13" spans="2:11" ht="15" customHeight="1">
      <c r="B13" s="265"/>
      <c r="C13" s="266"/>
      <c r="D13" s="385" t="s">
        <v>672</v>
      </c>
      <c r="E13" s="385"/>
      <c r="F13" s="385"/>
      <c r="G13" s="385"/>
      <c r="H13" s="385"/>
      <c r="I13" s="385"/>
      <c r="J13" s="385"/>
      <c r="K13" s="262"/>
    </row>
    <row r="14" spans="2:11" ht="15" customHeight="1">
      <c r="B14" s="265"/>
      <c r="C14" s="266"/>
      <c r="D14" s="385" t="s">
        <v>673</v>
      </c>
      <c r="E14" s="385"/>
      <c r="F14" s="385"/>
      <c r="G14" s="385"/>
      <c r="H14" s="385"/>
      <c r="I14" s="385"/>
      <c r="J14" s="385"/>
      <c r="K14" s="262"/>
    </row>
    <row r="15" spans="2:11" ht="15" customHeight="1">
      <c r="B15" s="265"/>
      <c r="C15" s="266"/>
      <c r="D15" s="385" t="s">
        <v>674</v>
      </c>
      <c r="E15" s="385"/>
      <c r="F15" s="385"/>
      <c r="G15" s="385"/>
      <c r="H15" s="385"/>
      <c r="I15" s="385"/>
      <c r="J15" s="385"/>
      <c r="K15" s="262"/>
    </row>
    <row r="16" spans="2:11" ht="15" customHeight="1">
      <c r="B16" s="265"/>
      <c r="C16" s="266"/>
      <c r="D16" s="266"/>
      <c r="E16" s="267" t="s">
        <v>87</v>
      </c>
      <c r="F16" s="385" t="s">
        <v>675</v>
      </c>
      <c r="G16" s="385"/>
      <c r="H16" s="385"/>
      <c r="I16" s="385"/>
      <c r="J16" s="385"/>
      <c r="K16" s="262"/>
    </row>
    <row r="17" spans="2:11" ht="15" customHeight="1">
      <c r="B17" s="265"/>
      <c r="C17" s="266"/>
      <c r="D17" s="266"/>
      <c r="E17" s="267" t="s">
        <v>676</v>
      </c>
      <c r="F17" s="385" t="s">
        <v>677</v>
      </c>
      <c r="G17" s="385"/>
      <c r="H17" s="385"/>
      <c r="I17" s="385"/>
      <c r="J17" s="385"/>
      <c r="K17" s="262"/>
    </row>
    <row r="18" spans="2:11" ht="15" customHeight="1">
      <c r="B18" s="265"/>
      <c r="C18" s="266"/>
      <c r="D18" s="266"/>
      <c r="E18" s="267" t="s">
        <v>678</v>
      </c>
      <c r="F18" s="385" t="s">
        <v>679</v>
      </c>
      <c r="G18" s="385"/>
      <c r="H18" s="385"/>
      <c r="I18" s="385"/>
      <c r="J18" s="385"/>
      <c r="K18" s="262"/>
    </row>
    <row r="19" spans="2:11" ht="15" customHeight="1">
      <c r="B19" s="265"/>
      <c r="C19" s="266"/>
      <c r="D19" s="266"/>
      <c r="E19" s="267" t="s">
        <v>82</v>
      </c>
      <c r="F19" s="385" t="s">
        <v>680</v>
      </c>
      <c r="G19" s="385"/>
      <c r="H19" s="385"/>
      <c r="I19" s="385"/>
      <c r="J19" s="385"/>
      <c r="K19" s="262"/>
    </row>
    <row r="20" spans="2:11" ht="15" customHeight="1">
      <c r="B20" s="265"/>
      <c r="C20" s="266"/>
      <c r="D20" s="266"/>
      <c r="E20" s="267" t="s">
        <v>681</v>
      </c>
      <c r="F20" s="385" t="s">
        <v>682</v>
      </c>
      <c r="G20" s="385"/>
      <c r="H20" s="385"/>
      <c r="I20" s="385"/>
      <c r="J20" s="385"/>
      <c r="K20" s="262"/>
    </row>
    <row r="21" spans="2:11" ht="15" customHeight="1">
      <c r="B21" s="265"/>
      <c r="C21" s="266"/>
      <c r="D21" s="266"/>
      <c r="E21" s="267" t="s">
        <v>683</v>
      </c>
      <c r="F21" s="385" t="s">
        <v>684</v>
      </c>
      <c r="G21" s="385"/>
      <c r="H21" s="385"/>
      <c r="I21" s="385"/>
      <c r="J21" s="385"/>
      <c r="K21" s="262"/>
    </row>
    <row r="22" spans="2:11" ht="12.75" customHeight="1">
      <c r="B22" s="265"/>
      <c r="C22" s="266"/>
      <c r="D22" s="266"/>
      <c r="E22" s="266"/>
      <c r="F22" s="266"/>
      <c r="G22" s="266"/>
      <c r="H22" s="266"/>
      <c r="I22" s="266"/>
      <c r="J22" s="266"/>
      <c r="K22" s="262"/>
    </row>
    <row r="23" spans="2:11" ht="15" customHeight="1">
      <c r="B23" s="265"/>
      <c r="C23" s="385" t="s">
        <v>685</v>
      </c>
      <c r="D23" s="385"/>
      <c r="E23" s="385"/>
      <c r="F23" s="385"/>
      <c r="G23" s="385"/>
      <c r="H23" s="385"/>
      <c r="I23" s="385"/>
      <c r="J23" s="385"/>
      <c r="K23" s="262"/>
    </row>
    <row r="24" spans="2:11" ht="15" customHeight="1">
      <c r="B24" s="265"/>
      <c r="C24" s="385" t="s">
        <v>686</v>
      </c>
      <c r="D24" s="385"/>
      <c r="E24" s="385"/>
      <c r="F24" s="385"/>
      <c r="G24" s="385"/>
      <c r="H24" s="385"/>
      <c r="I24" s="385"/>
      <c r="J24" s="385"/>
      <c r="K24" s="262"/>
    </row>
    <row r="25" spans="2:11" ht="15" customHeight="1">
      <c r="B25" s="265"/>
      <c r="C25" s="264"/>
      <c r="D25" s="385" t="s">
        <v>687</v>
      </c>
      <c r="E25" s="385"/>
      <c r="F25" s="385"/>
      <c r="G25" s="385"/>
      <c r="H25" s="385"/>
      <c r="I25" s="385"/>
      <c r="J25" s="385"/>
      <c r="K25" s="262"/>
    </row>
    <row r="26" spans="2:11" ht="15" customHeight="1">
      <c r="B26" s="265"/>
      <c r="C26" s="266"/>
      <c r="D26" s="385" t="s">
        <v>688</v>
      </c>
      <c r="E26" s="385"/>
      <c r="F26" s="385"/>
      <c r="G26" s="385"/>
      <c r="H26" s="385"/>
      <c r="I26" s="385"/>
      <c r="J26" s="385"/>
      <c r="K26" s="262"/>
    </row>
    <row r="27" spans="2:11" ht="12.75" customHeight="1">
      <c r="B27" s="265"/>
      <c r="C27" s="266"/>
      <c r="D27" s="266"/>
      <c r="E27" s="266"/>
      <c r="F27" s="266"/>
      <c r="G27" s="266"/>
      <c r="H27" s="266"/>
      <c r="I27" s="266"/>
      <c r="J27" s="266"/>
      <c r="K27" s="262"/>
    </row>
    <row r="28" spans="2:11" ht="15" customHeight="1">
      <c r="B28" s="265"/>
      <c r="C28" s="266"/>
      <c r="D28" s="385" t="s">
        <v>689</v>
      </c>
      <c r="E28" s="385"/>
      <c r="F28" s="385"/>
      <c r="G28" s="385"/>
      <c r="H28" s="385"/>
      <c r="I28" s="385"/>
      <c r="J28" s="385"/>
      <c r="K28" s="262"/>
    </row>
    <row r="29" spans="2:11" ht="15" customHeight="1">
      <c r="B29" s="265"/>
      <c r="C29" s="266"/>
      <c r="D29" s="385" t="s">
        <v>690</v>
      </c>
      <c r="E29" s="385"/>
      <c r="F29" s="385"/>
      <c r="G29" s="385"/>
      <c r="H29" s="385"/>
      <c r="I29" s="385"/>
      <c r="J29" s="385"/>
      <c r="K29" s="262"/>
    </row>
    <row r="30" spans="2:11" ht="12.75" customHeight="1">
      <c r="B30" s="265"/>
      <c r="C30" s="266"/>
      <c r="D30" s="266"/>
      <c r="E30" s="266"/>
      <c r="F30" s="266"/>
      <c r="G30" s="266"/>
      <c r="H30" s="266"/>
      <c r="I30" s="266"/>
      <c r="J30" s="266"/>
      <c r="K30" s="262"/>
    </row>
    <row r="31" spans="2:11" ht="15" customHeight="1">
      <c r="B31" s="265"/>
      <c r="C31" s="266"/>
      <c r="D31" s="385" t="s">
        <v>691</v>
      </c>
      <c r="E31" s="385"/>
      <c r="F31" s="385"/>
      <c r="G31" s="385"/>
      <c r="H31" s="385"/>
      <c r="I31" s="385"/>
      <c r="J31" s="385"/>
      <c r="K31" s="262"/>
    </row>
    <row r="32" spans="2:11" ht="15" customHeight="1">
      <c r="B32" s="265"/>
      <c r="C32" s="266"/>
      <c r="D32" s="385" t="s">
        <v>692</v>
      </c>
      <c r="E32" s="385"/>
      <c r="F32" s="385"/>
      <c r="G32" s="385"/>
      <c r="H32" s="385"/>
      <c r="I32" s="385"/>
      <c r="J32" s="385"/>
      <c r="K32" s="262"/>
    </row>
    <row r="33" spans="2:11" ht="15" customHeight="1">
      <c r="B33" s="265"/>
      <c r="C33" s="266"/>
      <c r="D33" s="385" t="s">
        <v>693</v>
      </c>
      <c r="E33" s="385"/>
      <c r="F33" s="385"/>
      <c r="G33" s="385"/>
      <c r="H33" s="385"/>
      <c r="I33" s="385"/>
      <c r="J33" s="385"/>
      <c r="K33" s="262"/>
    </row>
    <row r="34" spans="2:11" ht="15" customHeight="1">
      <c r="B34" s="265"/>
      <c r="C34" s="266"/>
      <c r="D34" s="264"/>
      <c r="E34" s="268" t="s">
        <v>108</v>
      </c>
      <c r="F34" s="264"/>
      <c r="G34" s="385" t="s">
        <v>694</v>
      </c>
      <c r="H34" s="385"/>
      <c r="I34" s="385"/>
      <c r="J34" s="385"/>
      <c r="K34" s="262"/>
    </row>
    <row r="35" spans="2:11" ht="30.75" customHeight="1">
      <c r="B35" s="265"/>
      <c r="C35" s="266"/>
      <c r="D35" s="264"/>
      <c r="E35" s="268" t="s">
        <v>695</v>
      </c>
      <c r="F35" s="264"/>
      <c r="G35" s="385" t="s">
        <v>696</v>
      </c>
      <c r="H35" s="385"/>
      <c r="I35" s="385"/>
      <c r="J35" s="385"/>
      <c r="K35" s="262"/>
    </row>
    <row r="36" spans="2:11" ht="15" customHeight="1">
      <c r="B36" s="265"/>
      <c r="C36" s="266"/>
      <c r="D36" s="264"/>
      <c r="E36" s="268" t="s">
        <v>56</v>
      </c>
      <c r="F36" s="264"/>
      <c r="G36" s="385" t="s">
        <v>697</v>
      </c>
      <c r="H36" s="385"/>
      <c r="I36" s="385"/>
      <c r="J36" s="385"/>
      <c r="K36" s="262"/>
    </row>
    <row r="37" spans="2:11" ht="15" customHeight="1">
      <c r="B37" s="265"/>
      <c r="C37" s="266"/>
      <c r="D37" s="264"/>
      <c r="E37" s="268" t="s">
        <v>109</v>
      </c>
      <c r="F37" s="264"/>
      <c r="G37" s="385" t="s">
        <v>698</v>
      </c>
      <c r="H37" s="385"/>
      <c r="I37" s="385"/>
      <c r="J37" s="385"/>
      <c r="K37" s="262"/>
    </row>
    <row r="38" spans="2:11" ht="15" customHeight="1">
      <c r="B38" s="265"/>
      <c r="C38" s="266"/>
      <c r="D38" s="264"/>
      <c r="E38" s="268" t="s">
        <v>110</v>
      </c>
      <c r="F38" s="264"/>
      <c r="G38" s="385" t="s">
        <v>699</v>
      </c>
      <c r="H38" s="385"/>
      <c r="I38" s="385"/>
      <c r="J38" s="385"/>
      <c r="K38" s="262"/>
    </row>
    <row r="39" spans="2:11" ht="15" customHeight="1">
      <c r="B39" s="265"/>
      <c r="C39" s="266"/>
      <c r="D39" s="264"/>
      <c r="E39" s="268" t="s">
        <v>111</v>
      </c>
      <c r="F39" s="264"/>
      <c r="G39" s="385" t="s">
        <v>700</v>
      </c>
      <c r="H39" s="385"/>
      <c r="I39" s="385"/>
      <c r="J39" s="385"/>
      <c r="K39" s="262"/>
    </row>
    <row r="40" spans="2:11" ht="15" customHeight="1">
      <c r="B40" s="265"/>
      <c r="C40" s="266"/>
      <c r="D40" s="264"/>
      <c r="E40" s="268" t="s">
        <v>701</v>
      </c>
      <c r="F40" s="264"/>
      <c r="G40" s="385" t="s">
        <v>702</v>
      </c>
      <c r="H40" s="385"/>
      <c r="I40" s="385"/>
      <c r="J40" s="385"/>
      <c r="K40" s="262"/>
    </row>
    <row r="41" spans="2:11" ht="15" customHeight="1">
      <c r="B41" s="265"/>
      <c r="C41" s="266"/>
      <c r="D41" s="264"/>
      <c r="E41" s="268"/>
      <c r="F41" s="264"/>
      <c r="G41" s="385" t="s">
        <v>703</v>
      </c>
      <c r="H41" s="385"/>
      <c r="I41" s="385"/>
      <c r="J41" s="385"/>
      <c r="K41" s="262"/>
    </row>
    <row r="42" spans="2:11" ht="15" customHeight="1">
      <c r="B42" s="265"/>
      <c r="C42" s="266"/>
      <c r="D42" s="264"/>
      <c r="E42" s="268" t="s">
        <v>704</v>
      </c>
      <c r="F42" s="264"/>
      <c r="G42" s="385" t="s">
        <v>705</v>
      </c>
      <c r="H42" s="385"/>
      <c r="I42" s="385"/>
      <c r="J42" s="385"/>
      <c r="K42" s="262"/>
    </row>
    <row r="43" spans="2:11" ht="15" customHeight="1">
      <c r="B43" s="265"/>
      <c r="C43" s="266"/>
      <c r="D43" s="264"/>
      <c r="E43" s="268" t="s">
        <v>113</v>
      </c>
      <c r="F43" s="264"/>
      <c r="G43" s="385" t="s">
        <v>706</v>
      </c>
      <c r="H43" s="385"/>
      <c r="I43" s="385"/>
      <c r="J43" s="385"/>
      <c r="K43" s="262"/>
    </row>
    <row r="44" spans="2:11" ht="12.75" customHeight="1">
      <c r="B44" s="265"/>
      <c r="C44" s="266"/>
      <c r="D44" s="264"/>
      <c r="E44" s="264"/>
      <c r="F44" s="264"/>
      <c r="G44" s="264"/>
      <c r="H44" s="264"/>
      <c r="I44" s="264"/>
      <c r="J44" s="264"/>
      <c r="K44" s="262"/>
    </row>
    <row r="45" spans="2:11" ht="15" customHeight="1">
      <c r="B45" s="265"/>
      <c r="C45" s="266"/>
      <c r="D45" s="385" t="s">
        <v>707</v>
      </c>
      <c r="E45" s="385"/>
      <c r="F45" s="385"/>
      <c r="G45" s="385"/>
      <c r="H45" s="385"/>
      <c r="I45" s="385"/>
      <c r="J45" s="385"/>
      <c r="K45" s="262"/>
    </row>
    <row r="46" spans="2:11" ht="15" customHeight="1">
      <c r="B46" s="265"/>
      <c r="C46" s="266"/>
      <c r="D46" s="266"/>
      <c r="E46" s="385" t="s">
        <v>708</v>
      </c>
      <c r="F46" s="385"/>
      <c r="G46" s="385"/>
      <c r="H46" s="385"/>
      <c r="I46" s="385"/>
      <c r="J46" s="385"/>
      <c r="K46" s="262"/>
    </row>
    <row r="47" spans="2:11" ht="15" customHeight="1">
      <c r="B47" s="265"/>
      <c r="C47" s="266"/>
      <c r="D47" s="266"/>
      <c r="E47" s="385" t="s">
        <v>709</v>
      </c>
      <c r="F47" s="385"/>
      <c r="G47" s="385"/>
      <c r="H47" s="385"/>
      <c r="I47" s="385"/>
      <c r="J47" s="385"/>
      <c r="K47" s="262"/>
    </row>
    <row r="48" spans="2:11" ht="15" customHeight="1">
      <c r="B48" s="265"/>
      <c r="C48" s="266"/>
      <c r="D48" s="266"/>
      <c r="E48" s="385" t="s">
        <v>710</v>
      </c>
      <c r="F48" s="385"/>
      <c r="G48" s="385"/>
      <c r="H48" s="385"/>
      <c r="I48" s="385"/>
      <c r="J48" s="385"/>
      <c r="K48" s="262"/>
    </row>
    <row r="49" spans="2:11" ht="15" customHeight="1">
      <c r="B49" s="265"/>
      <c r="C49" s="266"/>
      <c r="D49" s="385" t="s">
        <v>711</v>
      </c>
      <c r="E49" s="385"/>
      <c r="F49" s="385"/>
      <c r="G49" s="385"/>
      <c r="H49" s="385"/>
      <c r="I49" s="385"/>
      <c r="J49" s="385"/>
      <c r="K49" s="262"/>
    </row>
    <row r="50" spans="2:11" ht="25.5" customHeight="1">
      <c r="B50" s="261"/>
      <c r="C50" s="387" t="s">
        <v>712</v>
      </c>
      <c r="D50" s="387"/>
      <c r="E50" s="387"/>
      <c r="F50" s="387"/>
      <c r="G50" s="387"/>
      <c r="H50" s="387"/>
      <c r="I50" s="387"/>
      <c r="J50" s="387"/>
      <c r="K50" s="262"/>
    </row>
    <row r="51" spans="2:11" ht="5.25" customHeight="1">
      <c r="B51" s="261"/>
      <c r="C51" s="263"/>
      <c r="D51" s="263"/>
      <c r="E51" s="263"/>
      <c r="F51" s="263"/>
      <c r="G51" s="263"/>
      <c r="H51" s="263"/>
      <c r="I51" s="263"/>
      <c r="J51" s="263"/>
      <c r="K51" s="262"/>
    </row>
    <row r="52" spans="2:11" ht="15" customHeight="1">
      <c r="B52" s="261"/>
      <c r="C52" s="385" t="s">
        <v>713</v>
      </c>
      <c r="D52" s="385"/>
      <c r="E52" s="385"/>
      <c r="F52" s="385"/>
      <c r="G52" s="385"/>
      <c r="H52" s="385"/>
      <c r="I52" s="385"/>
      <c r="J52" s="385"/>
      <c r="K52" s="262"/>
    </row>
    <row r="53" spans="2:11" ht="15" customHeight="1">
      <c r="B53" s="261"/>
      <c r="C53" s="385" t="s">
        <v>714</v>
      </c>
      <c r="D53" s="385"/>
      <c r="E53" s="385"/>
      <c r="F53" s="385"/>
      <c r="G53" s="385"/>
      <c r="H53" s="385"/>
      <c r="I53" s="385"/>
      <c r="J53" s="385"/>
      <c r="K53" s="262"/>
    </row>
    <row r="54" spans="2:11" ht="12.75" customHeight="1">
      <c r="B54" s="261"/>
      <c r="C54" s="264"/>
      <c r="D54" s="264"/>
      <c r="E54" s="264"/>
      <c r="F54" s="264"/>
      <c r="G54" s="264"/>
      <c r="H54" s="264"/>
      <c r="I54" s="264"/>
      <c r="J54" s="264"/>
      <c r="K54" s="262"/>
    </row>
    <row r="55" spans="2:11" ht="15" customHeight="1">
      <c r="B55" s="261"/>
      <c r="C55" s="385" t="s">
        <v>715</v>
      </c>
      <c r="D55" s="385"/>
      <c r="E55" s="385"/>
      <c r="F55" s="385"/>
      <c r="G55" s="385"/>
      <c r="H55" s="385"/>
      <c r="I55" s="385"/>
      <c r="J55" s="385"/>
      <c r="K55" s="262"/>
    </row>
    <row r="56" spans="2:11" ht="15" customHeight="1">
      <c r="B56" s="261"/>
      <c r="C56" s="266"/>
      <c r="D56" s="385" t="s">
        <v>716</v>
      </c>
      <c r="E56" s="385"/>
      <c r="F56" s="385"/>
      <c r="G56" s="385"/>
      <c r="H56" s="385"/>
      <c r="I56" s="385"/>
      <c r="J56" s="385"/>
      <c r="K56" s="262"/>
    </row>
    <row r="57" spans="2:11" ht="15" customHeight="1">
      <c r="B57" s="261"/>
      <c r="C57" s="266"/>
      <c r="D57" s="385" t="s">
        <v>717</v>
      </c>
      <c r="E57" s="385"/>
      <c r="F57" s="385"/>
      <c r="G57" s="385"/>
      <c r="H57" s="385"/>
      <c r="I57" s="385"/>
      <c r="J57" s="385"/>
      <c r="K57" s="262"/>
    </row>
    <row r="58" spans="2:11" ht="15" customHeight="1">
      <c r="B58" s="261"/>
      <c r="C58" s="266"/>
      <c r="D58" s="385" t="s">
        <v>718</v>
      </c>
      <c r="E58" s="385"/>
      <c r="F58" s="385"/>
      <c r="G58" s="385"/>
      <c r="H58" s="385"/>
      <c r="I58" s="385"/>
      <c r="J58" s="385"/>
      <c r="K58" s="262"/>
    </row>
    <row r="59" spans="2:11" ht="15" customHeight="1">
      <c r="B59" s="261"/>
      <c r="C59" s="266"/>
      <c r="D59" s="385" t="s">
        <v>719</v>
      </c>
      <c r="E59" s="385"/>
      <c r="F59" s="385"/>
      <c r="G59" s="385"/>
      <c r="H59" s="385"/>
      <c r="I59" s="385"/>
      <c r="J59" s="385"/>
      <c r="K59" s="262"/>
    </row>
    <row r="60" spans="2:11" ht="15" customHeight="1">
      <c r="B60" s="261"/>
      <c r="C60" s="266"/>
      <c r="D60" s="386" t="s">
        <v>720</v>
      </c>
      <c r="E60" s="386"/>
      <c r="F60" s="386"/>
      <c r="G60" s="386"/>
      <c r="H60" s="386"/>
      <c r="I60" s="386"/>
      <c r="J60" s="386"/>
      <c r="K60" s="262"/>
    </row>
    <row r="61" spans="2:11" ht="15" customHeight="1">
      <c r="B61" s="261"/>
      <c r="C61" s="266"/>
      <c r="D61" s="385" t="s">
        <v>721</v>
      </c>
      <c r="E61" s="385"/>
      <c r="F61" s="385"/>
      <c r="G61" s="385"/>
      <c r="H61" s="385"/>
      <c r="I61" s="385"/>
      <c r="J61" s="385"/>
      <c r="K61" s="262"/>
    </row>
    <row r="62" spans="2:11" ht="12.75" customHeight="1">
      <c r="B62" s="261"/>
      <c r="C62" s="266"/>
      <c r="D62" s="266"/>
      <c r="E62" s="269"/>
      <c r="F62" s="266"/>
      <c r="G62" s="266"/>
      <c r="H62" s="266"/>
      <c r="I62" s="266"/>
      <c r="J62" s="266"/>
      <c r="K62" s="262"/>
    </row>
    <row r="63" spans="2:11" ht="15" customHeight="1">
      <c r="B63" s="261"/>
      <c r="C63" s="266"/>
      <c r="D63" s="385" t="s">
        <v>722</v>
      </c>
      <c r="E63" s="385"/>
      <c r="F63" s="385"/>
      <c r="G63" s="385"/>
      <c r="H63" s="385"/>
      <c r="I63" s="385"/>
      <c r="J63" s="385"/>
      <c r="K63" s="262"/>
    </row>
    <row r="64" spans="2:11" ht="15" customHeight="1">
      <c r="B64" s="261"/>
      <c r="C64" s="266"/>
      <c r="D64" s="386" t="s">
        <v>723</v>
      </c>
      <c r="E64" s="386"/>
      <c r="F64" s="386"/>
      <c r="G64" s="386"/>
      <c r="H64" s="386"/>
      <c r="I64" s="386"/>
      <c r="J64" s="386"/>
      <c r="K64" s="262"/>
    </row>
    <row r="65" spans="2:11" ht="15" customHeight="1">
      <c r="B65" s="261"/>
      <c r="C65" s="266"/>
      <c r="D65" s="385" t="s">
        <v>724</v>
      </c>
      <c r="E65" s="385"/>
      <c r="F65" s="385"/>
      <c r="G65" s="385"/>
      <c r="H65" s="385"/>
      <c r="I65" s="385"/>
      <c r="J65" s="385"/>
      <c r="K65" s="262"/>
    </row>
    <row r="66" spans="2:11" ht="15" customHeight="1">
      <c r="B66" s="261"/>
      <c r="C66" s="266"/>
      <c r="D66" s="385" t="s">
        <v>725</v>
      </c>
      <c r="E66" s="385"/>
      <c r="F66" s="385"/>
      <c r="G66" s="385"/>
      <c r="H66" s="385"/>
      <c r="I66" s="385"/>
      <c r="J66" s="385"/>
      <c r="K66" s="262"/>
    </row>
    <row r="67" spans="2:11" ht="15" customHeight="1">
      <c r="B67" s="261"/>
      <c r="C67" s="266"/>
      <c r="D67" s="385" t="s">
        <v>726</v>
      </c>
      <c r="E67" s="385"/>
      <c r="F67" s="385"/>
      <c r="G67" s="385"/>
      <c r="H67" s="385"/>
      <c r="I67" s="385"/>
      <c r="J67" s="385"/>
      <c r="K67" s="262"/>
    </row>
    <row r="68" spans="2:11" ht="15" customHeight="1">
      <c r="B68" s="261"/>
      <c r="C68" s="266"/>
      <c r="D68" s="385" t="s">
        <v>727</v>
      </c>
      <c r="E68" s="385"/>
      <c r="F68" s="385"/>
      <c r="G68" s="385"/>
      <c r="H68" s="385"/>
      <c r="I68" s="385"/>
      <c r="J68" s="385"/>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4" t="s">
        <v>96</v>
      </c>
      <c r="D73" s="384"/>
      <c r="E73" s="384"/>
      <c r="F73" s="384"/>
      <c r="G73" s="384"/>
      <c r="H73" s="384"/>
      <c r="I73" s="384"/>
      <c r="J73" s="384"/>
      <c r="K73" s="279"/>
    </row>
    <row r="74" spans="2:11" ht="17.25" customHeight="1">
      <c r="B74" s="278"/>
      <c r="C74" s="280" t="s">
        <v>728</v>
      </c>
      <c r="D74" s="280"/>
      <c r="E74" s="280"/>
      <c r="F74" s="280" t="s">
        <v>729</v>
      </c>
      <c r="G74" s="281"/>
      <c r="H74" s="280" t="s">
        <v>109</v>
      </c>
      <c r="I74" s="280" t="s">
        <v>60</v>
      </c>
      <c r="J74" s="280" t="s">
        <v>730</v>
      </c>
      <c r="K74" s="279"/>
    </row>
    <row r="75" spans="2:11" ht="17.25" customHeight="1">
      <c r="B75" s="278"/>
      <c r="C75" s="282" t="s">
        <v>731</v>
      </c>
      <c r="D75" s="282"/>
      <c r="E75" s="282"/>
      <c r="F75" s="283" t="s">
        <v>732</v>
      </c>
      <c r="G75" s="284"/>
      <c r="H75" s="282"/>
      <c r="I75" s="282"/>
      <c r="J75" s="282" t="s">
        <v>733</v>
      </c>
      <c r="K75" s="279"/>
    </row>
    <row r="76" spans="2:11" ht="5.25" customHeight="1">
      <c r="B76" s="278"/>
      <c r="C76" s="285"/>
      <c r="D76" s="285"/>
      <c r="E76" s="285"/>
      <c r="F76" s="285"/>
      <c r="G76" s="286"/>
      <c r="H76" s="285"/>
      <c r="I76" s="285"/>
      <c r="J76" s="285"/>
      <c r="K76" s="279"/>
    </row>
    <row r="77" spans="2:11" ht="15" customHeight="1">
      <c r="B77" s="278"/>
      <c r="C77" s="268" t="s">
        <v>56</v>
      </c>
      <c r="D77" s="285"/>
      <c r="E77" s="285"/>
      <c r="F77" s="287" t="s">
        <v>734</v>
      </c>
      <c r="G77" s="286"/>
      <c r="H77" s="268" t="s">
        <v>735</v>
      </c>
      <c r="I77" s="268" t="s">
        <v>736</v>
      </c>
      <c r="J77" s="268">
        <v>20</v>
      </c>
      <c r="K77" s="279"/>
    </row>
    <row r="78" spans="2:11" ht="15" customHeight="1">
      <c r="B78" s="278"/>
      <c r="C78" s="268" t="s">
        <v>737</v>
      </c>
      <c r="D78" s="268"/>
      <c r="E78" s="268"/>
      <c r="F78" s="287" t="s">
        <v>734</v>
      </c>
      <c r="G78" s="286"/>
      <c r="H78" s="268" t="s">
        <v>738</v>
      </c>
      <c r="I78" s="268" t="s">
        <v>736</v>
      </c>
      <c r="J78" s="268">
        <v>120</v>
      </c>
      <c r="K78" s="279"/>
    </row>
    <row r="79" spans="2:11" ht="15" customHeight="1">
      <c r="B79" s="288"/>
      <c r="C79" s="268" t="s">
        <v>739</v>
      </c>
      <c r="D79" s="268"/>
      <c r="E79" s="268"/>
      <c r="F79" s="287" t="s">
        <v>740</v>
      </c>
      <c r="G79" s="286"/>
      <c r="H79" s="268" t="s">
        <v>741</v>
      </c>
      <c r="I79" s="268" t="s">
        <v>736</v>
      </c>
      <c r="J79" s="268">
        <v>50</v>
      </c>
      <c r="K79" s="279"/>
    </row>
    <row r="80" spans="2:11" ht="15" customHeight="1">
      <c r="B80" s="288"/>
      <c r="C80" s="268" t="s">
        <v>742</v>
      </c>
      <c r="D80" s="268"/>
      <c r="E80" s="268"/>
      <c r="F80" s="287" t="s">
        <v>734</v>
      </c>
      <c r="G80" s="286"/>
      <c r="H80" s="268" t="s">
        <v>743</v>
      </c>
      <c r="I80" s="268" t="s">
        <v>744</v>
      </c>
      <c r="J80" s="268"/>
      <c r="K80" s="279"/>
    </row>
    <row r="81" spans="2:11" ht="15" customHeight="1">
      <c r="B81" s="288"/>
      <c r="C81" s="289" t="s">
        <v>745</v>
      </c>
      <c r="D81" s="289"/>
      <c r="E81" s="289"/>
      <c r="F81" s="290" t="s">
        <v>740</v>
      </c>
      <c r="G81" s="289"/>
      <c r="H81" s="289" t="s">
        <v>746</v>
      </c>
      <c r="I81" s="289" t="s">
        <v>736</v>
      </c>
      <c r="J81" s="289">
        <v>15</v>
      </c>
      <c r="K81" s="279"/>
    </row>
    <row r="82" spans="2:11" ht="15" customHeight="1">
      <c r="B82" s="288"/>
      <c r="C82" s="289" t="s">
        <v>747</v>
      </c>
      <c r="D82" s="289"/>
      <c r="E82" s="289"/>
      <c r="F82" s="290" t="s">
        <v>740</v>
      </c>
      <c r="G82" s="289"/>
      <c r="H82" s="289" t="s">
        <v>748</v>
      </c>
      <c r="I82" s="289" t="s">
        <v>736</v>
      </c>
      <c r="J82" s="289">
        <v>15</v>
      </c>
      <c r="K82" s="279"/>
    </row>
    <row r="83" spans="2:11" ht="15" customHeight="1">
      <c r="B83" s="288"/>
      <c r="C83" s="289" t="s">
        <v>749</v>
      </c>
      <c r="D83" s="289"/>
      <c r="E83" s="289"/>
      <c r="F83" s="290" t="s">
        <v>740</v>
      </c>
      <c r="G83" s="289"/>
      <c r="H83" s="289" t="s">
        <v>750</v>
      </c>
      <c r="I83" s="289" t="s">
        <v>736</v>
      </c>
      <c r="J83" s="289">
        <v>20</v>
      </c>
      <c r="K83" s="279"/>
    </row>
    <row r="84" spans="2:11" ht="15" customHeight="1">
      <c r="B84" s="288"/>
      <c r="C84" s="289" t="s">
        <v>751</v>
      </c>
      <c r="D84" s="289"/>
      <c r="E84" s="289"/>
      <c r="F84" s="290" t="s">
        <v>740</v>
      </c>
      <c r="G84" s="289"/>
      <c r="H84" s="289" t="s">
        <v>752</v>
      </c>
      <c r="I84" s="289" t="s">
        <v>736</v>
      </c>
      <c r="J84" s="289">
        <v>20</v>
      </c>
      <c r="K84" s="279"/>
    </row>
    <row r="85" spans="2:11" ht="15" customHeight="1">
      <c r="B85" s="288"/>
      <c r="C85" s="268" t="s">
        <v>753</v>
      </c>
      <c r="D85" s="268"/>
      <c r="E85" s="268"/>
      <c r="F85" s="287" t="s">
        <v>740</v>
      </c>
      <c r="G85" s="286"/>
      <c r="H85" s="268" t="s">
        <v>754</v>
      </c>
      <c r="I85" s="268" t="s">
        <v>736</v>
      </c>
      <c r="J85" s="268">
        <v>50</v>
      </c>
      <c r="K85" s="279"/>
    </row>
    <row r="86" spans="2:11" ht="15" customHeight="1">
      <c r="B86" s="288"/>
      <c r="C86" s="268" t="s">
        <v>755</v>
      </c>
      <c r="D86" s="268"/>
      <c r="E86" s="268"/>
      <c r="F86" s="287" t="s">
        <v>740</v>
      </c>
      <c r="G86" s="286"/>
      <c r="H86" s="268" t="s">
        <v>756</v>
      </c>
      <c r="I86" s="268" t="s">
        <v>736</v>
      </c>
      <c r="J86" s="268">
        <v>20</v>
      </c>
      <c r="K86" s="279"/>
    </row>
    <row r="87" spans="2:11" ht="15" customHeight="1">
      <c r="B87" s="288"/>
      <c r="C87" s="268" t="s">
        <v>757</v>
      </c>
      <c r="D87" s="268"/>
      <c r="E87" s="268"/>
      <c r="F87" s="287" t="s">
        <v>740</v>
      </c>
      <c r="G87" s="286"/>
      <c r="H87" s="268" t="s">
        <v>758</v>
      </c>
      <c r="I87" s="268" t="s">
        <v>736</v>
      </c>
      <c r="J87" s="268">
        <v>20</v>
      </c>
      <c r="K87" s="279"/>
    </row>
    <row r="88" spans="2:11" ht="15" customHeight="1">
      <c r="B88" s="288"/>
      <c r="C88" s="268" t="s">
        <v>759</v>
      </c>
      <c r="D88" s="268"/>
      <c r="E88" s="268"/>
      <c r="F88" s="287" t="s">
        <v>740</v>
      </c>
      <c r="G88" s="286"/>
      <c r="H88" s="268" t="s">
        <v>760</v>
      </c>
      <c r="I88" s="268" t="s">
        <v>736</v>
      </c>
      <c r="J88" s="268">
        <v>50</v>
      </c>
      <c r="K88" s="279"/>
    </row>
    <row r="89" spans="2:11" ht="15" customHeight="1">
      <c r="B89" s="288"/>
      <c r="C89" s="268" t="s">
        <v>761</v>
      </c>
      <c r="D89" s="268"/>
      <c r="E89" s="268"/>
      <c r="F89" s="287" t="s">
        <v>740</v>
      </c>
      <c r="G89" s="286"/>
      <c r="H89" s="268" t="s">
        <v>761</v>
      </c>
      <c r="I89" s="268" t="s">
        <v>736</v>
      </c>
      <c r="J89" s="268">
        <v>50</v>
      </c>
      <c r="K89" s="279"/>
    </row>
    <row r="90" spans="2:11" ht="15" customHeight="1">
      <c r="B90" s="288"/>
      <c r="C90" s="268" t="s">
        <v>114</v>
      </c>
      <c r="D90" s="268"/>
      <c r="E90" s="268"/>
      <c r="F90" s="287" t="s">
        <v>740</v>
      </c>
      <c r="G90" s="286"/>
      <c r="H90" s="268" t="s">
        <v>762</v>
      </c>
      <c r="I90" s="268" t="s">
        <v>736</v>
      </c>
      <c r="J90" s="268">
        <v>255</v>
      </c>
      <c r="K90" s="279"/>
    </row>
    <row r="91" spans="2:11" ht="15" customHeight="1">
      <c r="B91" s="288"/>
      <c r="C91" s="268" t="s">
        <v>763</v>
      </c>
      <c r="D91" s="268"/>
      <c r="E91" s="268"/>
      <c r="F91" s="287" t="s">
        <v>734</v>
      </c>
      <c r="G91" s="286"/>
      <c r="H91" s="268" t="s">
        <v>764</v>
      </c>
      <c r="I91" s="268" t="s">
        <v>765</v>
      </c>
      <c r="J91" s="268"/>
      <c r="K91" s="279"/>
    </row>
    <row r="92" spans="2:11" ht="15" customHeight="1">
      <c r="B92" s="288"/>
      <c r="C92" s="268" t="s">
        <v>766</v>
      </c>
      <c r="D92" s="268"/>
      <c r="E92" s="268"/>
      <c r="F92" s="287" t="s">
        <v>734</v>
      </c>
      <c r="G92" s="286"/>
      <c r="H92" s="268" t="s">
        <v>767</v>
      </c>
      <c r="I92" s="268" t="s">
        <v>768</v>
      </c>
      <c r="J92" s="268"/>
      <c r="K92" s="279"/>
    </row>
    <row r="93" spans="2:11" ht="15" customHeight="1">
      <c r="B93" s="288"/>
      <c r="C93" s="268" t="s">
        <v>769</v>
      </c>
      <c r="D93" s="268"/>
      <c r="E93" s="268"/>
      <c r="F93" s="287" t="s">
        <v>734</v>
      </c>
      <c r="G93" s="286"/>
      <c r="H93" s="268" t="s">
        <v>769</v>
      </c>
      <c r="I93" s="268" t="s">
        <v>768</v>
      </c>
      <c r="J93" s="268"/>
      <c r="K93" s="279"/>
    </row>
    <row r="94" spans="2:11" ht="15" customHeight="1">
      <c r="B94" s="288"/>
      <c r="C94" s="268" t="s">
        <v>41</v>
      </c>
      <c r="D94" s="268"/>
      <c r="E94" s="268"/>
      <c r="F94" s="287" t="s">
        <v>734</v>
      </c>
      <c r="G94" s="286"/>
      <c r="H94" s="268" t="s">
        <v>770</v>
      </c>
      <c r="I94" s="268" t="s">
        <v>768</v>
      </c>
      <c r="J94" s="268"/>
      <c r="K94" s="279"/>
    </row>
    <row r="95" spans="2:11" ht="15" customHeight="1">
      <c r="B95" s="288"/>
      <c r="C95" s="268" t="s">
        <v>51</v>
      </c>
      <c r="D95" s="268"/>
      <c r="E95" s="268"/>
      <c r="F95" s="287" t="s">
        <v>734</v>
      </c>
      <c r="G95" s="286"/>
      <c r="H95" s="268" t="s">
        <v>771</v>
      </c>
      <c r="I95" s="268" t="s">
        <v>768</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4" t="s">
        <v>772</v>
      </c>
      <c r="D100" s="384"/>
      <c r="E100" s="384"/>
      <c r="F100" s="384"/>
      <c r="G100" s="384"/>
      <c r="H100" s="384"/>
      <c r="I100" s="384"/>
      <c r="J100" s="384"/>
      <c r="K100" s="279"/>
    </row>
    <row r="101" spans="2:11" ht="17.25" customHeight="1">
      <c r="B101" s="278"/>
      <c r="C101" s="280" t="s">
        <v>728</v>
      </c>
      <c r="D101" s="280"/>
      <c r="E101" s="280"/>
      <c r="F101" s="280" t="s">
        <v>729</v>
      </c>
      <c r="G101" s="281"/>
      <c r="H101" s="280" t="s">
        <v>109</v>
      </c>
      <c r="I101" s="280" t="s">
        <v>60</v>
      </c>
      <c r="J101" s="280" t="s">
        <v>730</v>
      </c>
      <c r="K101" s="279"/>
    </row>
    <row r="102" spans="2:11" ht="17.25" customHeight="1">
      <c r="B102" s="278"/>
      <c r="C102" s="282" t="s">
        <v>731</v>
      </c>
      <c r="D102" s="282"/>
      <c r="E102" s="282"/>
      <c r="F102" s="283" t="s">
        <v>732</v>
      </c>
      <c r="G102" s="284"/>
      <c r="H102" s="282"/>
      <c r="I102" s="282"/>
      <c r="J102" s="282" t="s">
        <v>733</v>
      </c>
      <c r="K102" s="279"/>
    </row>
    <row r="103" spans="2:11" ht="5.25" customHeight="1">
      <c r="B103" s="278"/>
      <c r="C103" s="280"/>
      <c r="D103" s="280"/>
      <c r="E103" s="280"/>
      <c r="F103" s="280"/>
      <c r="G103" s="296"/>
      <c r="H103" s="280"/>
      <c r="I103" s="280"/>
      <c r="J103" s="280"/>
      <c r="K103" s="279"/>
    </row>
    <row r="104" spans="2:11" ht="15" customHeight="1">
      <c r="B104" s="278"/>
      <c r="C104" s="268" t="s">
        <v>56</v>
      </c>
      <c r="D104" s="285"/>
      <c r="E104" s="285"/>
      <c r="F104" s="287" t="s">
        <v>734</v>
      </c>
      <c r="G104" s="296"/>
      <c r="H104" s="268" t="s">
        <v>773</v>
      </c>
      <c r="I104" s="268" t="s">
        <v>736</v>
      </c>
      <c r="J104" s="268">
        <v>20</v>
      </c>
      <c r="K104" s="279"/>
    </row>
    <row r="105" spans="2:11" ht="15" customHeight="1">
      <c r="B105" s="278"/>
      <c r="C105" s="268" t="s">
        <v>737</v>
      </c>
      <c r="D105" s="268"/>
      <c r="E105" s="268"/>
      <c r="F105" s="287" t="s">
        <v>734</v>
      </c>
      <c r="G105" s="268"/>
      <c r="H105" s="268" t="s">
        <v>773</v>
      </c>
      <c r="I105" s="268" t="s">
        <v>736</v>
      </c>
      <c r="J105" s="268">
        <v>120</v>
      </c>
      <c r="K105" s="279"/>
    </row>
    <row r="106" spans="2:11" ht="15" customHeight="1">
      <c r="B106" s="288"/>
      <c r="C106" s="268" t="s">
        <v>739</v>
      </c>
      <c r="D106" s="268"/>
      <c r="E106" s="268"/>
      <c r="F106" s="287" t="s">
        <v>740</v>
      </c>
      <c r="G106" s="268"/>
      <c r="H106" s="268" t="s">
        <v>773</v>
      </c>
      <c r="I106" s="268" t="s">
        <v>736</v>
      </c>
      <c r="J106" s="268">
        <v>50</v>
      </c>
      <c r="K106" s="279"/>
    </row>
    <row r="107" spans="2:11" ht="15" customHeight="1">
      <c r="B107" s="288"/>
      <c r="C107" s="268" t="s">
        <v>742</v>
      </c>
      <c r="D107" s="268"/>
      <c r="E107" s="268"/>
      <c r="F107" s="287" t="s">
        <v>734</v>
      </c>
      <c r="G107" s="268"/>
      <c r="H107" s="268" t="s">
        <v>773</v>
      </c>
      <c r="I107" s="268" t="s">
        <v>744</v>
      </c>
      <c r="J107" s="268"/>
      <c r="K107" s="279"/>
    </row>
    <row r="108" spans="2:11" ht="15" customHeight="1">
      <c r="B108" s="288"/>
      <c r="C108" s="268" t="s">
        <v>753</v>
      </c>
      <c r="D108" s="268"/>
      <c r="E108" s="268"/>
      <c r="F108" s="287" t="s">
        <v>740</v>
      </c>
      <c r="G108" s="268"/>
      <c r="H108" s="268" t="s">
        <v>773</v>
      </c>
      <c r="I108" s="268" t="s">
        <v>736</v>
      </c>
      <c r="J108" s="268">
        <v>50</v>
      </c>
      <c r="K108" s="279"/>
    </row>
    <row r="109" spans="2:11" ht="15" customHeight="1">
      <c r="B109" s="288"/>
      <c r="C109" s="268" t="s">
        <v>761</v>
      </c>
      <c r="D109" s="268"/>
      <c r="E109" s="268"/>
      <c r="F109" s="287" t="s">
        <v>740</v>
      </c>
      <c r="G109" s="268"/>
      <c r="H109" s="268" t="s">
        <v>773</v>
      </c>
      <c r="I109" s="268" t="s">
        <v>736</v>
      </c>
      <c r="J109" s="268">
        <v>50</v>
      </c>
      <c r="K109" s="279"/>
    </row>
    <row r="110" spans="2:11" ht="15" customHeight="1">
      <c r="B110" s="288"/>
      <c r="C110" s="268" t="s">
        <v>759</v>
      </c>
      <c r="D110" s="268"/>
      <c r="E110" s="268"/>
      <c r="F110" s="287" t="s">
        <v>740</v>
      </c>
      <c r="G110" s="268"/>
      <c r="H110" s="268" t="s">
        <v>773</v>
      </c>
      <c r="I110" s="268" t="s">
        <v>736</v>
      </c>
      <c r="J110" s="268">
        <v>50</v>
      </c>
      <c r="K110" s="279"/>
    </row>
    <row r="111" spans="2:11" ht="15" customHeight="1">
      <c r="B111" s="288"/>
      <c r="C111" s="268" t="s">
        <v>56</v>
      </c>
      <c r="D111" s="268"/>
      <c r="E111" s="268"/>
      <c r="F111" s="287" t="s">
        <v>734</v>
      </c>
      <c r="G111" s="268"/>
      <c r="H111" s="268" t="s">
        <v>774</v>
      </c>
      <c r="I111" s="268" t="s">
        <v>736</v>
      </c>
      <c r="J111" s="268">
        <v>20</v>
      </c>
      <c r="K111" s="279"/>
    </row>
    <row r="112" spans="2:11" ht="15" customHeight="1">
      <c r="B112" s="288"/>
      <c r="C112" s="268" t="s">
        <v>775</v>
      </c>
      <c r="D112" s="268"/>
      <c r="E112" s="268"/>
      <c r="F112" s="287" t="s">
        <v>734</v>
      </c>
      <c r="G112" s="268"/>
      <c r="H112" s="268" t="s">
        <v>776</v>
      </c>
      <c r="I112" s="268" t="s">
        <v>736</v>
      </c>
      <c r="J112" s="268">
        <v>120</v>
      </c>
      <c r="K112" s="279"/>
    </row>
    <row r="113" spans="2:11" ht="15" customHeight="1">
      <c r="B113" s="288"/>
      <c r="C113" s="268" t="s">
        <v>41</v>
      </c>
      <c r="D113" s="268"/>
      <c r="E113" s="268"/>
      <c r="F113" s="287" t="s">
        <v>734</v>
      </c>
      <c r="G113" s="268"/>
      <c r="H113" s="268" t="s">
        <v>777</v>
      </c>
      <c r="I113" s="268" t="s">
        <v>768</v>
      </c>
      <c r="J113" s="268"/>
      <c r="K113" s="279"/>
    </row>
    <row r="114" spans="2:11" ht="15" customHeight="1">
      <c r="B114" s="288"/>
      <c r="C114" s="268" t="s">
        <v>51</v>
      </c>
      <c r="D114" s="268"/>
      <c r="E114" s="268"/>
      <c r="F114" s="287" t="s">
        <v>734</v>
      </c>
      <c r="G114" s="268"/>
      <c r="H114" s="268" t="s">
        <v>778</v>
      </c>
      <c r="I114" s="268" t="s">
        <v>768</v>
      </c>
      <c r="J114" s="268"/>
      <c r="K114" s="279"/>
    </row>
    <row r="115" spans="2:11" ht="15" customHeight="1">
      <c r="B115" s="288"/>
      <c r="C115" s="268" t="s">
        <v>60</v>
      </c>
      <c r="D115" s="268"/>
      <c r="E115" s="268"/>
      <c r="F115" s="287" t="s">
        <v>734</v>
      </c>
      <c r="G115" s="268"/>
      <c r="H115" s="268" t="s">
        <v>779</v>
      </c>
      <c r="I115" s="268" t="s">
        <v>780</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3" t="s">
        <v>781</v>
      </c>
      <c r="D120" s="383"/>
      <c r="E120" s="383"/>
      <c r="F120" s="383"/>
      <c r="G120" s="383"/>
      <c r="H120" s="383"/>
      <c r="I120" s="383"/>
      <c r="J120" s="383"/>
      <c r="K120" s="304"/>
    </row>
    <row r="121" spans="2:11" ht="17.25" customHeight="1">
      <c r="B121" s="305"/>
      <c r="C121" s="280" t="s">
        <v>728</v>
      </c>
      <c r="D121" s="280"/>
      <c r="E121" s="280"/>
      <c r="F121" s="280" t="s">
        <v>729</v>
      </c>
      <c r="G121" s="281"/>
      <c r="H121" s="280" t="s">
        <v>109</v>
      </c>
      <c r="I121" s="280" t="s">
        <v>60</v>
      </c>
      <c r="J121" s="280" t="s">
        <v>730</v>
      </c>
      <c r="K121" s="306"/>
    </row>
    <row r="122" spans="2:11" ht="17.25" customHeight="1">
      <c r="B122" s="305"/>
      <c r="C122" s="282" t="s">
        <v>731</v>
      </c>
      <c r="D122" s="282"/>
      <c r="E122" s="282"/>
      <c r="F122" s="283" t="s">
        <v>732</v>
      </c>
      <c r="G122" s="284"/>
      <c r="H122" s="282"/>
      <c r="I122" s="282"/>
      <c r="J122" s="282" t="s">
        <v>733</v>
      </c>
      <c r="K122" s="306"/>
    </row>
    <row r="123" spans="2:11" ht="5.25" customHeight="1">
      <c r="B123" s="307"/>
      <c r="C123" s="285"/>
      <c r="D123" s="285"/>
      <c r="E123" s="285"/>
      <c r="F123" s="285"/>
      <c r="G123" s="268"/>
      <c r="H123" s="285"/>
      <c r="I123" s="285"/>
      <c r="J123" s="285"/>
      <c r="K123" s="308"/>
    </row>
    <row r="124" spans="2:11" ht="15" customHeight="1">
      <c r="B124" s="307"/>
      <c r="C124" s="268" t="s">
        <v>737</v>
      </c>
      <c r="D124" s="285"/>
      <c r="E124" s="285"/>
      <c r="F124" s="287" t="s">
        <v>734</v>
      </c>
      <c r="G124" s="268"/>
      <c r="H124" s="268" t="s">
        <v>773</v>
      </c>
      <c r="I124" s="268" t="s">
        <v>736</v>
      </c>
      <c r="J124" s="268">
        <v>120</v>
      </c>
      <c r="K124" s="309"/>
    </row>
    <row r="125" spans="2:11" ht="15" customHeight="1">
      <c r="B125" s="307"/>
      <c r="C125" s="268" t="s">
        <v>782</v>
      </c>
      <c r="D125" s="268"/>
      <c r="E125" s="268"/>
      <c r="F125" s="287" t="s">
        <v>734</v>
      </c>
      <c r="G125" s="268"/>
      <c r="H125" s="268" t="s">
        <v>783</v>
      </c>
      <c r="I125" s="268" t="s">
        <v>736</v>
      </c>
      <c r="J125" s="268" t="s">
        <v>784</v>
      </c>
      <c r="K125" s="309"/>
    </row>
    <row r="126" spans="2:11" ht="15" customHeight="1">
      <c r="B126" s="307"/>
      <c r="C126" s="268" t="s">
        <v>683</v>
      </c>
      <c r="D126" s="268"/>
      <c r="E126" s="268"/>
      <c r="F126" s="287" t="s">
        <v>734</v>
      </c>
      <c r="G126" s="268"/>
      <c r="H126" s="268" t="s">
        <v>785</v>
      </c>
      <c r="I126" s="268" t="s">
        <v>736</v>
      </c>
      <c r="J126" s="268" t="s">
        <v>784</v>
      </c>
      <c r="K126" s="309"/>
    </row>
    <row r="127" spans="2:11" ht="15" customHeight="1">
      <c r="B127" s="307"/>
      <c r="C127" s="268" t="s">
        <v>745</v>
      </c>
      <c r="D127" s="268"/>
      <c r="E127" s="268"/>
      <c r="F127" s="287" t="s">
        <v>740</v>
      </c>
      <c r="G127" s="268"/>
      <c r="H127" s="268" t="s">
        <v>746</v>
      </c>
      <c r="I127" s="268" t="s">
        <v>736</v>
      </c>
      <c r="J127" s="268">
        <v>15</v>
      </c>
      <c r="K127" s="309"/>
    </row>
    <row r="128" spans="2:11" ht="15" customHeight="1">
      <c r="B128" s="307"/>
      <c r="C128" s="289" t="s">
        <v>747</v>
      </c>
      <c r="D128" s="289"/>
      <c r="E128" s="289"/>
      <c r="F128" s="290" t="s">
        <v>740</v>
      </c>
      <c r="G128" s="289"/>
      <c r="H128" s="289" t="s">
        <v>748</v>
      </c>
      <c r="I128" s="289" t="s">
        <v>736</v>
      </c>
      <c r="J128" s="289">
        <v>15</v>
      </c>
      <c r="K128" s="309"/>
    </row>
    <row r="129" spans="2:11" ht="15" customHeight="1">
      <c r="B129" s="307"/>
      <c r="C129" s="289" t="s">
        <v>749</v>
      </c>
      <c r="D129" s="289"/>
      <c r="E129" s="289"/>
      <c r="F129" s="290" t="s">
        <v>740</v>
      </c>
      <c r="G129" s="289"/>
      <c r="H129" s="289" t="s">
        <v>750</v>
      </c>
      <c r="I129" s="289" t="s">
        <v>736</v>
      </c>
      <c r="J129" s="289">
        <v>20</v>
      </c>
      <c r="K129" s="309"/>
    </row>
    <row r="130" spans="2:11" ht="15" customHeight="1">
      <c r="B130" s="307"/>
      <c r="C130" s="289" t="s">
        <v>751</v>
      </c>
      <c r="D130" s="289"/>
      <c r="E130" s="289"/>
      <c r="F130" s="290" t="s">
        <v>740</v>
      </c>
      <c r="G130" s="289"/>
      <c r="H130" s="289" t="s">
        <v>752</v>
      </c>
      <c r="I130" s="289" t="s">
        <v>736</v>
      </c>
      <c r="J130" s="289">
        <v>20</v>
      </c>
      <c r="K130" s="309"/>
    </row>
    <row r="131" spans="2:11" ht="15" customHeight="1">
      <c r="B131" s="307"/>
      <c r="C131" s="268" t="s">
        <v>739</v>
      </c>
      <c r="D131" s="268"/>
      <c r="E131" s="268"/>
      <c r="F131" s="287" t="s">
        <v>740</v>
      </c>
      <c r="G131" s="268"/>
      <c r="H131" s="268" t="s">
        <v>773</v>
      </c>
      <c r="I131" s="268" t="s">
        <v>736</v>
      </c>
      <c r="J131" s="268">
        <v>50</v>
      </c>
      <c r="K131" s="309"/>
    </row>
    <row r="132" spans="2:11" ht="15" customHeight="1">
      <c r="B132" s="307"/>
      <c r="C132" s="268" t="s">
        <v>753</v>
      </c>
      <c r="D132" s="268"/>
      <c r="E132" s="268"/>
      <c r="F132" s="287" t="s">
        <v>740</v>
      </c>
      <c r="G132" s="268"/>
      <c r="H132" s="268" t="s">
        <v>773</v>
      </c>
      <c r="I132" s="268" t="s">
        <v>736</v>
      </c>
      <c r="J132" s="268">
        <v>50</v>
      </c>
      <c r="K132" s="309"/>
    </row>
    <row r="133" spans="2:11" ht="15" customHeight="1">
      <c r="B133" s="307"/>
      <c r="C133" s="268" t="s">
        <v>759</v>
      </c>
      <c r="D133" s="268"/>
      <c r="E133" s="268"/>
      <c r="F133" s="287" t="s">
        <v>740</v>
      </c>
      <c r="G133" s="268"/>
      <c r="H133" s="268" t="s">
        <v>773</v>
      </c>
      <c r="I133" s="268" t="s">
        <v>736</v>
      </c>
      <c r="J133" s="268">
        <v>50</v>
      </c>
      <c r="K133" s="309"/>
    </row>
    <row r="134" spans="2:11" ht="15" customHeight="1">
      <c r="B134" s="307"/>
      <c r="C134" s="268" t="s">
        <v>761</v>
      </c>
      <c r="D134" s="268"/>
      <c r="E134" s="268"/>
      <c r="F134" s="287" t="s">
        <v>740</v>
      </c>
      <c r="G134" s="268"/>
      <c r="H134" s="268" t="s">
        <v>773</v>
      </c>
      <c r="I134" s="268" t="s">
        <v>736</v>
      </c>
      <c r="J134" s="268">
        <v>50</v>
      </c>
      <c r="K134" s="309"/>
    </row>
    <row r="135" spans="2:11" ht="15" customHeight="1">
      <c r="B135" s="307"/>
      <c r="C135" s="268" t="s">
        <v>114</v>
      </c>
      <c r="D135" s="268"/>
      <c r="E135" s="268"/>
      <c r="F135" s="287" t="s">
        <v>740</v>
      </c>
      <c r="G135" s="268"/>
      <c r="H135" s="268" t="s">
        <v>786</v>
      </c>
      <c r="I135" s="268" t="s">
        <v>736</v>
      </c>
      <c r="J135" s="268">
        <v>255</v>
      </c>
      <c r="K135" s="309"/>
    </row>
    <row r="136" spans="2:11" ht="15" customHeight="1">
      <c r="B136" s="307"/>
      <c r="C136" s="268" t="s">
        <v>763</v>
      </c>
      <c r="D136" s="268"/>
      <c r="E136" s="268"/>
      <c r="F136" s="287" t="s">
        <v>734</v>
      </c>
      <c r="G136" s="268"/>
      <c r="H136" s="268" t="s">
        <v>787</v>
      </c>
      <c r="I136" s="268" t="s">
        <v>765</v>
      </c>
      <c r="J136" s="268"/>
      <c r="K136" s="309"/>
    </row>
    <row r="137" spans="2:11" ht="15" customHeight="1">
      <c r="B137" s="307"/>
      <c r="C137" s="268" t="s">
        <v>766</v>
      </c>
      <c r="D137" s="268"/>
      <c r="E137" s="268"/>
      <c r="F137" s="287" t="s">
        <v>734</v>
      </c>
      <c r="G137" s="268"/>
      <c r="H137" s="268" t="s">
        <v>788</v>
      </c>
      <c r="I137" s="268" t="s">
        <v>768</v>
      </c>
      <c r="J137" s="268"/>
      <c r="K137" s="309"/>
    </row>
    <row r="138" spans="2:11" ht="15" customHeight="1">
      <c r="B138" s="307"/>
      <c r="C138" s="268" t="s">
        <v>769</v>
      </c>
      <c r="D138" s="268"/>
      <c r="E138" s="268"/>
      <c r="F138" s="287" t="s">
        <v>734</v>
      </c>
      <c r="G138" s="268"/>
      <c r="H138" s="268" t="s">
        <v>769</v>
      </c>
      <c r="I138" s="268" t="s">
        <v>768</v>
      </c>
      <c r="J138" s="268"/>
      <c r="K138" s="309"/>
    </row>
    <row r="139" spans="2:11" ht="15" customHeight="1">
      <c r="B139" s="307"/>
      <c r="C139" s="268" t="s">
        <v>41</v>
      </c>
      <c r="D139" s="268"/>
      <c r="E139" s="268"/>
      <c r="F139" s="287" t="s">
        <v>734</v>
      </c>
      <c r="G139" s="268"/>
      <c r="H139" s="268" t="s">
        <v>789</v>
      </c>
      <c r="I139" s="268" t="s">
        <v>768</v>
      </c>
      <c r="J139" s="268"/>
      <c r="K139" s="309"/>
    </row>
    <row r="140" spans="2:11" ht="15" customHeight="1">
      <c r="B140" s="307"/>
      <c r="C140" s="268" t="s">
        <v>790</v>
      </c>
      <c r="D140" s="268"/>
      <c r="E140" s="268"/>
      <c r="F140" s="287" t="s">
        <v>734</v>
      </c>
      <c r="G140" s="268"/>
      <c r="H140" s="268" t="s">
        <v>791</v>
      </c>
      <c r="I140" s="268" t="s">
        <v>768</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4" t="s">
        <v>792</v>
      </c>
      <c r="D145" s="384"/>
      <c r="E145" s="384"/>
      <c r="F145" s="384"/>
      <c r="G145" s="384"/>
      <c r="H145" s="384"/>
      <c r="I145" s="384"/>
      <c r="J145" s="384"/>
      <c r="K145" s="279"/>
    </row>
    <row r="146" spans="2:11" ht="17.25" customHeight="1">
      <c r="B146" s="278"/>
      <c r="C146" s="280" t="s">
        <v>728</v>
      </c>
      <c r="D146" s="280"/>
      <c r="E146" s="280"/>
      <c r="F146" s="280" t="s">
        <v>729</v>
      </c>
      <c r="G146" s="281"/>
      <c r="H146" s="280" t="s">
        <v>109</v>
      </c>
      <c r="I146" s="280" t="s">
        <v>60</v>
      </c>
      <c r="J146" s="280" t="s">
        <v>730</v>
      </c>
      <c r="K146" s="279"/>
    </row>
    <row r="147" spans="2:11" ht="17.25" customHeight="1">
      <c r="B147" s="278"/>
      <c r="C147" s="282" t="s">
        <v>731</v>
      </c>
      <c r="D147" s="282"/>
      <c r="E147" s="282"/>
      <c r="F147" s="283" t="s">
        <v>732</v>
      </c>
      <c r="G147" s="284"/>
      <c r="H147" s="282"/>
      <c r="I147" s="282"/>
      <c r="J147" s="282" t="s">
        <v>733</v>
      </c>
      <c r="K147" s="279"/>
    </row>
    <row r="148" spans="2:11" ht="5.25" customHeight="1">
      <c r="B148" s="288"/>
      <c r="C148" s="285"/>
      <c r="D148" s="285"/>
      <c r="E148" s="285"/>
      <c r="F148" s="285"/>
      <c r="G148" s="286"/>
      <c r="H148" s="285"/>
      <c r="I148" s="285"/>
      <c r="J148" s="285"/>
      <c r="K148" s="309"/>
    </row>
    <row r="149" spans="2:11" ht="15" customHeight="1">
      <c r="B149" s="288"/>
      <c r="C149" s="313" t="s">
        <v>737</v>
      </c>
      <c r="D149" s="268"/>
      <c r="E149" s="268"/>
      <c r="F149" s="314" t="s">
        <v>734</v>
      </c>
      <c r="G149" s="268"/>
      <c r="H149" s="313" t="s">
        <v>773</v>
      </c>
      <c r="I149" s="313" t="s">
        <v>736</v>
      </c>
      <c r="J149" s="313">
        <v>120</v>
      </c>
      <c r="K149" s="309"/>
    </row>
    <row r="150" spans="2:11" ht="15" customHeight="1">
      <c r="B150" s="288"/>
      <c r="C150" s="313" t="s">
        <v>782</v>
      </c>
      <c r="D150" s="268"/>
      <c r="E150" s="268"/>
      <c r="F150" s="314" t="s">
        <v>734</v>
      </c>
      <c r="G150" s="268"/>
      <c r="H150" s="313" t="s">
        <v>793</v>
      </c>
      <c r="I150" s="313" t="s">
        <v>736</v>
      </c>
      <c r="J150" s="313" t="s">
        <v>784</v>
      </c>
      <c r="K150" s="309"/>
    </row>
    <row r="151" spans="2:11" ht="15" customHeight="1">
      <c r="B151" s="288"/>
      <c r="C151" s="313" t="s">
        <v>683</v>
      </c>
      <c r="D151" s="268"/>
      <c r="E151" s="268"/>
      <c r="F151" s="314" t="s">
        <v>734</v>
      </c>
      <c r="G151" s="268"/>
      <c r="H151" s="313" t="s">
        <v>794</v>
      </c>
      <c r="I151" s="313" t="s">
        <v>736</v>
      </c>
      <c r="J151" s="313" t="s">
        <v>784</v>
      </c>
      <c r="K151" s="309"/>
    </row>
    <row r="152" spans="2:11" ht="15" customHeight="1">
      <c r="B152" s="288"/>
      <c r="C152" s="313" t="s">
        <v>739</v>
      </c>
      <c r="D152" s="268"/>
      <c r="E152" s="268"/>
      <c r="F152" s="314" t="s">
        <v>740</v>
      </c>
      <c r="G152" s="268"/>
      <c r="H152" s="313" t="s">
        <v>773</v>
      </c>
      <c r="I152" s="313" t="s">
        <v>736</v>
      </c>
      <c r="J152" s="313">
        <v>50</v>
      </c>
      <c r="K152" s="309"/>
    </row>
    <row r="153" spans="2:11" ht="15" customHeight="1">
      <c r="B153" s="288"/>
      <c r="C153" s="313" t="s">
        <v>742</v>
      </c>
      <c r="D153" s="268"/>
      <c r="E153" s="268"/>
      <c r="F153" s="314" t="s">
        <v>734</v>
      </c>
      <c r="G153" s="268"/>
      <c r="H153" s="313" t="s">
        <v>773</v>
      </c>
      <c r="I153" s="313" t="s">
        <v>744</v>
      </c>
      <c r="J153" s="313"/>
      <c r="K153" s="309"/>
    </row>
    <row r="154" spans="2:11" ht="15" customHeight="1">
      <c r="B154" s="288"/>
      <c r="C154" s="313" t="s">
        <v>753</v>
      </c>
      <c r="D154" s="268"/>
      <c r="E154" s="268"/>
      <c r="F154" s="314" t="s">
        <v>740</v>
      </c>
      <c r="G154" s="268"/>
      <c r="H154" s="313" t="s">
        <v>773</v>
      </c>
      <c r="I154" s="313" t="s">
        <v>736</v>
      </c>
      <c r="J154" s="313">
        <v>50</v>
      </c>
      <c r="K154" s="309"/>
    </row>
    <row r="155" spans="2:11" ht="15" customHeight="1">
      <c r="B155" s="288"/>
      <c r="C155" s="313" t="s">
        <v>761</v>
      </c>
      <c r="D155" s="268"/>
      <c r="E155" s="268"/>
      <c r="F155" s="314" t="s">
        <v>740</v>
      </c>
      <c r="G155" s="268"/>
      <c r="H155" s="313" t="s">
        <v>773</v>
      </c>
      <c r="I155" s="313" t="s">
        <v>736</v>
      </c>
      <c r="J155" s="313">
        <v>50</v>
      </c>
      <c r="K155" s="309"/>
    </row>
    <row r="156" spans="2:11" ht="15" customHeight="1">
      <c r="B156" s="288"/>
      <c r="C156" s="313" t="s">
        <v>759</v>
      </c>
      <c r="D156" s="268"/>
      <c r="E156" s="268"/>
      <c r="F156" s="314" t="s">
        <v>740</v>
      </c>
      <c r="G156" s="268"/>
      <c r="H156" s="313" t="s">
        <v>773</v>
      </c>
      <c r="I156" s="313" t="s">
        <v>736</v>
      </c>
      <c r="J156" s="313">
        <v>50</v>
      </c>
      <c r="K156" s="309"/>
    </row>
    <row r="157" spans="2:11" ht="15" customHeight="1">
      <c r="B157" s="288"/>
      <c r="C157" s="313" t="s">
        <v>102</v>
      </c>
      <c r="D157" s="268"/>
      <c r="E157" s="268"/>
      <c r="F157" s="314" t="s">
        <v>734</v>
      </c>
      <c r="G157" s="268"/>
      <c r="H157" s="313" t="s">
        <v>795</v>
      </c>
      <c r="I157" s="313" t="s">
        <v>736</v>
      </c>
      <c r="J157" s="313" t="s">
        <v>796</v>
      </c>
      <c r="K157" s="309"/>
    </row>
    <row r="158" spans="2:11" ht="15" customHeight="1">
      <c r="B158" s="288"/>
      <c r="C158" s="313" t="s">
        <v>797</v>
      </c>
      <c r="D158" s="268"/>
      <c r="E158" s="268"/>
      <c r="F158" s="314" t="s">
        <v>734</v>
      </c>
      <c r="G158" s="268"/>
      <c r="H158" s="313" t="s">
        <v>798</v>
      </c>
      <c r="I158" s="313" t="s">
        <v>768</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3" t="s">
        <v>799</v>
      </c>
      <c r="D163" s="383"/>
      <c r="E163" s="383"/>
      <c r="F163" s="383"/>
      <c r="G163" s="383"/>
      <c r="H163" s="383"/>
      <c r="I163" s="383"/>
      <c r="J163" s="383"/>
      <c r="K163" s="260"/>
    </row>
    <row r="164" spans="2:11" ht="17.25" customHeight="1">
      <c r="B164" s="259"/>
      <c r="C164" s="280" t="s">
        <v>728</v>
      </c>
      <c r="D164" s="280"/>
      <c r="E164" s="280"/>
      <c r="F164" s="280" t="s">
        <v>729</v>
      </c>
      <c r="G164" s="317"/>
      <c r="H164" s="318" t="s">
        <v>109</v>
      </c>
      <c r="I164" s="318" t="s">
        <v>60</v>
      </c>
      <c r="J164" s="280" t="s">
        <v>730</v>
      </c>
      <c r="K164" s="260"/>
    </row>
    <row r="165" spans="2:11" ht="17.25" customHeight="1">
      <c r="B165" s="261"/>
      <c r="C165" s="282" t="s">
        <v>731</v>
      </c>
      <c r="D165" s="282"/>
      <c r="E165" s="282"/>
      <c r="F165" s="283" t="s">
        <v>732</v>
      </c>
      <c r="G165" s="319"/>
      <c r="H165" s="320"/>
      <c r="I165" s="320"/>
      <c r="J165" s="282" t="s">
        <v>733</v>
      </c>
      <c r="K165" s="262"/>
    </row>
    <row r="166" spans="2:11" ht="5.25" customHeight="1">
      <c r="B166" s="288"/>
      <c r="C166" s="285"/>
      <c r="D166" s="285"/>
      <c r="E166" s="285"/>
      <c r="F166" s="285"/>
      <c r="G166" s="286"/>
      <c r="H166" s="285"/>
      <c r="I166" s="285"/>
      <c r="J166" s="285"/>
      <c r="K166" s="309"/>
    </row>
    <row r="167" spans="2:11" ht="15" customHeight="1">
      <c r="B167" s="288"/>
      <c r="C167" s="268" t="s">
        <v>737</v>
      </c>
      <c r="D167" s="268"/>
      <c r="E167" s="268"/>
      <c r="F167" s="287" t="s">
        <v>734</v>
      </c>
      <c r="G167" s="268"/>
      <c r="H167" s="268" t="s">
        <v>773</v>
      </c>
      <c r="I167" s="268" t="s">
        <v>736</v>
      </c>
      <c r="J167" s="268">
        <v>120</v>
      </c>
      <c r="K167" s="309"/>
    </row>
    <row r="168" spans="2:11" ht="15" customHeight="1">
      <c r="B168" s="288"/>
      <c r="C168" s="268" t="s">
        <v>782</v>
      </c>
      <c r="D168" s="268"/>
      <c r="E168" s="268"/>
      <c r="F168" s="287" t="s">
        <v>734</v>
      </c>
      <c r="G168" s="268"/>
      <c r="H168" s="268" t="s">
        <v>783</v>
      </c>
      <c r="I168" s="268" t="s">
        <v>736</v>
      </c>
      <c r="J168" s="268" t="s">
        <v>784</v>
      </c>
      <c r="K168" s="309"/>
    </row>
    <row r="169" spans="2:11" ht="15" customHeight="1">
      <c r="B169" s="288"/>
      <c r="C169" s="268" t="s">
        <v>683</v>
      </c>
      <c r="D169" s="268"/>
      <c r="E169" s="268"/>
      <c r="F169" s="287" t="s">
        <v>734</v>
      </c>
      <c r="G169" s="268"/>
      <c r="H169" s="268" t="s">
        <v>800</v>
      </c>
      <c r="I169" s="268" t="s">
        <v>736</v>
      </c>
      <c r="J169" s="268" t="s">
        <v>784</v>
      </c>
      <c r="K169" s="309"/>
    </row>
    <row r="170" spans="2:11" ht="15" customHeight="1">
      <c r="B170" s="288"/>
      <c r="C170" s="268" t="s">
        <v>739</v>
      </c>
      <c r="D170" s="268"/>
      <c r="E170" s="268"/>
      <c r="F170" s="287" t="s">
        <v>740</v>
      </c>
      <c r="G170" s="268"/>
      <c r="H170" s="268" t="s">
        <v>800</v>
      </c>
      <c r="I170" s="268" t="s">
        <v>736</v>
      </c>
      <c r="J170" s="268">
        <v>50</v>
      </c>
      <c r="K170" s="309"/>
    </row>
    <row r="171" spans="2:11" ht="15" customHeight="1">
      <c r="B171" s="288"/>
      <c r="C171" s="268" t="s">
        <v>742</v>
      </c>
      <c r="D171" s="268"/>
      <c r="E171" s="268"/>
      <c r="F171" s="287" t="s">
        <v>734</v>
      </c>
      <c r="G171" s="268"/>
      <c r="H171" s="268" t="s">
        <v>800</v>
      </c>
      <c r="I171" s="268" t="s">
        <v>744</v>
      </c>
      <c r="J171" s="268"/>
      <c r="K171" s="309"/>
    </row>
    <row r="172" spans="2:11" ht="15" customHeight="1">
      <c r="B172" s="288"/>
      <c r="C172" s="268" t="s">
        <v>753</v>
      </c>
      <c r="D172" s="268"/>
      <c r="E172" s="268"/>
      <c r="F172" s="287" t="s">
        <v>740</v>
      </c>
      <c r="G172" s="268"/>
      <c r="H172" s="268" t="s">
        <v>800</v>
      </c>
      <c r="I172" s="268" t="s">
        <v>736</v>
      </c>
      <c r="J172" s="268">
        <v>50</v>
      </c>
      <c r="K172" s="309"/>
    </row>
    <row r="173" spans="2:11" ht="15" customHeight="1">
      <c r="B173" s="288"/>
      <c r="C173" s="268" t="s">
        <v>761</v>
      </c>
      <c r="D173" s="268"/>
      <c r="E173" s="268"/>
      <c r="F173" s="287" t="s">
        <v>740</v>
      </c>
      <c r="G173" s="268"/>
      <c r="H173" s="268" t="s">
        <v>800</v>
      </c>
      <c r="I173" s="268" t="s">
        <v>736</v>
      </c>
      <c r="J173" s="268">
        <v>50</v>
      </c>
      <c r="K173" s="309"/>
    </row>
    <row r="174" spans="2:11" ht="15" customHeight="1">
      <c r="B174" s="288"/>
      <c r="C174" s="268" t="s">
        <v>759</v>
      </c>
      <c r="D174" s="268"/>
      <c r="E174" s="268"/>
      <c r="F174" s="287" t="s">
        <v>740</v>
      </c>
      <c r="G174" s="268"/>
      <c r="H174" s="268" t="s">
        <v>800</v>
      </c>
      <c r="I174" s="268" t="s">
        <v>736</v>
      </c>
      <c r="J174" s="268">
        <v>50</v>
      </c>
      <c r="K174" s="309"/>
    </row>
    <row r="175" spans="2:11" ht="15" customHeight="1">
      <c r="B175" s="288"/>
      <c r="C175" s="268" t="s">
        <v>108</v>
      </c>
      <c r="D175" s="268"/>
      <c r="E175" s="268"/>
      <c r="F175" s="287" t="s">
        <v>734</v>
      </c>
      <c r="G175" s="268"/>
      <c r="H175" s="268" t="s">
        <v>801</v>
      </c>
      <c r="I175" s="268" t="s">
        <v>802</v>
      </c>
      <c r="J175" s="268"/>
      <c r="K175" s="309"/>
    </row>
    <row r="176" spans="2:11" ht="15" customHeight="1">
      <c r="B176" s="288"/>
      <c r="C176" s="268" t="s">
        <v>60</v>
      </c>
      <c r="D176" s="268"/>
      <c r="E176" s="268"/>
      <c r="F176" s="287" t="s">
        <v>734</v>
      </c>
      <c r="G176" s="268"/>
      <c r="H176" s="268" t="s">
        <v>803</v>
      </c>
      <c r="I176" s="268" t="s">
        <v>804</v>
      </c>
      <c r="J176" s="268">
        <v>1</v>
      </c>
      <c r="K176" s="309"/>
    </row>
    <row r="177" spans="2:11" ht="15" customHeight="1">
      <c r="B177" s="288"/>
      <c r="C177" s="268" t="s">
        <v>56</v>
      </c>
      <c r="D177" s="268"/>
      <c r="E177" s="268"/>
      <c r="F177" s="287" t="s">
        <v>734</v>
      </c>
      <c r="G177" s="268"/>
      <c r="H177" s="268" t="s">
        <v>805</v>
      </c>
      <c r="I177" s="268" t="s">
        <v>736</v>
      </c>
      <c r="J177" s="268">
        <v>20</v>
      </c>
      <c r="K177" s="309"/>
    </row>
    <row r="178" spans="2:11" ht="15" customHeight="1">
      <c r="B178" s="288"/>
      <c r="C178" s="268" t="s">
        <v>109</v>
      </c>
      <c r="D178" s="268"/>
      <c r="E178" s="268"/>
      <c r="F178" s="287" t="s">
        <v>734</v>
      </c>
      <c r="G178" s="268"/>
      <c r="H178" s="268" t="s">
        <v>806</v>
      </c>
      <c r="I178" s="268" t="s">
        <v>736</v>
      </c>
      <c r="J178" s="268">
        <v>255</v>
      </c>
      <c r="K178" s="309"/>
    </row>
    <row r="179" spans="2:11" ht="15" customHeight="1">
      <c r="B179" s="288"/>
      <c r="C179" s="268" t="s">
        <v>110</v>
      </c>
      <c r="D179" s="268"/>
      <c r="E179" s="268"/>
      <c r="F179" s="287" t="s">
        <v>734</v>
      </c>
      <c r="G179" s="268"/>
      <c r="H179" s="268" t="s">
        <v>699</v>
      </c>
      <c r="I179" s="268" t="s">
        <v>736</v>
      </c>
      <c r="J179" s="268">
        <v>10</v>
      </c>
      <c r="K179" s="309"/>
    </row>
    <row r="180" spans="2:11" ht="15" customHeight="1">
      <c r="B180" s="288"/>
      <c r="C180" s="268" t="s">
        <v>111</v>
      </c>
      <c r="D180" s="268"/>
      <c r="E180" s="268"/>
      <c r="F180" s="287" t="s">
        <v>734</v>
      </c>
      <c r="G180" s="268"/>
      <c r="H180" s="268" t="s">
        <v>807</v>
      </c>
      <c r="I180" s="268" t="s">
        <v>768</v>
      </c>
      <c r="J180" s="268"/>
      <c r="K180" s="309"/>
    </row>
    <row r="181" spans="2:11" ht="15" customHeight="1">
      <c r="B181" s="288"/>
      <c r="C181" s="268" t="s">
        <v>808</v>
      </c>
      <c r="D181" s="268"/>
      <c r="E181" s="268"/>
      <c r="F181" s="287" t="s">
        <v>734</v>
      </c>
      <c r="G181" s="268"/>
      <c r="H181" s="268" t="s">
        <v>809</v>
      </c>
      <c r="I181" s="268" t="s">
        <v>768</v>
      </c>
      <c r="J181" s="268"/>
      <c r="K181" s="309"/>
    </row>
    <row r="182" spans="2:11" ht="15" customHeight="1">
      <c r="B182" s="288"/>
      <c r="C182" s="268" t="s">
        <v>797</v>
      </c>
      <c r="D182" s="268"/>
      <c r="E182" s="268"/>
      <c r="F182" s="287" t="s">
        <v>734</v>
      </c>
      <c r="G182" s="268"/>
      <c r="H182" s="268" t="s">
        <v>810</v>
      </c>
      <c r="I182" s="268" t="s">
        <v>768</v>
      </c>
      <c r="J182" s="268"/>
      <c r="K182" s="309"/>
    </row>
    <row r="183" spans="2:11" ht="15" customHeight="1">
      <c r="B183" s="288"/>
      <c r="C183" s="268" t="s">
        <v>113</v>
      </c>
      <c r="D183" s="268"/>
      <c r="E183" s="268"/>
      <c r="F183" s="287" t="s">
        <v>740</v>
      </c>
      <c r="G183" s="268"/>
      <c r="H183" s="268" t="s">
        <v>811</v>
      </c>
      <c r="I183" s="268" t="s">
        <v>736</v>
      </c>
      <c r="J183" s="268">
        <v>50</v>
      </c>
      <c r="K183" s="309"/>
    </row>
    <row r="184" spans="2:11" ht="15" customHeight="1">
      <c r="B184" s="288"/>
      <c r="C184" s="268" t="s">
        <v>812</v>
      </c>
      <c r="D184" s="268"/>
      <c r="E184" s="268"/>
      <c r="F184" s="287" t="s">
        <v>740</v>
      </c>
      <c r="G184" s="268"/>
      <c r="H184" s="268" t="s">
        <v>813</v>
      </c>
      <c r="I184" s="268" t="s">
        <v>814</v>
      </c>
      <c r="J184" s="268"/>
      <c r="K184" s="309"/>
    </row>
    <row r="185" spans="2:11" ht="15" customHeight="1">
      <c r="B185" s="288"/>
      <c r="C185" s="268" t="s">
        <v>815</v>
      </c>
      <c r="D185" s="268"/>
      <c r="E185" s="268"/>
      <c r="F185" s="287" t="s">
        <v>740</v>
      </c>
      <c r="G185" s="268"/>
      <c r="H185" s="268" t="s">
        <v>816</v>
      </c>
      <c r="I185" s="268" t="s">
        <v>814</v>
      </c>
      <c r="J185" s="268"/>
      <c r="K185" s="309"/>
    </row>
    <row r="186" spans="2:11" ht="15" customHeight="1">
      <c r="B186" s="288"/>
      <c r="C186" s="268" t="s">
        <v>817</v>
      </c>
      <c r="D186" s="268"/>
      <c r="E186" s="268"/>
      <c r="F186" s="287" t="s">
        <v>740</v>
      </c>
      <c r="G186" s="268"/>
      <c r="H186" s="268" t="s">
        <v>818</v>
      </c>
      <c r="I186" s="268" t="s">
        <v>814</v>
      </c>
      <c r="J186" s="268"/>
      <c r="K186" s="309"/>
    </row>
    <row r="187" spans="2:11" ht="15" customHeight="1">
      <c r="B187" s="288"/>
      <c r="C187" s="321" t="s">
        <v>819</v>
      </c>
      <c r="D187" s="268"/>
      <c r="E187" s="268"/>
      <c r="F187" s="287" t="s">
        <v>740</v>
      </c>
      <c r="G187" s="268"/>
      <c r="H187" s="268" t="s">
        <v>820</v>
      </c>
      <c r="I187" s="268" t="s">
        <v>821</v>
      </c>
      <c r="J187" s="322" t="s">
        <v>822</v>
      </c>
      <c r="K187" s="309"/>
    </row>
    <row r="188" spans="2:11" ht="15" customHeight="1">
      <c r="B188" s="288"/>
      <c r="C188" s="273" t="s">
        <v>45</v>
      </c>
      <c r="D188" s="268"/>
      <c r="E188" s="268"/>
      <c r="F188" s="287" t="s">
        <v>734</v>
      </c>
      <c r="G188" s="268"/>
      <c r="H188" s="264" t="s">
        <v>823</v>
      </c>
      <c r="I188" s="268" t="s">
        <v>824</v>
      </c>
      <c r="J188" s="268"/>
      <c r="K188" s="309"/>
    </row>
    <row r="189" spans="2:11" ht="15" customHeight="1">
      <c r="B189" s="288"/>
      <c r="C189" s="273" t="s">
        <v>825</v>
      </c>
      <c r="D189" s="268"/>
      <c r="E189" s="268"/>
      <c r="F189" s="287" t="s">
        <v>734</v>
      </c>
      <c r="G189" s="268"/>
      <c r="H189" s="268" t="s">
        <v>826</v>
      </c>
      <c r="I189" s="268" t="s">
        <v>768</v>
      </c>
      <c r="J189" s="268"/>
      <c r="K189" s="309"/>
    </row>
    <row r="190" spans="2:11" ht="15" customHeight="1">
      <c r="B190" s="288"/>
      <c r="C190" s="273" t="s">
        <v>827</v>
      </c>
      <c r="D190" s="268"/>
      <c r="E190" s="268"/>
      <c r="F190" s="287" t="s">
        <v>734</v>
      </c>
      <c r="G190" s="268"/>
      <c r="H190" s="268" t="s">
        <v>828</v>
      </c>
      <c r="I190" s="268" t="s">
        <v>768</v>
      </c>
      <c r="J190" s="268"/>
      <c r="K190" s="309"/>
    </row>
    <row r="191" spans="2:11" ht="15" customHeight="1">
      <c r="B191" s="288"/>
      <c r="C191" s="273" t="s">
        <v>829</v>
      </c>
      <c r="D191" s="268"/>
      <c r="E191" s="268"/>
      <c r="F191" s="287" t="s">
        <v>740</v>
      </c>
      <c r="G191" s="268"/>
      <c r="H191" s="268" t="s">
        <v>830</v>
      </c>
      <c r="I191" s="268" t="s">
        <v>768</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3" t="s">
        <v>831</v>
      </c>
      <c r="D197" s="383"/>
      <c r="E197" s="383"/>
      <c r="F197" s="383"/>
      <c r="G197" s="383"/>
      <c r="H197" s="383"/>
      <c r="I197" s="383"/>
      <c r="J197" s="383"/>
      <c r="K197" s="260"/>
    </row>
    <row r="198" spans="2:11" ht="25.5" customHeight="1">
      <c r="B198" s="259"/>
      <c r="C198" s="324" t="s">
        <v>832</v>
      </c>
      <c r="D198" s="324"/>
      <c r="E198" s="324"/>
      <c r="F198" s="324" t="s">
        <v>833</v>
      </c>
      <c r="G198" s="325"/>
      <c r="H198" s="382" t="s">
        <v>834</v>
      </c>
      <c r="I198" s="382"/>
      <c r="J198" s="382"/>
      <c r="K198" s="260"/>
    </row>
    <row r="199" spans="2:11" ht="5.25" customHeight="1">
      <c r="B199" s="288"/>
      <c r="C199" s="285"/>
      <c r="D199" s="285"/>
      <c r="E199" s="285"/>
      <c r="F199" s="285"/>
      <c r="G199" s="268"/>
      <c r="H199" s="285"/>
      <c r="I199" s="285"/>
      <c r="J199" s="285"/>
      <c r="K199" s="309"/>
    </row>
    <row r="200" spans="2:11" ht="15" customHeight="1">
      <c r="B200" s="288"/>
      <c r="C200" s="268" t="s">
        <v>824</v>
      </c>
      <c r="D200" s="268"/>
      <c r="E200" s="268"/>
      <c r="F200" s="287" t="s">
        <v>46</v>
      </c>
      <c r="G200" s="268"/>
      <c r="H200" s="381" t="s">
        <v>835</v>
      </c>
      <c r="I200" s="381"/>
      <c r="J200" s="381"/>
      <c r="K200" s="309"/>
    </row>
    <row r="201" spans="2:11" ht="15" customHeight="1">
      <c r="B201" s="288"/>
      <c r="C201" s="294"/>
      <c r="D201" s="268"/>
      <c r="E201" s="268"/>
      <c r="F201" s="287" t="s">
        <v>47</v>
      </c>
      <c r="G201" s="268"/>
      <c r="H201" s="381" t="s">
        <v>836</v>
      </c>
      <c r="I201" s="381"/>
      <c r="J201" s="381"/>
      <c r="K201" s="309"/>
    </row>
    <row r="202" spans="2:11" ht="15" customHeight="1">
      <c r="B202" s="288"/>
      <c r="C202" s="294"/>
      <c r="D202" s="268"/>
      <c r="E202" s="268"/>
      <c r="F202" s="287" t="s">
        <v>50</v>
      </c>
      <c r="G202" s="268"/>
      <c r="H202" s="381" t="s">
        <v>837</v>
      </c>
      <c r="I202" s="381"/>
      <c r="J202" s="381"/>
      <c r="K202" s="309"/>
    </row>
    <row r="203" spans="2:11" ht="15" customHeight="1">
      <c r="B203" s="288"/>
      <c r="C203" s="268"/>
      <c r="D203" s="268"/>
      <c r="E203" s="268"/>
      <c r="F203" s="287" t="s">
        <v>48</v>
      </c>
      <c r="G203" s="268"/>
      <c r="H203" s="381" t="s">
        <v>838</v>
      </c>
      <c r="I203" s="381"/>
      <c r="J203" s="381"/>
      <c r="K203" s="309"/>
    </row>
    <row r="204" spans="2:11" ht="15" customHeight="1">
      <c r="B204" s="288"/>
      <c r="C204" s="268"/>
      <c r="D204" s="268"/>
      <c r="E204" s="268"/>
      <c r="F204" s="287" t="s">
        <v>49</v>
      </c>
      <c r="G204" s="268"/>
      <c r="H204" s="381" t="s">
        <v>839</v>
      </c>
      <c r="I204" s="381"/>
      <c r="J204" s="381"/>
      <c r="K204" s="309"/>
    </row>
    <row r="205" spans="2:11" ht="15" customHeight="1">
      <c r="B205" s="288"/>
      <c r="C205" s="268"/>
      <c r="D205" s="268"/>
      <c r="E205" s="268"/>
      <c r="F205" s="287"/>
      <c r="G205" s="268"/>
      <c r="H205" s="268"/>
      <c r="I205" s="268"/>
      <c r="J205" s="268"/>
      <c r="K205" s="309"/>
    </row>
    <row r="206" spans="2:11" ht="15" customHeight="1">
      <c r="B206" s="288"/>
      <c r="C206" s="268" t="s">
        <v>780</v>
      </c>
      <c r="D206" s="268"/>
      <c r="E206" s="268"/>
      <c r="F206" s="287" t="s">
        <v>87</v>
      </c>
      <c r="G206" s="268"/>
      <c r="H206" s="381" t="s">
        <v>840</v>
      </c>
      <c r="I206" s="381"/>
      <c r="J206" s="381"/>
      <c r="K206" s="309"/>
    </row>
    <row r="207" spans="2:11" ht="15" customHeight="1">
      <c r="B207" s="288"/>
      <c r="C207" s="294"/>
      <c r="D207" s="268"/>
      <c r="E207" s="268"/>
      <c r="F207" s="287" t="s">
        <v>678</v>
      </c>
      <c r="G207" s="268"/>
      <c r="H207" s="381" t="s">
        <v>679</v>
      </c>
      <c r="I207" s="381"/>
      <c r="J207" s="381"/>
      <c r="K207" s="309"/>
    </row>
    <row r="208" spans="2:11" ht="15" customHeight="1">
      <c r="B208" s="288"/>
      <c r="C208" s="268"/>
      <c r="D208" s="268"/>
      <c r="E208" s="268"/>
      <c r="F208" s="287" t="s">
        <v>676</v>
      </c>
      <c r="G208" s="268"/>
      <c r="H208" s="381" t="s">
        <v>841</v>
      </c>
      <c r="I208" s="381"/>
      <c r="J208" s="381"/>
      <c r="K208" s="309"/>
    </row>
    <row r="209" spans="2:11" ht="15" customHeight="1">
      <c r="B209" s="326"/>
      <c r="C209" s="294"/>
      <c r="D209" s="294"/>
      <c r="E209" s="294"/>
      <c r="F209" s="287" t="s">
        <v>82</v>
      </c>
      <c r="G209" s="273"/>
      <c r="H209" s="380" t="s">
        <v>680</v>
      </c>
      <c r="I209" s="380"/>
      <c r="J209" s="380"/>
      <c r="K209" s="327"/>
    </row>
    <row r="210" spans="2:11" ht="15" customHeight="1">
      <c r="B210" s="326"/>
      <c r="C210" s="294"/>
      <c r="D210" s="294"/>
      <c r="E210" s="294"/>
      <c r="F210" s="287" t="s">
        <v>681</v>
      </c>
      <c r="G210" s="273"/>
      <c r="H210" s="380" t="s">
        <v>842</v>
      </c>
      <c r="I210" s="380"/>
      <c r="J210" s="380"/>
      <c r="K210" s="327"/>
    </row>
    <row r="211" spans="2:11" ht="15" customHeight="1">
      <c r="B211" s="326"/>
      <c r="C211" s="294"/>
      <c r="D211" s="294"/>
      <c r="E211" s="294"/>
      <c r="F211" s="328"/>
      <c r="G211" s="273"/>
      <c r="H211" s="329"/>
      <c r="I211" s="329"/>
      <c r="J211" s="329"/>
      <c r="K211" s="327"/>
    </row>
    <row r="212" spans="2:11" ht="15" customHeight="1">
      <c r="B212" s="326"/>
      <c r="C212" s="268" t="s">
        <v>804</v>
      </c>
      <c r="D212" s="294"/>
      <c r="E212" s="294"/>
      <c r="F212" s="287">
        <v>1</v>
      </c>
      <c r="G212" s="273"/>
      <c r="H212" s="380" t="s">
        <v>843</v>
      </c>
      <c r="I212" s="380"/>
      <c r="J212" s="380"/>
      <c r="K212" s="327"/>
    </row>
    <row r="213" spans="2:11" ht="15" customHeight="1">
      <c r="B213" s="326"/>
      <c r="C213" s="294"/>
      <c r="D213" s="294"/>
      <c r="E213" s="294"/>
      <c r="F213" s="287">
        <v>2</v>
      </c>
      <c r="G213" s="273"/>
      <c r="H213" s="380" t="s">
        <v>844</v>
      </c>
      <c r="I213" s="380"/>
      <c r="J213" s="380"/>
      <c r="K213" s="327"/>
    </row>
    <row r="214" spans="2:11" ht="15" customHeight="1">
      <c r="B214" s="326"/>
      <c r="C214" s="294"/>
      <c r="D214" s="294"/>
      <c r="E214" s="294"/>
      <c r="F214" s="287">
        <v>3</v>
      </c>
      <c r="G214" s="273"/>
      <c r="H214" s="380" t="s">
        <v>845</v>
      </c>
      <c r="I214" s="380"/>
      <c r="J214" s="380"/>
      <c r="K214" s="327"/>
    </row>
    <row r="215" spans="2:11" ht="15" customHeight="1">
      <c r="B215" s="326"/>
      <c r="C215" s="294"/>
      <c r="D215" s="294"/>
      <c r="E215" s="294"/>
      <c r="F215" s="287">
        <v>4</v>
      </c>
      <c r="G215" s="273"/>
      <c r="H215" s="380" t="s">
        <v>846</v>
      </c>
      <c r="I215" s="380"/>
      <c r="J215" s="380"/>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Chlumecky</dc:creator>
  <cp:keywords/>
  <dc:description/>
  <cp:lastModifiedBy>Ing. Zdeněk KRATOCHVÍL</cp:lastModifiedBy>
  <dcterms:created xsi:type="dcterms:W3CDTF">2018-12-17T00:25:00Z</dcterms:created>
  <dcterms:modified xsi:type="dcterms:W3CDTF">2019-03-26T11:49:47Z</dcterms:modified>
  <cp:category/>
  <cp:version/>
  <cp:contentType/>
  <cp:contentStatus/>
</cp:coreProperties>
</file>