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Rekapitulace stavby" sheetId="1" r:id="rId1"/>
    <sheet name="SO-01 - REKONSTRUKCE LEŽA..." sheetId="2" r:id="rId2"/>
    <sheet name="VRN-01 - VRN" sheetId="3" r:id="rId3"/>
    <sheet name="Pokyny pro vyplnění" sheetId="4" r:id="rId4"/>
  </sheets>
  <definedNames>
    <definedName name="_xlnm._FilterDatabase" localSheetId="1" hidden="1">'SO-01 - REKONSTRUKCE LEŽA...'!$C$86:$K$86</definedName>
    <definedName name="_xlnm._FilterDatabase" localSheetId="2" hidden="1">'VRN-01 - VRN'!$C$78:$K$78</definedName>
    <definedName name="_xlnm.Print_Titles" localSheetId="0">'Rekapitulace stavby'!$49:$49</definedName>
    <definedName name="_xlnm.Print_Titles" localSheetId="1">'SO-01 - REKONSTRUKCE LEŽA...'!$86:$86</definedName>
    <definedName name="_xlnm.Print_Titles" localSheetId="2">'VRN-01 - VRN'!$78:$78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'SO-01 - REKONSTRUKCE LEŽA...'!$C$4:$J$36,'SO-01 - REKONSTRUKCE LEŽA...'!$C$42:$J$68,'SO-01 - REKONSTRUKCE LEŽA...'!$C$74:$K$524</definedName>
    <definedName name="_xlnm.Print_Area" localSheetId="2">'VRN-01 - VRN'!$C$4:$J$36,'VRN-01 - VRN'!$C$42:$J$60,'VRN-01 - VRN'!$C$66:$K$85</definedName>
  </definedNames>
  <calcPr fullCalcOnLoad="1"/>
</workbook>
</file>

<file path=xl/sharedStrings.xml><?xml version="1.0" encoding="utf-8"?>
<sst xmlns="http://schemas.openxmlformats.org/spreadsheetml/2006/main" count="4925" uniqueCount="1014">
  <si>
    <t>Export VZ</t>
  </si>
  <si>
    <t>List obsahuje:</t>
  </si>
  <si>
    <t>3.0</t>
  </si>
  <si>
    <t>ZAMOK</t>
  </si>
  <si>
    <t>False</t>
  </si>
  <si>
    <t>{d52382aa-f858-422b-a258-00cdb298bad7}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</si>
  <si>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</si>
  <si>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</si>
  <si>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</si>
  <si>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</si>
  <si>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</si>
  <si>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</si>
  <si>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</si>
  <si>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</si>
  <si>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2018_044P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</si>
  <si>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</si>
  <si>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</si>
  <si>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U22 – PD NA PROVEDENÍ STAVBY REKONSTRUKCE LEŽATÝCH A SVISLÝCH ROZVODŮ VODY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</si>
  <si>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</si>
  <si>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</si>
  <si>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</si>
  <si>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</si>
  <si>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</si>
  <si>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</si>
  <si>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</si>
  <si>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</si>
  <si>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28.5.2018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</si>
  <si>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</si>
  <si>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</si>
  <si>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</si>
  <si>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</si>
  <si>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</si>
  <si>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</si>
  <si>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</si>
  <si>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</si>
  <si>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VODOPLAN spol. s.r.o., Sokolovská 41, 323 00 Plzeň</t>
  </si>
  <si>
    <t>True</t>
  </si>
  <si>
    <t>Poznámka:</t>
  </si>
  <si>
    <t>Kvalitativní standard provedení objektů je uveden v textových částech projektové dokumentace
Rozpočet vytvořen programem KROS 4 licence 56e520f5 U
Cenová úroveň 2016/I v.4.
Vypracoval: Vít Včeliš, 724538658, vitvcelis@seznam.cz
Seznam dokumentace:
1               SOUHRNNÁ TECHNICKÁ ZPRÁVA
2               PŮDPRYS - 1.PP (1/2)
3               PŮDPRYS - 1.PP (2/2)
4               PŮDPRYS - 1.NP (1/2)
5               PŮDPRYS - 1.NP (2/2)
6               PŮDPRYS - 2.NP (1/2)
7               PŮDPRYS - 2.NP (2/2)
8               PŮDPRYS - 3.NP (1/2)
9               PŮDPRYS - 3.NP (2/2)
10             PŮDPRYS - 4.NP (1/2)
11             PŮDPRYS - 4.NP (2/2)
12             PŮDPRYS - 5.NP
13             PŮDPRYS - 6.NP
14             PŮDPRYS - 7.NP
15             AXONOMETRIE ROZVODU
16             ULOŽENÍ ROZVODU V KOLEKTORU
17             ULOŽENÍ ROZVODU V PODHLEDU
18             STAVEBNÍ ÚPRAVY - 1.PP
19             STAVEBNÍ ÚPRAVY - 1.NP
20             VÝKAZ VÝMĚR, ROZPOČET STAVBY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</si>
  <si>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</si>
  <si>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</si>
  <si>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</si>
  <si>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</si>
  <si>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</si>
  <si>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</si>
  <si>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</si>
  <si>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</si>
  <si>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</si>
  <si>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</si>
  <si>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</si>
  <si>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</si>
  <si>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</si>
  <si>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</si>
  <si>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</si>
  <si>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</si>
  <si>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</si>
  <si>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</si>
  <si>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</si>
  <si>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</si>
  <si>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</si>
  <si>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</si>
  <si>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</si>
  <si>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</si>
  <si>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</si>
  <si>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</si>
  <si>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</si>
  <si>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</si>
  <si>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</si>
  <si>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</si>
  <si>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</si>
  <si>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</si>
  <si>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</si>
  <si>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</si>
  <si>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</si>
  <si>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</si>
  <si>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</si>
  <si>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</si>
  <si>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</si>
  <si>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REKONSTRUKCE LEŽATÝCH A SVISLÝCH ROZVODŮ VODY</t>
  </si>
  <si>
    <t>STA</t>
  </si>
  <si>
    <t>{2bdc40eb-bb66-4d02-b573-f12d24b0233c}</t>
  </si>
  <si>
    <t>2</t>
  </si>
  <si>
    <t>VRN-01</t>
  </si>
  <si>
    <t>VRN</t>
  </si>
  <si>
    <t>{a4ca7b86-86a4-4507-9be1-7750f59f9d0d}</t>
  </si>
  <si>
    <t>Zpět na list:</t>
  </si>
  <si>
    <t>KRYCÍ LIST SOUPISU</t>
  </si>
  <si>
    <t>Objekt:</t>
  </si>
  <si>
    <t>SO-01 - REKONSTRUKCE LEŽATÝCH A SVISLÝCH ROZVODŮ VODY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</si>
  <si>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</si>
  <si>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</si>
  <si>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</si>
  <si>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</si>
  <si>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</si>
  <si>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</si>
  <si>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</si>
  <si>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</si>
  <si>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</si>
  <si>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</si>
  <si>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 Přesun hmot</t>
  </si>
  <si>
    <t>PSV -  Práce a dodávky PSV</t>
  </si>
  <si>
    <t xml:space="preserve">    722 - Zdravotechnika - vnitřní vodovod</t>
  </si>
  <si>
    <t xml:space="preserve">    763 - Konstrukce suché výstavby</t>
  </si>
  <si>
    <t xml:space="preserve">    767 - Konstrukce zámečnické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</si>
  <si>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</si>
  <si>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</si>
  <si>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</si>
  <si>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</si>
  <si>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</si>
  <si>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</si>
  <si>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</si>
  <si>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</si>
  <si>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</si>
  <si>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</si>
  <si>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</si>
  <si>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</si>
  <si>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</si>
  <si>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</si>
  <si>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</si>
  <si>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</si>
  <si>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</si>
  <si>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</si>
  <si>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>3</t>
  </si>
  <si>
    <t>Svislé a kompletní konstrukce</t>
  </si>
  <si>
    <t>K</t>
  </si>
  <si>
    <t>340238235</t>
  </si>
  <si>
    <t>Zazdívka otvorů pl do 1 m2 v příčkách nebo stěnách z příčkovek Ytong tl 150 mm</t>
  </si>
  <si>
    <t>m2</t>
  </si>
  <si>
    <t>CS ÚRS 2016 01</t>
  </si>
  <si>
    <t>4</t>
  </si>
  <si>
    <t>1992579724</t>
  </si>
  <si>
    <t>P</t>
  </si>
  <si>
    <t>Poznámka k položce:
Odkaz na dokumentaci viz poznámka "Krycí list soupisu"</t>
  </si>
  <si>
    <t>VV</t>
  </si>
  <si>
    <t>2,00*74</t>
  </si>
  <si>
    <t>149</t>
  </si>
  <si>
    <t>310238411</t>
  </si>
  <si>
    <t>Zazdívka otvorů pl do 1 m2 ve zdivu nadzákladovém cihlami pálenými na MC</t>
  </si>
  <si>
    <t>m3</t>
  </si>
  <si>
    <t>1007449111</t>
  </si>
  <si>
    <t>"spojka" 0,75*0,90*(0,30+0,45)*2</t>
  </si>
  <si>
    <t>"spojka" 0,75*0,90*(0,60)*2</t>
  </si>
  <si>
    <t>Součet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</si>
  <si>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</si>
  <si>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</si>
  <si>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</si>
  <si>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</si>
  <si>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832095813</t>
  </si>
  <si>
    <t>"spojka" 0,75*0,90*2</t>
  </si>
  <si>
    <t>612321141</t>
  </si>
  <si>
    <t>Vápenocementová omítka štuková dvouvrstvá vnitřních stěn nanášená ručně</t>
  </si>
  <si>
    <t>1958513237</t>
  </si>
  <si>
    <t>9</t>
  </si>
  <si>
    <t>Ostatní konstrukce a práce-bourání</t>
  </si>
  <si>
    <t>941955001</t>
  </si>
  <si>
    <t>Lešení lehké pomocné, výška podlahy do 1,2 m bez materiálu</t>
  </si>
  <si>
    <t>1580176989</t>
  </si>
  <si>
    <t>5</t>
  </si>
  <si>
    <t>962032230</t>
  </si>
  <si>
    <t>Bourání zdiva z cihel pálených nebo vápenopískových na MV nebo MVC do 1 m3</t>
  </si>
  <si>
    <t>2129254239</t>
  </si>
  <si>
    <t>0,20*2,00*74</t>
  </si>
  <si>
    <t>138</t>
  </si>
  <si>
    <t>971052571</t>
  </si>
  <si>
    <t>Vybourání nebo prorážení otvorů v ŽB příčkách a zdech pl do 1 m2 tl do 750 mm</t>
  </si>
  <si>
    <t>1400106929</t>
  </si>
  <si>
    <t>971042451</t>
  </si>
  <si>
    <t>Vybourání otvorů v betonových příčkách a zdech pl do 0,25 m2 tl do 450 mm</t>
  </si>
  <si>
    <t>kus</t>
  </si>
  <si>
    <t>-574498582</t>
  </si>
  <si>
    <t>"prostup kolektor 1.pp" 1</t>
  </si>
  <si>
    <t>"prostup kolektorová přípojka 2" 1</t>
  </si>
  <si>
    <t>"prostup spojka 1.pp" 2</t>
  </si>
  <si>
    <t>"prostup vstupní objekt" 4</t>
  </si>
  <si>
    <t>"prostup katedrový objekt" 1</t>
  </si>
  <si>
    <t>"prostup SP.01" 1</t>
  </si>
  <si>
    <t>"prostup SP.02" 2</t>
  </si>
  <si>
    <t>"prostup SP.03" 4</t>
  </si>
  <si>
    <t>"prostup SP.04" 4</t>
  </si>
  <si>
    <t>"prostup SP.05" 4</t>
  </si>
  <si>
    <t>"prostup SP.06" 4</t>
  </si>
  <si>
    <t>"prostup SP.07" 7</t>
  </si>
  <si>
    <t>"prostup SP.08" 7</t>
  </si>
  <si>
    <t>"prostup SP.09" 7</t>
  </si>
  <si>
    <t>"prostup SP.10" 6</t>
  </si>
  <si>
    <t>"prostup SP.11" 1</t>
  </si>
  <si>
    <t>"prostup SP.12" 2</t>
  </si>
  <si>
    <t>"prostup SP.13" 1</t>
  </si>
  <si>
    <t>"prostup SP.14" 1</t>
  </si>
  <si>
    <t>"prostup SP.15" 1</t>
  </si>
  <si>
    <t>"prostup SP.16" 1</t>
  </si>
  <si>
    <t>"prostup SP.17" 1</t>
  </si>
  <si>
    <t>"prostup SP.18" 2</t>
  </si>
  <si>
    <t>7</t>
  </si>
  <si>
    <t>9710424R1</t>
  </si>
  <si>
    <t>Protipožární ucpávka dle platných předpisů a norem</t>
  </si>
  <si>
    <t>1968068941</t>
  </si>
  <si>
    <t>"spojka" 2*4</t>
  </si>
  <si>
    <t>997</t>
  </si>
  <si>
    <t>Přesun sutě</t>
  </si>
  <si>
    <t>8</t>
  </si>
  <si>
    <t>997013113</t>
  </si>
  <si>
    <t>Vnitrostaveništní doprava suti a vybouraných hmot pro budovy v do 12 m s použitím mechanizace</t>
  </si>
  <si>
    <t>t</t>
  </si>
  <si>
    <t>1388204449</t>
  </si>
  <si>
    <t>997013501</t>
  </si>
  <si>
    <t>Odvoz suti a vybouraných hmot na skládku nebo meziskládku do 1 km se složením</t>
  </si>
  <si>
    <t>-2053484925</t>
  </si>
  <si>
    <t>997013509</t>
  </si>
  <si>
    <t>Příplatek k odvozu suti a vybouraných hmot na skládku ZKD 1 km přes 1 km</t>
  </si>
  <si>
    <t>-1562097920</t>
  </si>
  <si>
    <t>137,147*6 'Přepočtené koeficientem množství</t>
  </si>
  <si>
    <t>11</t>
  </si>
  <si>
    <t>997013803</t>
  </si>
  <si>
    <t>Poplatek za uložení stavebního odpadu z keramických materiálů na skládce (skládkovné)</t>
  </si>
  <si>
    <t>1938868870</t>
  </si>
  <si>
    <t>998</t>
  </si>
  <si>
    <t xml:space="preserve"> Přesun hmot</t>
  </si>
  <si>
    <t>12</t>
  </si>
  <si>
    <t>998011003</t>
  </si>
  <si>
    <t>Přesun hmot pro budovy zděné v do 24 m</t>
  </si>
  <si>
    <t>573307647</t>
  </si>
  <si>
    <t>PSV</t>
  </si>
  <si>
    <t xml:space="preserve"> Práce a dodávky PSV</t>
  </si>
  <si>
    <t>722</t>
  </si>
  <si>
    <t>Zdravotechnika - vnitřní vodovod</t>
  </si>
  <si>
    <t>13</t>
  </si>
  <si>
    <t>722130801</t>
  </si>
  <si>
    <t>Demontáž potrubí ocelové pozinkované závitové do DN 25</t>
  </si>
  <si>
    <t>m</t>
  </si>
  <si>
    <t>16</t>
  </si>
  <si>
    <t>1896741949</t>
  </si>
  <si>
    <t>"3/4 " 190,00+1,50</t>
  </si>
  <si>
    <t>"1 " 178,00+1,50+1,50</t>
  </si>
  <si>
    <t>"spojka" 29,00</t>
  </si>
  <si>
    <t>14</t>
  </si>
  <si>
    <t>722130802</t>
  </si>
  <si>
    <t>Demontáž potrubí ocelové pozinkované závitové do DN 40</t>
  </si>
  <si>
    <t>-1252068480</t>
  </si>
  <si>
    <t>"5/4 " 45,00</t>
  </si>
  <si>
    <t>"6/4 " 285,00</t>
  </si>
  <si>
    <t>722130803</t>
  </si>
  <si>
    <t>Demontáž potrubí ocelové pozinkované závitové do DN 50</t>
  </si>
  <si>
    <t>1681092651</t>
  </si>
  <si>
    <t>"2 " 262,00</t>
  </si>
  <si>
    <t>722130805</t>
  </si>
  <si>
    <t>Demontáž potrubí ocelové pozinkované závitové do DN 80</t>
  </si>
  <si>
    <t>361115096</t>
  </si>
  <si>
    <t>"3 " 817,00</t>
  </si>
  <si>
    <t>17</t>
  </si>
  <si>
    <t>722220861</t>
  </si>
  <si>
    <t>Demontáž armatur závitových se dvěma závity G do 3/4</t>
  </si>
  <si>
    <t>-1377755428</t>
  </si>
  <si>
    <t>18</t>
  </si>
  <si>
    <t>722220862</t>
  </si>
  <si>
    <t>Demontáž armatur závitových se dvěma závity G do 5/4</t>
  </si>
  <si>
    <t>1595144317</t>
  </si>
  <si>
    <t>35+40</t>
  </si>
  <si>
    <t>19</t>
  </si>
  <si>
    <t>722220863</t>
  </si>
  <si>
    <t>Demontáž armatur závitových se dvěma závity G 6/4</t>
  </si>
  <si>
    <t>-1967812923</t>
  </si>
  <si>
    <t>20</t>
  </si>
  <si>
    <t>722220864</t>
  </si>
  <si>
    <t>Demontáž armatur závitových se dvěma závity G 2</t>
  </si>
  <si>
    <t>1460029036</t>
  </si>
  <si>
    <t>722220866</t>
  </si>
  <si>
    <t>Demontáž armatur závitových se dvěma závity G 3</t>
  </si>
  <si>
    <t>138824082</t>
  </si>
  <si>
    <t>22</t>
  </si>
  <si>
    <t>722211813</t>
  </si>
  <si>
    <t>Demontáž armatur přírubových se dvěma přírubami do DN 80</t>
  </si>
  <si>
    <t>-371756921</t>
  </si>
  <si>
    <t>23</t>
  </si>
  <si>
    <t>7222118R1</t>
  </si>
  <si>
    <t>Demontáž armatur přírubových se dvěma přírubami do DN 80 redukce DN 80/50</t>
  </si>
  <si>
    <t>-1825338717</t>
  </si>
  <si>
    <t>24</t>
  </si>
  <si>
    <t>7222118R2</t>
  </si>
  <si>
    <t>Demontáž armatur přírubových se dvěma přírubami do DN 80 TP DN 50 dl. 500 mm</t>
  </si>
  <si>
    <t>1036228945</t>
  </si>
  <si>
    <t>25</t>
  </si>
  <si>
    <t>722260801</t>
  </si>
  <si>
    <t>Demontáž vodoměrů přírubových do DN 50</t>
  </si>
  <si>
    <t>-41903733</t>
  </si>
  <si>
    <t>26</t>
  </si>
  <si>
    <t>7222118R3</t>
  </si>
  <si>
    <t>Demontáž armatur přírubových se dvěma přírubami do DN 80 nátrubek 3/4"</t>
  </si>
  <si>
    <t>-870628589</t>
  </si>
  <si>
    <t>27</t>
  </si>
  <si>
    <t>7222118R4</t>
  </si>
  <si>
    <t>Demontáž armatur přírubových se dvěma přírubami do DN 80 zpětná klapka DN 80</t>
  </si>
  <si>
    <t>-1994967715</t>
  </si>
  <si>
    <t>28</t>
  </si>
  <si>
    <t>7222118R5</t>
  </si>
  <si>
    <t>Demontáž armatur přírubových se dvěma přírubami do DN 80 montážní vložka</t>
  </si>
  <si>
    <t>-233354517</t>
  </si>
  <si>
    <t>29</t>
  </si>
  <si>
    <t>713461871</t>
  </si>
  <si>
    <t>Odstanění izolace tepelné potrubí a ohybů návlekovými izolačními pouzdry</t>
  </si>
  <si>
    <t>-2101661048</t>
  </si>
  <si>
    <t>30</t>
  </si>
  <si>
    <t>7222501R1</t>
  </si>
  <si>
    <t>Demontáž/vysekání hydrantových skříní včetně výstroje</t>
  </si>
  <si>
    <t>1329269139</t>
  </si>
  <si>
    <t>31</t>
  </si>
  <si>
    <t>722220851</t>
  </si>
  <si>
    <t>Demontáž armatur závitových s jedním závitem G do 3/4</t>
  </si>
  <si>
    <t>-1772206447</t>
  </si>
  <si>
    <t>32</t>
  </si>
  <si>
    <t>722220852</t>
  </si>
  <si>
    <t>Demontáž armatur závitových s jedním závitem G do 5/4</t>
  </si>
  <si>
    <t>1414561165</t>
  </si>
  <si>
    <t>33</t>
  </si>
  <si>
    <t>722220853</t>
  </si>
  <si>
    <t>Demontáž armatur závitových s jedním závitem G 6/4</t>
  </si>
  <si>
    <t>-1830181624</t>
  </si>
  <si>
    <t>34</t>
  </si>
  <si>
    <t>722220855</t>
  </si>
  <si>
    <t>Demontáž armatur závitových s jedním závitem G do 2 1/2</t>
  </si>
  <si>
    <t>-931098545</t>
  </si>
  <si>
    <t>35</t>
  </si>
  <si>
    <t>722220856</t>
  </si>
  <si>
    <t>Demontáž armatur závitových s jedním závitem G 3</t>
  </si>
  <si>
    <t>2044572878</t>
  </si>
  <si>
    <t>36</t>
  </si>
  <si>
    <t>722174023</t>
  </si>
  <si>
    <t>Potrubí vodovodní plastové PPR svar polyfuze PN 20 D 25 x 4,2 mm</t>
  </si>
  <si>
    <t>-960419619</t>
  </si>
  <si>
    <t>190,00</t>
  </si>
  <si>
    <t>37</t>
  </si>
  <si>
    <t>M</t>
  </si>
  <si>
    <t>286540040</t>
  </si>
  <si>
    <t>koleno 90° PPR pro rozvod pitné a teplé užitkové vody D 25 mm</t>
  </si>
  <si>
    <t>-1506582491</t>
  </si>
  <si>
    <t>38</t>
  </si>
  <si>
    <t>286540740</t>
  </si>
  <si>
    <t>T-kus jednoznačný PPR D 25 mm</t>
  </si>
  <si>
    <t>227141963</t>
  </si>
  <si>
    <t>39</t>
  </si>
  <si>
    <t>286541440</t>
  </si>
  <si>
    <t>nátrubek PPR D 25 mm</t>
  </si>
  <si>
    <t>-1112221706</t>
  </si>
  <si>
    <t>40</t>
  </si>
  <si>
    <t>722174024</t>
  </si>
  <si>
    <t>Potrubí vodovodní plastové PPR svar polyfuze PN 20 D 32 x5,4 mm</t>
  </si>
  <si>
    <t>1294749666</t>
  </si>
  <si>
    <t>185,00</t>
  </si>
  <si>
    <t>41</t>
  </si>
  <si>
    <t>286540060</t>
  </si>
  <si>
    <t>koleno 90° PPR pro rozvod pitné a teplé užitkové vody D 32 mm</t>
  </si>
  <si>
    <t>760554246</t>
  </si>
  <si>
    <t>42</t>
  </si>
  <si>
    <t>286540320</t>
  </si>
  <si>
    <t>koleno 45° PPR pro rozvod pitné a teplé užitkové vody D 32mm</t>
  </si>
  <si>
    <t>-387230875</t>
  </si>
  <si>
    <t>43</t>
  </si>
  <si>
    <t>286541060</t>
  </si>
  <si>
    <t>T-kus redukovaný PPR D 32 x 25 x 32 mm</t>
  </si>
  <si>
    <t>1799722307</t>
  </si>
  <si>
    <t>44</t>
  </si>
  <si>
    <t>286540760</t>
  </si>
  <si>
    <t>T-kus jednoznačný PPR D 32 mm</t>
  </si>
  <si>
    <t>-1510227208</t>
  </si>
  <si>
    <t>45</t>
  </si>
  <si>
    <t>286541460</t>
  </si>
  <si>
    <t>nátrubek PPR D 32 mm</t>
  </si>
  <si>
    <t>1984477386</t>
  </si>
  <si>
    <t>46</t>
  </si>
  <si>
    <t>286542010,1</t>
  </si>
  <si>
    <t>redukce vnitřní/vnější PPR D 32 x 25 mm (1") vnitřní závit</t>
  </si>
  <si>
    <t>1670570819</t>
  </si>
  <si>
    <t>47</t>
  </si>
  <si>
    <t>286542010</t>
  </si>
  <si>
    <t>redukce vnitřní/vnější PPR D 32 x 25 mm</t>
  </si>
  <si>
    <t>-950974428</t>
  </si>
  <si>
    <t>48</t>
  </si>
  <si>
    <t>722174025</t>
  </si>
  <si>
    <t>Potrubí vodovodní plastové PPR svar polyfuze PN 20 D 40 x 6,7 mm</t>
  </si>
  <si>
    <t>1862659813</t>
  </si>
  <si>
    <t>45,00</t>
  </si>
  <si>
    <t>49</t>
  </si>
  <si>
    <t>286540080</t>
  </si>
  <si>
    <t>koleno 90° PPR pro rozvod pitné a teplé užitkové vody D 40 mm</t>
  </si>
  <si>
    <t>-1297663038</t>
  </si>
  <si>
    <t>50</t>
  </si>
  <si>
    <t>286541100</t>
  </si>
  <si>
    <t>T-kus redukovaný PPR D 40 x 25 x 40 mm</t>
  </si>
  <si>
    <t>868891941</t>
  </si>
  <si>
    <t>51</t>
  </si>
  <si>
    <t>286541120</t>
  </si>
  <si>
    <t>T-kus redukovaný PPR D 40 x 32 x 40 mm</t>
  </si>
  <si>
    <t>-667943589</t>
  </si>
  <si>
    <t>52</t>
  </si>
  <si>
    <t>286541480</t>
  </si>
  <si>
    <t>nátrubek PPR D 40 mm</t>
  </si>
  <si>
    <t>1684365076</t>
  </si>
  <si>
    <t>53</t>
  </si>
  <si>
    <t>722174026</t>
  </si>
  <si>
    <t>Potrubí vodovodní plastové PPR svar polyfuze PN 20 D 50 x 8,4 mm</t>
  </si>
  <si>
    <t>-107606600</t>
  </si>
  <si>
    <t>285,00</t>
  </si>
  <si>
    <t>54</t>
  </si>
  <si>
    <t>286540100</t>
  </si>
  <si>
    <t>koleno 90° PPR pro rozvod pitné a teplé užitkové vody D 50 mm</t>
  </si>
  <si>
    <t>1130513761</t>
  </si>
  <si>
    <t>55</t>
  </si>
  <si>
    <t>286540360</t>
  </si>
  <si>
    <t>koleno 45° PPR pro rozvod pitné a teplé užitkové vody D 50mm</t>
  </si>
  <si>
    <t>1851843510</t>
  </si>
  <si>
    <t>56</t>
  </si>
  <si>
    <t>286541130</t>
  </si>
  <si>
    <t>T-kus redukovaný PPR D 50 x 25 x 50 mm</t>
  </si>
  <si>
    <t>-71045699</t>
  </si>
  <si>
    <t>57</t>
  </si>
  <si>
    <t>286541140</t>
  </si>
  <si>
    <t>T-kus redukovaný PPR D 50 x 32 x 50 mm</t>
  </si>
  <si>
    <t>97775551</t>
  </si>
  <si>
    <t>58</t>
  </si>
  <si>
    <t>286541160</t>
  </si>
  <si>
    <t>T-kus redukovaný PPR D 50 x 40 x 50 mm</t>
  </si>
  <si>
    <t>-339489580</t>
  </si>
  <si>
    <t>59</t>
  </si>
  <si>
    <t>286540800</t>
  </si>
  <si>
    <t>T-kus jednoznačný PPR D 50 mm</t>
  </si>
  <si>
    <t>-1385826566</t>
  </si>
  <si>
    <t>60</t>
  </si>
  <si>
    <t>286541500</t>
  </si>
  <si>
    <t>nátrubek PPR D 50 mm</t>
  </si>
  <si>
    <t>899929575</t>
  </si>
  <si>
    <t>61</t>
  </si>
  <si>
    <t>286542070</t>
  </si>
  <si>
    <t>redukce vnitřní/vnější PPR D 50 x 40 mm</t>
  </si>
  <si>
    <t>-586332697</t>
  </si>
  <si>
    <t>62</t>
  </si>
  <si>
    <t>722174027</t>
  </si>
  <si>
    <t>Potrubí vodovodní plastové PPR svar polyfuze PN 20 D 63 x 10,5 mm</t>
  </si>
  <si>
    <t>-309010602</t>
  </si>
  <si>
    <t>274,00</t>
  </si>
  <si>
    <t>63</t>
  </si>
  <si>
    <t>286540120</t>
  </si>
  <si>
    <t>koleno 90° PPR pro rozvod pitné a teplé užitkové vody D 63 mm</t>
  </si>
  <si>
    <t>-482333092</t>
  </si>
  <si>
    <t>64</t>
  </si>
  <si>
    <t>286541170</t>
  </si>
  <si>
    <t>T-kus redukovaný PPR D 63 x 25 x 63 mm</t>
  </si>
  <si>
    <t>1344298656</t>
  </si>
  <si>
    <t>65</t>
  </si>
  <si>
    <t>286541180</t>
  </si>
  <si>
    <t>T-kus redukovaný PPR D 63 x 32 x 63 mm</t>
  </si>
  <si>
    <t>1104160446</t>
  </si>
  <si>
    <t>66</t>
  </si>
  <si>
    <t>286541200</t>
  </si>
  <si>
    <t>T-kus redukovaný PPR D 63 x 40 x 63 mm</t>
  </si>
  <si>
    <t>-1298499841</t>
  </si>
  <si>
    <t>67</t>
  </si>
  <si>
    <t>286541220</t>
  </si>
  <si>
    <t>T-kus redukovaný PPR D 63 x 50 x 63 mm</t>
  </si>
  <si>
    <t>-1160954748</t>
  </si>
  <si>
    <t>68</t>
  </si>
  <si>
    <t>286541520</t>
  </si>
  <si>
    <t>nátrubek PPR D 63 mm</t>
  </si>
  <si>
    <t>1568563925</t>
  </si>
  <si>
    <t>69</t>
  </si>
  <si>
    <t>722174028</t>
  </si>
  <si>
    <t>Potrubí vodovodní plastové PPR svar polyfuze PN 20 D 75 x 12,5 mm</t>
  </si>
  <si>
    <t>1217647540</t>
  </si>
  <si>
    <t>510,00</t>
  </si>
  <si>
    <t>70</t>
  </si>
  <si>
    <t>286540130</t>
  </si>
  <si>
    <t>koleno 90° PPR pro rozvod pitné a teplé užitkové vody D 75 mm</t>
  </si>
  <si>
    <t>-1676019219</t>
  </si>
  <si>
    <t>71</t>
  </si>
  <si>
    <t>286540400</t>
  </si>
  <si>
    <t>koleno 45° PPR pro rozvod pitné a teplé užitkové vody D 75mm</t>
  </si>
  <si>
    <t>1043685572</t>
  </si>
  <si>
    <t>72</t>
  </si>
  <si>
    <t>2865413R2</t>
  </si>
  <si>
    <t>T-kus redukovaný PPR D 75 x 32 x 75 mm</t>
  </si>
  <si>
    <t>2001521159</t>
  </si>
  <si>
    <t>73</t>
  </si>
  <si>
    <t>2865413R5</t>
  </si>
  <si>
    <t>T-kus redukovaný PPR D 75 x 63 x 75 mm</t>
  </si>
  <si>
    <t>1998123188</t>
  </si>
  <si>
    <t>74</t>
  </si>
  <si>
    <t>286540840</t>
  </si>
  <si>
    <t>T-kus jednoznačný PPR D 75 mm</t>
  </si>
  <si>
    <t>-1188583522</t>
  </si>
  <si>
    <t>75</t>
  </si>
  <si>
    <t>286542150</t>
  </si>
  <si>
    <t>redukce vnitřní/vnější PPR D 75 x 63 mm</t>
  </si>
  <si>
    <t>982465503</t>
  </si>
  <si>
    <t>76</t>
  </si>
  <si>
    <t>722174029</t>
  </si>
  <si>
    <t>Potrubí vodovodní plastové PPR svar polyfuze PN 20 D 90 x 15,0 mm</t>
  </si>
  <si>
    <t>183876458</t>
  </si>
  <si>
    <t>817,00</t>
  </si>
  <si>
    <t>"spojka" 2*29,00</t>
  </si>
  <si>
    <t>77</t>
  </si>
  <si>
    <t>286540140</t>
  </si>
  <si>
    <t>koleno 90° PPR pro rozvod pitné a teplé užitkové vody D 90 mm</t>
  </si>
  <si>
    <t>1040659370</t>
  </si>
  <si>
    <t>78</t>
  </si>
  <si>
    <t>286540420</t>
  </si>
  <si>
    <t>koleno 45° PPR pro rozvod pitné a teplé užitkové vody D 90mm</t>
  </si>
  <si>
    <t>-957246068</t>
  </si>
  <si>
    <t>79</t>
  </si>
  <si>
    <t>2865412R1</t>
  </si>
  <si>
    <t>T-kus redukovaný PPR D 90 x 25 x 90 mm</t>
  </si>
  <si>
    <t>-250151178</t>
  </si>
  <si>
    <t>80</t>
  </si>
  <si>
    <t>2865412R2</t>
  </si>
  <si>
    <t>T-kus redukovaný PPR D 90 x 32 x 90 mm</t>
  </si>
  <si>
    <t>-64629525</t>
  </si>
  <si>
    <t>81</t>
  </si>
  <si>
    <t>2865412R3</t>
  </si>
  <si>
    <t>T-kus redukovaný PPR D 90 x 40 x 90 mm</t>
  </si>
  <si>
    <t>229152231</t>
  </si>
  <si>
    <t>82</t>
  </si>
  <si>
    <t>2865412R4</t>
  </si>
  <si>
    <t>T-kus redukovaný PPR D 90 x 50 x 90 mm</t>
  </si>
  <si>
    <t>2097332085</t>
  </si>
  <si>
    <t>83</t>
  </si>
  <si>
    <t>2865412R5</t>
  </si>
  <si>
    <t>T-kus redukovaný PPR D 90 x 63 x 90 mm</t>
  </si>
  <si>
    <t>-1047387942</t>
  </si>
  <si>
    <t>84</t>
  </si>
  <si>
    <t>2865412R6</t>
  </si>
  <si>
    <t>T-kus redukovaný PPR D 90 x 75 x 90 mm</t>
  </si>
  <si>
    <t>1312892242</t>
  </si>
  <si>
    <t>85</t>
  </si>
  <si>
    <t>286540860</t>
  </si>
  <si>
    <t>T-kus jednoznačný PPR D 90 mm</t>
  </si>
  <si>
    <t>373238562</t>
  </si>
  <si>
    <t>86</t>
  </si>
  <si>
    <t>286542165</t>
  </si>
  <si>
    <t>redukce vnitřní/vnější PPR D 90 x 25 mm</t>
  </si>
  <si>
    <t>-566146461</t>
  </si>
  <si>
    <t>87</t>
  </si>
  <si>
    <t>286542170</t>
  </si>
  <si>
    <t>redukce vnitřní/vnější PPR D 90 x 63 mm</t>
  </si>
  <si>
    <t>-1786577298</t>
  </si>
  <si>
    <t>88</t>
  </si>
  <si>
    <t>286543680</t>
  </si>
  <si>
    <t>příruba volná k lemovému nákružku z polypropylénu 90</t>
  </si>
  <si>
    <t>1259521190</t>
  </si>
  <si>
    <t>89</t>
  </si>
  <si>
    <t>722181242</t>
  </si>
  <si>
    <t>Ochrana vodovodního potrubí přilepenými tepelně izolačními trubicemi z PE tl do 20 mm DN do 42 mm</t>
  </si>
  <si>
    <t>2127648756</t>
  </si>
  <si>
    <t>190,00+185,00+45,00</t>
  </si>
  <si>
    <t>90</t>
  </si>
  <si>
    <t>722181243</t>
  </si>
  <si>
    <t>Ochrana vodovodního potrubí přilepenými tepelně izolačními trubicemi z PE tl do 20 mm DN do 62 mm</t>
  </si>
  <si>
    <t>404270413</t>
  </si>
  <si>
    <t>91</t>
  </si>
  <si>
    <t>722181244</t>
  </si>
  <si>
    <t>Ochrana vodovodního potrubí přilepenými tepelně izolačními trubicemi z PE tl do 20 mm DN do 92 mm</t>
  </si>
  <si>
    <t>1917574767</t>
  </si>
  <si>
    <t>274,00+510,00+817,00</t>
  </si>
  <si>
    <t>146</t>
  </si>
  <si>
    <t>722190401R</t>
  </si>
  <si>
    <t>Postupné savřování potrubí do DN 25</t>
  </si>
  <si>
    <t>175303886</t>
  </si>
  <si>
    <t>143</t>
  </si>
  <si>
    <t>722190402R</t>
  </si>
  <si>
    <t>Postupné savřování potrubí do DN 50</t>
  </si>
  <si>
    <t>-2044139186</t>
  </si>
  <si>
    <t>144</t>
  </si>
  <si>
    <t>722190403R</t>
  </si>
  <si>
    <t>Postupné savřování potrubí do DN 100</t>
  </si>
  <si>
    <t>-761717479</t>
  </si>
  <si>
    <t>147</t>
  </si>
  <si>
    <t>7221812R0</t>
  </si>
  <si>
    <t>Ochrana vodovodního potrubí systémovou izolací předizol D25</t>
  </si>
  <si>
    <t>-1524143686</t>
  </si>
  <si>
    <t>139</t>
  </si>
  <si>
    <t>7221812R1</t>
  </si>
  <si>
    <t>Ochrana vodovodního potrubí systémovou izolací předizol D40</t>
  </si>
  <si>
    <t>-2136317233</t>
  </si>
  <si>
    <t>140</t>
  </si>
  <si>
    <t>7221812R2</t>
  </si>
  <si>
    <t>Ochrana vodovodního potrubí systémovou izolací předizol D90</t>
  </si>
  <si>
    <t>213038783</t>
  </si>
  <si>
    <t>"spojka" 29,00*2</t>
  </si>
  <si>
    <t>148</t>
  </si>
  <si>
    <t>7221811R3</t>
  </si>
  <si>
    <t>Ochrana vodovodního potrubí systémovou izolací předizol D25 - izolace svařovaných spojů</t>
  </si>
  <si>
    <t>-1860065842</t>
  </si>
  <si>
    <t>"spojka" 7</t>
  </si>
  <si>
    <t>142</t>
  </si>
  <si>
    <t>7221812R3</t>
  </si>
  <si>
    <t>Ochrana vodovodního potrubí systémovou izolací předizol D40 - izolace svařovaných spojů</t>
  </si>
  <si>
    <t>-89588674</t>
  </si>
  <si>
    <t>141</t>
  </si>
  <si>
    <t>7221812R4</t>
  </si>
  <si>
    <t>Ochrana vodovodního potrubí systémovou izolací předizol D90 - izolace svařovaných spojů</t>
  </si>
  <si>
    <t>1772940937</t>
  </si>
  <si>
    <t>"spojka" 7*2</t>
  </si>
  <si>
    <t>145</t>
  </si>
  <si>
    <t>3523211R1</t>
  </si>
  <si>
    <t>Příplatek za manipulaci a přesun ve stísněných prostorech</t>
  </si>
  <si>
    <t>709938074</t>
  </si>
  <si>
    <t>"spojka D25" 29,00</t>
  </si>
  <si>
    <t>"spojka D40" 29,00</t>
  </si>
  <si>
    <t>"spojka D90" 2*29,00</t>
  </si>
  <si>
    <t>92</t>
  </si>
  <si>
    <t>722240123</t>
  </si>
  <si>
    <t>Kohout kulový plastový PPR DN 25</t>
  </si>
  <si>
    <t>1313790138</t>
  </si>
  <si>
    <t>93</t>
  </si>
  <si>
    <t>722240124</t>
  </si>
  <si>
    <t>Kohout kulový plastový PPR DN 32</t>
  </si>
  <si>
    <t>-229333212</t>
  </si>
  <si>
    <t>94</t>
  </si>
  <si>
    <t>722240125</t>
  </si>
  <si>
    <t>Kohout kulový plastový PPR DN 40</t>
  </si>
  <si>
    <t>653916149</t>
  </si>
  <si>
    <t>95</t>
  </si>
  <si>
    <t>722240126</t>
  </si>
  <si>
    <t>Kohout kulový plastový PPR DN 50</t>
  </si>
  <si>
    <t>-162035534</t>
  </si>
  <si>
    <t>96</t>
  </si>
  <si>
    <t>722240127</t>
  </si>
  <si>
    <t>Kohout kulový plastový PPR DN 63</t>
  </si>
  <si>
    <t>-1994757823</t>
  </si>
  <si>
    <t>97</t>
  </si>
  <si>
    <t>722240128</t>
  </si>
  <si>
    <t>Kohout kulový plastový PPR DN 75</t>
  </si>
  <si>
    <t>-1203059961</t>
  </si>
  <si>
    <t>98</t>
  </si>
  <si>
    <t>722240129</t>
  </si>
  <si>
    <t>Kohout kulový plastový PPR DN 90</t>
  </si>
  <si>
    <t>-1740763642</t>
  </si>
  <si>
    <t>99</t>
  </si>
  <si>
    <t>722250133.1</t>
  </si>
  <si>
    <t>Hydrantový systém s tvarově stálou hadicí D 25 x 30 m celoplechový - standard</t>
  </si>
  <si>
    <t>soubor</t>
  </si>
  <si>
    <t>-1896602410</t>
  </si>
  <si>
    <t>722250133.2</t>
  </si>
  <si>
    <t>Hydrantový systém s tvarově stálou hadicí D 25 x 30 m celoplechový - vestavba</t>
  </si>
  <si>
    <t>-717548216</t>
  </si>
  <si>
    <t>101</t>
  </si>
  <si>
    <t>721259105</t>
  </si>
  <si>
    <t>Montáž šoupátka kalového z litiny DN 100</t>
  </si>
  <si>
    <t>-505200431</t>
  </si>
  <si>
    <t>102</t>
  </si>
  <si>
    <t>422211320</t>
  </si>
  <si>
    <t>šoupátko s hrdly, voda, kat.č.: 4040E2 PN16 DN/D 80/90</t>
  </si>
  <si>
    <t>1253290763</t>
  </si>
  <si>
    <t>103</t>
  </si>
  <si>
    <t>422101010</t>
  </si>
  <si>
    <t>kolo ruční pro DN EURO 20 65-80, D = 175 mm</t>
  </si>
  <si>
    <t>-1665809040</t>
  </si>
  <si>
    <t>104</t>
  </si>
  <si>
    <t>552536080</t>
  </si>
  <si>
    <t>přechod přírubový,práškový epoxid, tl.250µm FFR-kus litinový délka 200 mm DN 80/50 mm</t>
  </si>
  <si>
    <t>1281288204</t>
  </si>
  <si>
    <t>105</t>
  </si>
  <si>
    <t>552532200</t>
  </si>
  <si>
    <t>trouba přírubová litinová práškový epoxid tl.250µm FF DN 50 mm délka 500 mm</t>
  </si>
  <si>
    <t>947364488</t>
  </si>
  <si>
    <t>106</t>
  </si>
  <si>
    <t>722262151</t>
  </si>
  <si>
    <t>Vodoměr přírubový šroubový do 40°C DN 50 A R/2 horizontální</t>
  </si>
  <si>
    <t>2010495324</t>
  </si>
  <si>
    <t>107</t>
  </si>
  <si>
    <t>552613170</t>
  </si>
  <si>
    <t>nátrubek z ušlechtilé oceli (nerez) mapress, rozvod pitné vody, DN 50</t>
  </si>
  <si>
    <t>-2082809883</t>
  </si>
  <si>
    <t>108</t>
  </si>
  <si>
    <t>891245321</t>
  </si>
  <si>
    <t>Montáž zpětných klapek DN 80</t>
  </si>
  <si>
    <t>802995855</t>
  </si>
  <si>
    <t>109</t>
  </si>
  <si>
    <t>422844060</t>
  </si>
  <si>
    <t>klapka zpětná z uhlíkové oceli L10 117 516 PN16 DN80 mm</t>
  </si>
  <si>
    <t>820392125</t>
  </si>
  <si>
    <t>110</t>
  </si>
  <si>
    <t>8912453R1</t>
  </si>
  <si>
    <t>Montážní vložka</t>
  </si>
  <si>
    <t>-665546576</t>
  </si>
  <si>
    <t>111</t>
  </si>
  <si>
    <t>892241111</t>
  </si>
  <si>
    <t>Tlaková zkouška vodou potrubí do 80</t>
  </si>
  <si>
    <t>1322399752</t>
  </si>
  <si>
    <t>112</t>
  </si>
  <si>
    <t>722290234</t>
  </si>
  <si>
    <t>Proplach a dezinfekce vodovodního potrubí do DN 80</t>
  </si>
  <si>
    <t>836593796</t>
  </si>
  <si>
    <t>113</t>
  </si>
  <si>
    <t>998722203</t>
  </si>
  <si>
    <t>Přesun hmot procentní pro vnitřní vodovod v objektech v do 24 m</t>
  </si>
  <si>
    <t>%</t>
  </si>
  <si>
    <t>-1609611226</t>
  </si>
  <si>
    <t>763</t>
  </si>
  <si>
    <t>Konstrukce suché výstavby</t>
  </si>
  <si>
    <t>114</t>
  </si>
  <si>
    <t>763135821</t>
  </si>
  <si>
    <t>Demontáž podhledu lamelového polozapuštěného včetně nosné konstrukce</t>
  </si>
  <si>
    <t>297458751</t>
  </si>
  <si>
    <t xml:space="preserve">Poznámka k položce:
Odkaz na dokumentaci viz poznámka "Krycí list soupisu"
</t>
  </si>
  <si>
    <t>"1.pp" 1052,00</t>
  </si>
  <si>
    <t>"1.np" 165,00</t>
  </si>
  <si>
    <t>115</t>
  </si>
  <si>
    <t>7631352R1</t>
  </si>
  <si>
    <t>Montáž závěsného systému pro podhled z tahokovu</t>
  </si>
  <si>
    <t>1114462790</t>
  </si>
  <si>
    <t>116</t>
  </si>
  <si>
    <t>5903026R1</t>
  </si>
  <si>
    <t>závěsný systém pro podhled z tahokovu</t>
  </si>
  <si>
    <t>-1772640364</t>
  </si>
  <si>
    <t>1217*1,05 'Přepočtené koeficientem množství</t>
  </si>
  <si>
    <t>117</t>
  </si>
  <si>
    <t>7631352R2</t>
  </si>
  <si>
    <t>Uchycení závěsného systému pro podhled z tahokovu včetně materiálu</t>
  </si>
  <si>
    <t>-68221868</t>
  </si>
  <si>
    <t>118</t>
  </si>
  <si>
    <t>998763403</t>
  </si>
  <si>
    <t>Přesun hmot procentní pro sádrokartonové konstrukce v objektech v do 24 m</t>
  </si>
  <si>
    <t>1220423746</t>
  </si>
  <si>
    <t>767</t>
  </si>
  <si>
    <t>Konstrukce zámečnické</t>
  </si>
  <si>
    <t>119</t>
  </si>
  <si>
    <t>767996801</t>
  </si>
  <si>
    <t>Demontáž atypických zámečnických konstrukcí rozebráním hmotnosti jednotlivých dílů do 50 kg</t>
  </si>
  <si>
    <t>kg</t>
  </si>
  <si>
    <t>-11278322</t>
  </si>
  <si>
    <t>120</t>
  </si>
  <si>
    <t>767996802</t>
  </si>
  <si>
    <t>Demontáž atypických zámečnických konstrukcí rozebráním hmotnosti jednotlivých dílů do 100 kg</t>
  </si>
  <si>
    <t>-297159901</t>
  </si>
  <si>
    <t>121</t>
  </si>
  <si>
    <t>7678711R1</t>
  </si>
  <si>
    <t>Montáž podpěrných konstrukcí - objímka d50</t>
  </si>
  <si>
    <t>-1864381374</t>
  </si>
  <si>
    <t>122</t>
  </si>
  <si>
    <t>423901460</t>
  </si>
  <si>
    <t>objímka potrubí dvoušroubová M8 48–53 6/4“</t>
  </si>
  <si>
    <t>-376985515</t>
  </si>
  <si>
    <t>123</t>
  </si>
  <si>
    <t>7678711R2</t>
  </si>
  <si>
    <t>Montáž podpěrných konstrukcí - objímka d90</t>
  </si>
  <si>
    <t>890250813</t>
  </si>
  <si>
    <t>15+15+14</t>
  </si>
  <si>
    <t>124</t>
  </si>
  <si>
    <t>423901520</t>
  </si>
  <si>
    <t>objímka potrubí dvoušroubová M8/M10 87-92 3"</t>
  </si>
  <si>
    <t>-359655465</t>
  </si>
  <si>
    <t>125</t>
  </si>
  <si>
    <t>953965117</t>
  </si>
  <si>
    <t>Kotevní šroub pro chemické kotvy M 10 dl 190 mm</t>
  </si>
  <si>
    <t>-720942852</t>
  </si>
  <si>
    <t>15+44</t>
  </si>
  <si>
    <t>126</t>
  </si>
  <si>
    <t>311971020</t>
  </si>
  <si>
    <t>tyč závitová pozinkovaná 4.6 M10 x 1000 mm</t>
  </si>
  <si>
    <t>-2058588210</t>
  </si>
  <si>
    <t>59*0,20</t>
  </si>
  <si>
    <t>127</t>
  </si>
  <si>
    <t>548790860</t>
  </si>
  <si>
    <t>tmel pro lepené kotvy do betonu HIT-HY 150/1400, bal. 4 ks</t>
  </si>
  <si>
    <t>-706557888</t>
  </si>
  <si>
    <t>128</t>
  </si>
  <si>
    <t>767871110</t>
  </si>
  <si>
    <t>Montáž podpěrných konstrukcí pro vedení v kolektorech hmotnosti do 100 kg</t>
  </si>
  <si>
    <t>-2098860977</t>
  </si>
  <si>
    <t>129</t>
  </si>
  <si>
    <t>1301016R1</t>
  </si>
  <si>
    <t>energožlab drátěný š 50 cm</t>
  </si>
  <si>
    <t>bm</t>
  </si>
  <si>
    <t>-437341845</t>
  </si>
  <si>
    <t>"spojka" 28,00</t>
  </si>
  <si>
    <t>"podhled" 55,00+58,00+136,00+75,00+68,00+53,00+57,00</t>
  </si>
  <si>
    <t>130</t>
  </si>
  <si>
    <t>783306809</t>
  </si>
  <si>
    <t>Odstranění nátěru ze zámečnických konstrukcí okartáčováním</t>
  </si>
  <si>
    <t>1759337117</t>
  </si>
  <si>
    <t>"nosníky spojka" 26*0,90*(6*0,10)</t>
  </si>
  <si>
    <t>131</t>
  </si>
  <si>
    <t>783301313</t>
  </si>
  <si>
    <t>Odmaštění zámečnických konstrukcí ředidlovým odmašťovačem</t>
  </si>
  <si>
    <t>-1344062516</t>
  </si>
  <si>
    <t>132</t>
  </si>
  <si>
    <t>783314101</t>
  </si>
  <si>
    <t>Základní jednonásobný syntetický nátěr zámečnických konstrukcí</t>
  </si>
  <si>
    <t>-1167661930</t>
  </si>
  <si>
    <t>133</t>
  </si>
  <si>
    <t>783315101</t>
  </si>
  <si>
    <t>Jednonásobný syntetický standardní mezinátěr zámečnických konstrukcí</t>
  </si>
  <si>
    <t>148458159</t>
  </si>
  <si>
    <t>134</t>
  </si>
  <si>
    <t>783317101</t>
  </si>
  <si>
    <t>Krycí jednonásobný syntetický standardní nátěr zámečnických konstrukcí</t>
  </si>
  <si>
    <t>-854858615</t>
  </si>
  <si>
    <t>135</t>
  </si>
  <si>
    <t>998767203</t>
  </si>
  <si>
    <t>Přesun hmot procentní pro zámečnické konstrukce v objektech v do 24 m</t>
  </si>
  <si>
    <t>1606141211</t>
  </si>
  <si>
    <t>784</t>
  </si>
  <si>
    <t>Dokončovací práce - malby a tapety</t>
  </si>
  <si>
    <t>136</t>
  </si>
  <si>
    <t>784181101</t>
  </si>
  <si>
    <t>Základní akrylátová jednonásobná penetrace podkladu v místnostech výšky do 3,80m</t>
  </si>
  <si>
    <t>-1923636720</t>
  </si>
  <si>
    <t>137</t>
  </si>
  <si>
    <t>784211101</t>
  </si>
  <si>
    <t>Dvojnásobné bílé malby stěn ze směsí za mokra výborně otěruvzdorných v místnostech výšky do 3,80 m</t>
  </si>
  <si>
    <t>CS ÚRS 2014 01</t>
  </si>
  <si>
    <t>-510846423</t>
  </si>
  <si>
    <t>5,00*74</t>
  </si>
  <si>
    <t>VRN-01 - VRN</t>
  </si>
  <si>
    <t>VRN -  Vedlejší rozpočtové náklady</t>
  </si>
  <si>
    <t xml:space="preserve">    VRN3 -  Zařízení staveniště</t>
  </si>
  <si>
    <t xml:space="preserve">    VRN6 -  Územní vlivy</t>
  </si>
  <si>
    <t xml:space="preserve"> Vedlejší rozpočtové náklady</t>
  </si>
  <si>
    <t>VRN3</t>
  </si>
  <si>
    <t xml:space="preserve"> Zařízení staveniště</t>
  </si>
  <si>
    <t>030001000</t>
  </si>
  <si>
    <t>Zařízení staveniště</t>
  </si>
  <si>
    <t>Kč</t>
  </si>
  <si>
    <t>1024</t>
  </si>
  <si>
    <t>906458959</t>
  </si>
  <si>
    <t>032903000</t>
  </si>
  <si>
    <t>Náklady na provoz a údržbu vybavení staveniště</t>
  </si>
  <si>
    <t>895821584</t>
  </si>
  <si>
    <t>VRN6</t>
  </si>
  <si>
    <t xml:space="preserve"> Územní vlivy</t>
  </si>
  <si>
    <t>065002000</t>
  </si>
  <si>
    <t>Mimostaveništní doprava materiálů</t>
  </si>
  <si>
    <t>-1855321298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</si>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</sst>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vertical="center" wrapText="1"/>
    </xf>
    <xf numFmtId="0" fontId="82" fillId="0" borderId="13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97" fillId="0" borderId="0" xfId="0" applyFont="1" applyBorder="1" applyAlignment="1">
      <alignment vertical="center" wrapText="1"/>
    </xf>
    <xf numFmtId="0" fontId="98" fillId="0" borderId="36" xfId="0" applyFont="1" applyBorder="1" applyAlignment="1" applyProtection="1">
      <alignment horizontal="center" vertical="center"/>
      <protection/>
    </xf>
    <xf numFmtId="49" fontId="98" fillId="0" borderId="36" xfId="0" applyNumberFormat="1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center" vertical="center" wrapText="1"/>
      <protection/>
    </xf>
    <xf numFmtId="175" fontId="98" fillId="0" borderId="36" xfId="0" applyNumberFormat="1" applyFont="1" applyBorder="1" applyAlignment="1" applyProtection="1">
      <alignment vertical="center"/>
      <protection/>
    </xf>
    <xf numFmtId="4" fontId="98" fillId="23" borderId="36" xfId="0" applyNumberFormat="1" applyFont="1" applyFill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/>
    </xf>
    <xf numFmtId="0" fontId="98" fillId="0" borderId="13" xfId="0" applyFont="1" applyBorder="1" applyAlignment="1">
      <alignment vertical="center"/>
    </xf>
    <xf numFmtId="0" fontId="98" fillId="23" borderId="36" xfId="0" applyFont="1" applyFill="1" applyBorder="1" applyAlignment="1" applyProtection="1">
      <alignment horizontal="left" vertical="center"/>
      <protection locked="0"/>
    </xf>
    <xf numFmtId="0" fontId="98" fillId="0" borderId="0" xfId="0" applyFont="1" applyBorder="1" applyAlignment="1">
      <alignment horizontal="center" vertical="center"/>
    </xf>
    <xf numFmtId="175" fontId="0" fillId="23" borderId="36" xfId="0" applyNumberFormat="1" applyFont="1" applyFill="1" applyBorder="1" applyAlignment="1" applyProtection="1">
      <alignment vertical="center"/>
      <protection locked="0"/>
    </xf>
    <xf numFmtId="0" fontId="82" fillId="0" borderId="31" xfId="0" applyFont="1" applyBorder="1" applyAlignment="1">
      <alignment vertical="center"/>
    </xf>
    <xf numFmtId="0" fontId="82" fillId="0" borderId="32" xfId="0" applyFont="1" applyBorder="1" applyAlignment="1">
      <alignment vertical="center"/>
    </xf>
    <xf numFmtId="0" fontId="82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7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8" fillId="0" borderId="32" xfId="0" applyNumberFormat="1" applyFont="1" applyBorder="1" applyAlignment="1">
      <alignment vertical="center"/>
    </xf>
    <xf numFmtId="174" fontId="78" fillId="0" borderId="33" xfId="0" applyNumberFormat="1" applyFont="1" applyBorder="1" applyAlignment="1">
      <alignment vertical="center"/>
    </xf>
    <xf numFmtId="0" fontId="62" fillId="33" borderId="0" xfId="36" applyFill="1" applyAlignment="1">
      <alignment/>
    </xf>
    <xf numFmtId="0" fontId="99" fillId="0" borderId="0" xfId="36" applyFont="1" applyAlignment="1">
      <alignment horizontal="center" vertical="center"/>
    </xf>
    <xf numFmtId="0" fontId="100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1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0" xfId="0" applyFont="1" applyAlignment="1">
      <alignment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9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102" fillId="0" borderId="0" xfId="0" applyFont="1" applyAlignment="1">
      <alignment horizontal="left" vertical="top" wrapText="1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101" fillId="33" borderId="0" xfId="36" applyFont="1" applyFill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7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E75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CD9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6CD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E753.tmp" descr="C:\KROSplusData\System\Temp\rad5E75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CD93.tmp" descr="C:\KROSplusData\System\Temp\radFCD9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46CD2.tmp" descr="C:\KROSplusData\System\Temp\rad46CD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27" t="s">
        <v>0</v>
      </c>
      <c r="B1" s="228"/>
      <c r="C1" s="228"/>
      <c r="D1" s="229" t="s">
        <v>1</v>
      </c>
      <c r="E1" s="228"/>
      <c r="F1" s="228"/>
      <c r="G1" s="228"/>
      <c r="H1" s="228"/>
      <c r="I1" s="228"/>
      <c r="J1" s="228"/>
      <c r="K1" s="230" t="s">
        <v>831</v>
      </c>
      <c r="L1" s="230"/>
      <c r="M1" s="230"/>
      <c r="N1" s="230"/>
      <c r="O1" s="230"/>
      <c r="P1" s="230"/>
      <c r="Q1" s="230"/>
      <c r="R1" s="230"/>
      <c r="S1" s="230"/>
      <c r="T1" s="228"/>
      <c r="U1" s="228"/>
      <c r="V1" s="228"/>
      <c r="W1" s="230" t="s">
        <v>832</v>
      </c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22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42" t="s">
        <v>14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21"/>
      <c r="AQ5" s="23"/>
      <c r="BE5" s="340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44" t="s">
        <v>17</v>
      </c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21"/>
      <c r="AQ6" s="23"/>
      <c r="BE6" s="314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314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314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14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314"/>
      <c r="BS10" s="16" t="s">
        <v>18</v>
      </c>
    </row>
    <row r="11" spans="2:71" ht="18" customHeight="1">
      <c r="B11" s="20"/>
      <c r="C11" s="21"/>
      <c r="D11" s="21"/>
      <c r="E11" s="27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31</v>
      </c>
      <c r="AL11" s="21"/>
      <c r="AM11" s="21"/>
      <c r="AN11" s="27" t="s">
        <v>20</v>
      </c>
      <c r="AO11" s="21"/>
      <c r="AP11" s="21"/>
      <c r="AQ11" s="23"/>
      <c r="BE11" s="314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14"/>
      <c r="BS12" s="16" t="s">
        <v>18</v>
      </c>
    </row>
    <row r="13" spans="2:71" ht="14.25" customHeight="1">
      <c r="B13" s="20"/>
      <c r="C13" s="21"/>
      <c r="D13" s="29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33</v>
      </c>
      <c r="AO13" s="21"/>
      <c r="AP13" s="21"/>
      <c r="AQ13" s="23"/>
      <c r="BE13" s="314"/>
      <c r="BS13" s="16" t="s">
        <v>18</v>
      </c>
    </row>
    <row r="14" spans="2:71" ht="15">
      <c r="B14" s="20"/>
      <c r="C14" s="21"/>
      <c r="D14" s="21"/>
      <c r="E14" s="345" t="s">
        <v>33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29" t="s">
        <v>31</v>
      </c>
      <c r="AL14" s="21"/>
      <c r="AM14" s="21"/>
      <c r="AN14" s="31" t="s">
        <v>33</v>
      </c>
      <c r="AO14" s="21"/>
      <c r="AP14" s="21"/>
      <c r="AQ14" s="23"/>
      <c r="BE14" s="314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14"/>
      <c r="BS15" s="16" t="s">
        <v>4</v>
      </c>
    </row>
    <row r="16" spans="2:71" ht="14.25" customHeight="1">
      <c r="B16" s="20"/>
      <c r="C16" s="21"/>
      <c r="D16" s="29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314"/>
      <c r="BS16" s="16" t="s">
        <v>4</v>
      </c>
    </row>
    <row r="17" spans="2:71" ht="18" customHeight="1">
      <c r="B17" s="20"/>
      <c r="C17" s="21"/>
      <c r="D17" s="21"/>
      <c r="E17" s="27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31</v>
      </c>
      <c r="AL17" s="21"/>
      <c r="AM17" s="21"/>
      <c r="AN17" s="27" t="s">
        <v>20</v>
      </c>
      <c r="AO17" s="21"/>
      <c r="AP17" s="21"/>
      <c r="AQ17" s="23"/>
      <c r="BE17" s="314"/>
      <c r="BS17" s="16" t="s">
        <v>36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14"/>
      <c r="BS18" s="16" t="s">
        <v>6</v>
      </c>
    </row>
    <row r="19" spans="2:71" ht="14.25" customHeight="1">
      <c r="B19" s="20"/>
      <c r="C19" s="21"/>
      <c r="D19" s="29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14"/>
      <c r="BS19" s="16" t="s">
        <v>6</v>
      </c>
    </row>
    <row r="20" spans="2:71" ht="376.5" customHeight="1">
      <c r="B20" s="20"/>
      <c r="C20" s="21"/>
      <c r="D20" s="21"/>
      <c r="E20" s="346" t="s">
        <v>38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21"/>
      <c r="AP20" s="21"/>
      <c r="AQ20" s="23"/>
      <c r="BE20" s="314"/>
      <c r="BS20" s="16" t="s">
        <v>36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14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14"/>
    </row>
    <row r="23" spans="2:57" s="1" customFormat="1" ht="25.5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7">
        <f>ROUND(AG51,2)</f>
        <v>0</v>
      </c>
      <c r="AL23" s="348"/>
      <c r="AM23" s="348"/>
      <c r="AN23" s="348"/>
      <c r="AO23" s="348"/>
      <c r="AP23" s="34"/>
      <c r="AQ23" s="37"/>
      <c r="BE23" s="331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31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9" t="s">
        <v>40</v>
      </c>
      <c r="M25" s="336"/>
      <c r="N25" s="336"/>
      <c r="O25" s="336"/>
      <c r="P25" s="34"/>
      <c r="Q25" s="34"/>
      <c r="R25" s="34"/>
      <c r="S25" s="34"/>
      <c r="T25" s="34"/>
      <c r="U25" s="34"/>
      <c r="V25" s="34"/>
      <c r="W25" s="349" t="s">
        <v>41</v>
      </c>
      <c r="X25" s="336"/>
      <c r="Y25" s="336"/>
      <c r="Z25" s="336"/>
      <c r="AA25" s="336"/>
      <c r="AB25" s="336"/>
      <c r="AC25" s="336"/>
      <c r="AD25" s="336"/>
      <c r="AE25" s="336"/>
      <c r="AF25" s="34"/>
      <c r="AG25" s="34"/>
      <c r="AH25" s="34"/>
      <c r="AI25" s="34"/>
      <c r="AJ25" s="34"/>
      <c r="AK25" s="349" t="s">
        <v>42</v>
      </c>
      <c r="AL25" s="336"/>
      <c r="AM25" s="336"/>
      <c r="AN25" s="336"/>
      <c r="AO25" s="336"/>
      <c r="AP25" s="34"/>
      <c r="AQ25" s="37"/>
      <c r="BE25" s="331"/>
    </row>
    <row r="26" spans="2:57" s="2" customFormat="1" ht="14.2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337">
        <v>0.21</v>
      </c>
      <c r="M26" s="338"/>
      <c r="N26" s="338"/>
      <c r="O26" s="338"/>
      <c r="P26" s="40"/>
      <c r="Q26" s="40"/>
      <c r="R26" s="40"/>
      <c r="S26" s="40"/>
      <c r="T26" s="40"/>
      <c r="U26" s="40"/>
      <c r="V26" s="40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0"/>
      <c r="AG26" s="40"/>
      <c r="AH26" s="40"/>
      <c r="AI26" s="40"/>
      <c r="AJ26" s="40"/>
      <c r="AK26" s="339">
        <f>ROUND(AV51,2)</f>
        <v>0</v>
      </c>
      <c r="AL26" s="338"/>
      <c r="AM26" s="338"/>
      <c r="AN26" s="338"/>
      <c r="AO26" s="338"/>
      <c r="AP26" s="40"/>
      <c r="AQ26" s="42"/>
      <c r="BE26" s="341"/>
    </row>
    <row r="27" spans="2:57" s="2" customFormat="1" ht="14.2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337">
        <v>0.15</v>
      </c>
      <c r="M27" s="338"/>
      <c r="N27" s="338"/>
      <c r="O27" s="338"/>
      <c r="P27" s="40"/>
      <c r="Q27" s="40"/>
      <c r="R27" s="40"/>
      <c r="S27" s="40"/>
      <c r="T27" s="40"/>
      <c r="U27" s="40"/>
      <c r="V27" s="40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0"/>
      <c r="AG27" s="40"/>
      <c r="AH27" s="40"/>
      <c r="AI27" s="40"/>
      <c r="AJ27" s="40"/>
      <c r="AK27" s="339">
        <f>ROUND(AW51,2)</f>
        <v>0</v>
      </c>
      <c r="AL27" s="338"/>
      <c r="AM27" s="338"/>
      <c r="AN27" s="338"/>
      <c r="AO27" s="338"/>
      <c r="AP27" s="40"/>
      <c r="AQ27" s="42"/>
      <c r="BE27" s="341"/>
    </row>
    <row r="28" spans="2:57" s="2" customFormat="1" ht="14.25" customHeight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337">
        <v>0.21</v>
      </c>
      <c r="M28" s="338"/>
      <c r="N28" s="338"/>
      <c r="O28" s="338"/>
      <c r="P28" s="40"/>
      <c r="Q28" s="40"/>
      <c r="R28" s="40"/>
      <c r="S28" s="40"/>
      <c r="T28" s="40"/>
      <c r="U28" s="40"/>
      <c r="V28" s="40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0"/>
      <c r="AG28" s="40"/>
      <c r="AH28" s="40"/>
      <c r="AI28" s="40"/>
      <c r="AJ28" s="40"/>
      <c r="AK28" s="339">
        <v>0</v>
      </c>
      <c r="AL28" s="338"/>
      <c r="AM28" s="338"/>
      <c r="AN28" s="338"/>
      <c r="AO28" s="338"/>
      <c r="AP28" s="40"/>
      <c r="AQ28" s="42"/>
      <c r="BE28" s="341"/>
    </row>
    <row r="29" spans="2:57" s="2" customFormat="1" ht="14.25" customHeight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337">
        <v>0.15</v>
      </c>
      <c r="M29" s="338"/>
      <c r="N29" s="338"/>
      <c r="O29" s="338"/>
      <c r="P29" s="40"/>
      <c r="Q29" s="40"/>
      <c r="R29" s="40"/>
      <c r="S29" s="40"/>
      <c r="T29" s="40"/>
      <c r="U29" s="40"/>
      <c r="V29" s="40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0"/>
      <c r="AG29" s="40"/>
      <c r="AH29" s="40"/>
      <c r="AI29" s="40"/>
      <c r="AJ29" s="40"/>
      <c r="AK29" s="339">
        <v>0</v>
      </c>
      <c r="AL29" s="338"/>
      <c r="AM29" s="338"/>
      <c r="AN29" s="338"/>
      <c r="AO29" s="338"/>
      <c r="AP29" s="40"/>
      <c r="AQ29" s="42"/>
      <c r="BE29" s="341"/>
    </row>
    <row r="30" spans="2:57" s="2" customFormat="1" ht="14.2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337">
        <v>0</v>
      </c>
      <c r="M30" s="338"/>
      <c r="N30" s="338"/>
      <c r="O30" s="338"/>
      <c r="P30" s="40"/>
      <c r="Q30" s="40"/>
      <c r="R30" s="40"/>
      <c r="S30" s="40"/>
      <c r="T30" s="40"/>
      <c r="U30" s="40"/>
      <c r="V30" s="40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0"/>
      <c r="AG30" s="40"/>
      <c r="AH30" s="40"/>
      <c r="AI30" s="40"/>
      <c r="AJ30" s="40"/>
      <c r="AK30" s="339">
        <v>0</v>
      </c>
      <c r="AL30" s="338"/>
      <c r="AM30" s="338"/>
      <c r="AN30" s="338"/>
      <c r="AO30" s="338"/>
      <c r="AP30" s="40"/>
      <c r="AQ30" s="42"/>
      <c r="BE30" s="341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31"/>
    </row>
    <row r="32" spans="2:57" s="1" customFormat="1" ht="25.5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324" t="s">
        <v>51</v>
      </c>
      <c r="Y32" s="325"/>
      <c r="Z32" s="325"/>
      <c r="AA32" s="325"/>
      <c r="AB32" s="325"/>
      <c r="AC32" s="45"/>
      <c r="AD32" s="45"/>
      <c r="AE32" s="45"/>
      <c r="AF32" s="45"/>
      <c r="AG32" s="45"/>
      <c r="AH32" s="45"/>
      <c r="AI32" s="45"/>
      <c r="AJ32" s="45"/>
      <c r="AK32" s="326">
        <f>SUM(AK23:AK30)</f>
        <v>0</v>
      </c>
      <c r="AL32" s="325"/>
      <c r="AM32" s="325"/>
      <c r="AN32" s="325"/>
      <c r="AO32" s="327"/>
      <c r="AP32" s="43"/>
      <c r="AQ32" s="47"/>
      <c r="BE32" s="331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52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2018_044P</v>
      </c>
      <c r="AR41" s="54"/>
    </row>
    <row r="42" spans="2:44" s="4" customFormat="1" ht="36.75" customHeight="1">
      <c r="B42" s="56"/>
      <c r="C42" s="57" t="s">
        <v>16</v>
      </c>
      <c r="L42" s="328" t="str">
        <f>K6</f>
        <v>U22 – PD NA PROVEDENÍ STAVBY REKONSTRUKCE LEŽATÝCH A SVISLÝCH ROZVODŮ VODY</v>
      </c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 </v>
      </c>
      <c r="AI44" s="55" t="s">
        <v>25</v>
      </c>
      <c r="AM44" s="330" t="str">
        <f>IF(AN8="","",AN8)</f>
        <v>28.5.2018</v>
      </c>
      <c r="AN44" s="331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 </v>
      </c>
      <c r="AI46" s="55" t="s">
        <v>34</v>
      </c>
      <c r="AM46" s="332" t="str">
        <f>IF(E17="","",E17)</f>
        <v>VODOPLAN spol. s.r.o., Sokolovská 41, 323 00 Plzeň</v>
      </c>
      <c r="AN46" s="331"/>
      <c r="AO46" s="331"/>
      <c r="AP46" s="331"/>
      <c r="AR46" s="33"/>
      <c r="AS46" s="333" t="s">
        <v>53</v>
      </c>
      <c r="AT46" s="334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32</v>
      </c>
      <c r="L47" s="3">
        <f>IF(E14="Vyplň údaj","",E14)</f>
      </c>
      <c r="AR47" s="33"/>
      <c r="AS47" s="335"/>
      <c r="AT47" s="336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335"/>
      <c r="AT48" s="336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20" t="s">
        <v>54</v>
      </c>
      <c r="D49" s="321"/>
      <c r="E49" s="321"/>
      <c r="F49" s="321"/>
      <c r="G49" s="321"/>
      <c r="H49" s="64"/>
      <c r="I49" s="322" t="s">
        <v>55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56</v>
      </c>
      <c r="AH49" s="321"/>
      <c r="AI49" s="321"/>
      <c r="AJ49" s="321"/>
      <c r="AK49" s="321"/>
      <c r="AL49" s="321"/>
      <c r="AM49" s="321"/>
      <c r="AN49" s="322" t="s">
        <v>57</v>
      </c>
      <c r="AO49" s="321"/>
      <c r="AP49" s="321"/>
      <c r="AQ49" s="65" t="s">
        <v>58</v>
      </c>
      <c r="AR49" s="33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8">
        <f>ROUND(SUM(AG52:AG53),2)</f>
        <v>0</v>
      </c>
      <c r="AH51" s="318"/>
      <c r="AI51" s="318"/>
      <c r="AJ51" s="318"/>
      <c r="AK51" s="318"/>
      <c r="AL51" s="318"/>
      <c r="AM51" s="318"/>
      <c r="AN51" s="319">
        <f>SUM(AG51,AT51)</f>
        <v>0</v>
      </c>
      <c r="AO51" s="319"/>
      <c r="AP51" s="319"/>
      <c r="AQ51" s="72" t="s">
        <v>20</v>
      </c>
      <c r="AR51" s="56"/>
      <c r="AS51" s="73">
        <f>ROUND(SUM(AS52:AS53),2)</f>
        <v>0</v>
      </c>
      <c r="AT51" s="74">
        <f>ROUND(SUM(AV51:AW51),2)</f>
        <v>0</v>
      </c>
      <c r="AU51" s="75">
        <f>ROUND(SUM(AU52:AU53),5)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ROUND(SUM(AZ52:AZ53),2)</f>
        <v>0</v>
      </c>
      <c r="BA51" s="74">
        <f>ROUND(SUM(BA52:BA53),2)</f>
        <v>0</v>
      </c>
      <c r="BB51" s="74">
        <f>ROUND(SUM(BB52:BB53),2)</f>
        <v>0</v>
      </c>
      <c r="BC51" s="74">
        <f>ROUND(SUM(BC52:BC53),2)</f>
        <v>0</v>
      </c>
      <c r="BD51" s="76">
        <f>ROUND(SUM(BD52:BD53),2)</f>
        <v>0</v>
      </c>
      <c r="BS51" s="57" t="s">
        <v>72</v>
      </c>
      <c r="BT51" s="57" t="s">
        <v>73</v>
      </c>
      <c r="BU51" s="77" t="s">
        <v>74</v>
      </c>
      <c r="BV51" s="57" t="s">
        <v>75</v>
      </c>
      <c r="BW51" s="57" t="s">
        <v>5</v>
      </c>
      <c r="BX51" s="57" t="s">
        <v>76</v>
      </c>
      <c r="CL51" s="57" t="s">
        <v>20</v>
      </c>
    </row>
    <row r="52" spans="1:91" s="5" customFormat="1" ht="27" customHeight="1">
      <c r="A52" s="223" t="s">
        <v>833</v>
      </c>
      <c r="B52" s="78"/>
      <c r="C52" s="79"/>
      <c r="D52" s="317" t="s">
        <v>77</v>
      </c>
      <c r="E52" s="316"/>
      <c r="F52" s="316"/>
      <c r="G52" s="316"/>
      <c r="H52" s="316"/>
      <c r="I52" s="80"/>
      <c r="J52" s="317" t="s">
        <v>78</v>
      </c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5">
        <f>'SO-01 - REKONSTRUKCE LEŽA...'!J27</f>
        <v>0</v>
      </c>
      <c r="AH52" s="316"/>
      <c r="AI52" s="316"/>
      <c r="AJ52" s="316"/>
      <c r="AK52" s="316"/>
      <c r="AL52" s="316"/>
      <c r="AM52" s="316"/>
      <c r="AN52" s="315">
        <f>SUM(AG52,AT52)</f>
        <v>0</v>
      </c>
      <c r="AO52" s="316"/>
      <c r="AP52" s="316"/>
      <c r="AQ52" s="81" t="s">
        <v>79</v>
      </c>
      <c r="AR52" s="78"/>
      <c r="AS52" s="82">
        <v>0</v>
      </c>
      <c r="AT52" s="83">
        <f>ROUND(SUM(AV52:AW52),2)</f>
        <v>0</v>
      </c>
      <c r="AU52" s="84">
        <f>'SO-01 - REKONSTRUKCE LEŽA...'!P87</f>
        <v>0</v>
      </c>
      <c r="AV52" s="83">
        <f>'SO-01 - REKONSTRUKCE LEŽA...'!J30</f>
        <v>0</v>
      </c>
      <c r="AW52" s="83">
        <f>'SO-01 - REKONSTRUKCE LEŽA...'!J31</f>
        <v>0</v>
      </c>
      <c r="AX52" s="83">
        <f>'SO-01 - REKONSTRUKCE LEŽA...'!J32</f>
        <v>0</v>
      </c>
      <c r="AY52" s="83">
        <f>'SO-01 - REKONSTRUKCE LEŽA...'!J33</f>
        <v>0</v>
      </c>
      <c r="AZ52" s="83">
        <f>'SO-01 - REKONSTRUKCE LEŽA...'!F30</f>
        <v>0</v>
      </c>
      <c r="BA52" s="83">
        <f>'SO-01 - REKONSTRUKCE LEŽA...'!F31</f>
        <v>0</v>
      </c>
      <c r="BB52" s="83">
        <f>'SO-01 - REKONSTRUKCE LEŽA...'!F32</f>
        <v>0</v>
      </c>
      <c r="BC52" s="83">
        <f>'SO-01 - REKONSTRUKCE LEŽA...'!F33</f>
        <v>0</v>
      </c>
      <c r="BD52" s="85">
        <f>'SO-01 - REKONSTRUKCE LEŽA...'!F34</f>
        <v>0</v>
      </c>
      <c r="BT52" s="86" t="s">
        <v>22</v>
      </c>
      <c r="BV52" s="86" t="s">
        <v>75</v>
      </c>
      <c r="BW52" s="86" t="s">
        <v>80</v>
      </c>
      <c r="BX52" s="86" t="s">
        <v>5</v>
      </c>
      <c r="CL52" s="86" t="s">
        <v>20</v>
      </c>
      <c r="CM52" s="86" t="s">
        <v>81</v>
      </c>
    </row>
    <row r="53" spans="1:91" s="5" customFormat="1" ht="27" customHeight="1">
      <c r="A53" s="223" t="s">
        <v>833</v>
      </c>
      <c r="B53" s="78"/>
      <c r="C53" s="79"/>
      <c r="D53" s="317" t="s">
        <v>82</v>
      </c>
      <c r="E53" s="316"/>
      <c r="F53" s="316"/>
      <c r="G53" s="316"/>
      <c r="H53" s="316"/>
      <c r="I53" s="80"/>
      <c r="J53" s="317" t="s">
        <v>83</v>
      </c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5">
        <f>'VRN-01 - VRN'!J27</f>
        <v>0</v>
      </c>
      <c r="AH53" s="316"/>
      <c r="AI53" s="316"/>
      <c r="AJ53" s="316"/>
      <c r="AK53" s="316"/>
      <c r="AL53" s="316"/>
      <c r="AM53" s="316"/>
      <c r="AN53" s="315">
        <f>SUM(AG53,AT53)</f>
        <v>0</v>
      </c>
      <c r="AO53" s="316"/>
      <c r="AP53" s="316"/>
      <c r="AQ53" s="81" t="s">
        <v>79</v>
      </c>
      <c r="AR53" s="78"/>
      <c r="AS53" s="87">
        <v>0</v>
      </c>
      <c r="AT53" s="88">
        <f>ROUND(SUM(AV53:AW53),2)</f>
        <v>0</v>
      </c>
      <c r="AU53" s="89">
        <f>'VRN-01 - VRN'!P79</f>
        <v>0</v>
      </c>
      <c r="AV53" s="88">
        <f>'VRN-01 - VRN'!J30</f>
        <v>0</v>
      </c>
      <c r="AW53" s="88">
        <f>'VRN-01 - VRN'!J31</f>
        <v>0</v>
      </c>
      <c r="AX53" s="88">
        <f>'VRN-01 - VRN'!J32</f>
        <v>0</v>
      </c>
      <c r="AY53" s="88">
        <f>'VRN-01 - VRN'!J33</f>
        <v>0</v>
      </c>
      <c r="AZ53" s="88">
        <f>'VRN-01 - VRN'!F30</f>
        <v>0</v>
      </c>
      <c r="BA53" s="88">
        <f>'VRN-01 - VRN'!F31</f>
        <v>0</v>
      </c>
      <c r="BB53" s="88">
        <f>'VRN-01 - VRN'!F32</f>
        <v>0</v>
      </c>
      <c r="BC53" s="88">
        <f>'VRN-01 - VRN'!F33</f>
        <v>0</v>
      </c>
      <c r="BD53" s="90">
        <f>'VRN-01 - VRN'!F34</f>
        <v>0</v>
      </c>
      <c r="BT53" s="86" t="s">
        <v>22</v>
      </c>
      <c r="BV53" s="86" t="s">
        <v>75</v>
      </c>
      <c r="BW53" s="86" t="s">
        <v>84</v>
      </c>
      <c r="BX53" s="86" t="s">
        <v>5</v>
      </c>
      <c r="CL53" s="86" t="s">
        <v>20</v>
      </c>
      <c r="CM53" s="86" t="s">
        <v>81</v>
      </c>
    </row>
    <row r="54" spans="2:44" s="1" customFormat="1" ht="30" customHeight="1">
      <c r="B54" s="33"/>
      <c r="AR54" s="33"/>
    </row>
    <row r="55" spans="2:44" s="1" customFormat="1" ht="6.7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-01 - REKONSTRUKCE LEŽA...'!C2" tooltip="SO-01 - REKONSTRUKCE LEŽA..." display="/"/>
    <hyperlink ref="A53" location="'VRN-01 - VRN'!C2" tooltip="VRN-01 - VR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25"/>
      <c r="C1" s="225"/>
      <c r="D1" s="224" t="s">
        <v>1</v>
      </c>
      <c r="E1" s="225"/>
      <c r="F1" s="226" t="s">
        <v>834</v>
      </c>
      <c r="G1" s="350" t="s">
        <v>835</v>
      </c>
      <c r="H1" s="350"/>
      <c r="I1" s="231"/>
      <c r="J1" s="226" t="s">
        <v>836</v>
      </c>
      <c r="K1" s="224" t="s">
        <v>85</v>
      </c>
      <c r="L1" s="226" t="s">
        <v>837</v>
      </c>
      <c r="M1" s="226"/>
      <c r="N1" s="226"/>
      <c r="O1" s="226"/>
      <c r="P1" s="226"/>
      <c r="Q1" s="226"/>
      <c r="R1" s="226"/>
      <c r="S1" s="226"/>
      <c r="T1" s="226"/>
      <c r="U1" s="222"/>
      <c r="V1" s="22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80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81</v>
      </c>
    </row>
    <row r="4" spans="2:46" ht="36.75" customHeight="1">
      <c r="B4" s="20"/>
      <c r="C4" s="21"/>
      <c r="D4" s="22" t="s">
        <v>86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351" t="str">
        <f>'Rekapitulace stavby'!K6</f>
        <v>U22 – PD NA PROVEDENÍ STAVBY REKONSTRUKCE LEŽATÝCH A SVISLÝCH ROZVODŮ VODY</v>
      </c>
      <c r="F7" s="343"/>
      <c r="G7" s="343"/>
      <c r="H7" s="343"/>
      <c r="I7" s="93"/>
      <c r="J7" s="21"/>
      <c r="K7" s="23"/>
    </row>
    <row r="8" spans="2:11" s="1" customFormat="1" ht="15">
      <c r="B8" s="33"/>
      <c r="C8" s="34"/>
      <c r="D8" s="29" t="s">
        <v>87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52" t="s">
        <v>88</v>
      </c>
      <c r="F9" s="336"/>
      <c r="G9" s="336"/>
      <c r="H9" s="336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5" t="s">
        <v>25</v>
      </c>
      <c r="J12" s="96" t="str">
        <f>'Rekapitulace stavby'!AN8</f>
        <v>28.5.2018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31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32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31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34</v>
      </c>
      <c r="E20" s="34"/>
      <c r="F20" s="34"/>
      <c r="G20" s="34"/>
      <c r="H20" s="34"/>
      <c r="I20" s="95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35</v>
      </c>
      <c r="F21" s="34"/>
      <c r="G21" s="34"/>
      <c r="H21" s="34"/>
      <c r="I21" s="95" t="s">
        <v>31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37</v>
      </c>
      <c r="E23" s="34"/>
      <c r="F23" s="34"/>
      <c r="G23" s="34"/>
      <c r="H23" s="34"/>
      <c r="I23" s="94"/>
      <c r="J23" s="34"/>
      <c r="K23" s="37"/>
    </row>
    <row r="24" spans="2:11" s="6" customFormat="1" ht="376.5" customHeight="1">
      <c r="B24" s="97"/>
      <c r="C24" s="98"/>
      <c r="D24" s="98"/>
      <c r="E24" s="346" t="s">
        <v>38</v>
      </c>
      <c r="F24" s="353"/>
      <c r="G24" s="353"/>
      <c r="H24" s="353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39</v>
      </c>
      <c r="E27" s="34"/>
      <c r="F27" s="34"/>
      <c r="G27" s="34"/>
      <c r="H27" s="34"/>
      <c r="I27" s="94"/>
      <c r="J27" s="104">
        <f>ROUND(J87,2)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41</v>
      </c>
      <c r="G29" s="34"/>
      <c r="H29" s="34"/>
      <c r="I29" s="105" t="s">
        <v>40</v>
      </c>
      <c r="J29" s="38" t="s">
        <v>42</v>
      </c>
      <c r="K29" s="37"/>
    </row>
    <row r="30" spans="2:11" s="1" customFormat="1" ht="14.25" customHeight="1">
      <c r="B30" s="33"/>
      <c r="C30" s="34"/>
      <c r="D30" s="41" t="s">
        <v>43</v>
      </c>
      <c r="E30" s="41" t="s">
        <v>44</v>
      </c>
      <c r="F30" s="106">
        <f>ROUND(SUM(BE87:BE524),2)</f>
        <v>0</v>
      </c>
      <c r="G30" s="34"/>
      <c r="H30" s="34"/>
      <c r="I30" s="107">
        <v>0.21</v>
      </c>
      <c r="J30" s="106">
        <f>ROUND(ROUND((SUM(BE87:BE524)),2)*I30,2)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45</v>
      </c>
      <c r="F31" s="106">
        <f>ROUND(SUM(BF87:BF524),2)</f>
        <v>0</v>
      </c>
      <c r="G31" s="34"/>
      <c r="H31" s="34"/>
      <c r="I31" s="107">
        <v>0.15</v>
      </c>
      <c r="J31" s="106">
        <f>ROUND(ROUND((SUM(BF87:BF524)),2)*I31,2)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46</v>
      </c>
      <c r="F32" s="106">
        <f>ROUND(SUM(BG87:BG524),2)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47</v>
      </c>
      <c r="F33" s="106">
        <f>ROUND(SUM(BH87:BH524),2)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06">
        <f>ROUND(SUM(BI87:BI524),2)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49</v>
      </c>
      <c r="E36" s="64"/>
      <c r="F36" s="64"/>
      <c r="G36" s="110" t="s">
        <v>50</v>
      </c>
      <c r="H36" s="111" t="s">
        <v>51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89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51" t="str">
        <f>E7</f>
        <v>U22 – PD NA PROVEDENÍ STAVBY REKONSTRUKCE LEŽATÝCH A SVISLÝCH ROZVODŮ VODY</v>
      </c>
      <c r="F45" s="336"/>
      <c r="G45" s="336"/>
      <c r="H45" s="336"/>
      <c r="I45" s="94"/>
      <c r="J45" s="34"/>
      <c r="K45" s="37"/>
    </row>
    <row r="46" spans="2:11" s="1" customFormat="1" ht="14.25" customHeight="1">
      <c r="B46" s="33"/>
      <c r="C46" s="29" t="s">
        <v>87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52" t="str">
        <f>E9</f>
        <v>SO-01 - REKONSTRUKCE LEŽATÝCH A SVISLÝCH ROZVODŮ VODY</v>
      </c>
      <c r="F47" s="336"/>
      <c r="G47" s="336"/>
      <c r="H47" s="336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5" t="s">
        <v>25</v>
      </c>
      <c r="J49" s="96" t="str">
        <f>IF(J12="","",J12)</f>
        <v>28.5.2018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 </v>
      </c>
      <c r="G51" s="34"/>
      <c r="H51" s="34"/>
      <c r="I51" s="95" t="s">
        <v>34</v>
      </c>
      <c r="J51" s="27" t="str">
        <f>E21</f>
        <v>VODOPLAN spol. s.r.o., Sokolovská 41, 323 00 Plzeň</v>
      </c>
      <c r="K51" s="37"/>
    </row>
    <row r="52" spans="2:11" s="1" customFormat="1" ht="14.25" customHeight="1">
      <c r="B52" s="33"/>
      <c r="C52" s="29" t="s">
        <v>32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90</v>
      </c>
      <c r="D54" s="108"/>
      <c r="E54" s="108"/>
      <c r="F54" s="108"/>
      <c r="G54" s="108"/>
      <c r="H54" s="108"/>
      <c r="I54" s="119"/>
      <c r="J54" s="120" t="s">
        <v>91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92</v>
      </c>
      <c r="D56" s="34"/>
      <c r="E56" s="34"/>
      <c r="F56" s="34"/>
      <c r="G56" s="34"/>
      <c r="H56" s="34"/>
      <c r="I56" s="94"/>
      <c r="J56" s="104">
        <f>J87</f>
        <v>0</v>
      </c>
      <c r="K56" s="37"/>
      <c r="AU56" s="16" t="s">
        <v>93</v>
      </c>
    </row>
    <row r="57" spans="2:11" s="7" customFormat="1" ht="24.75" customHeight="1">
      <c r="B57" s="123"/>
      <c r="C57" s="124"/>
      <c r="D57" s="125" t="s">
        <v>94</v>
      </c>
      <c r="E57" s="126"/>
      <c r="F57" s="126"/>
      <c r="G57" s="126"/>
      <c r="H57" s="126"/>
      <c r="I57" s="127"/>
      <c r="J57" s="128">
        <f>J88</f>
        <v>0</v>
      </c>
      <c r="K57" s="129"/>
    </row>
    <row r="58" spans="2:11" s="8" customFormat="1" ht="19.5" customHeight="1">
      <c r="B58" s="130"/>
      <c r="C58" s="131"/>
      <c r="D58" s="132" t="s">
        <v>95</v>
      </c>
      <c r="E58" s="133"/>
      <c r="F58" s="133"/>
      <c r="G58" s="133"/>
      <c r="H58" s="133"/>
      <c r="I58" s="134"/>
      <c r="J58" s="135">
        <f>J89</f>
        <v>0</v>
      </c>
      <c r="K58" s="136"/>
    </row>
    <row r="59" spans="2:11" s="8" customFormat="1" ht="19.5" customHeight="1">
      <c r="B59" s="130"/>
      <c r="C59" s="131"/>
      <c r="D59" s="132" t="s">
        <v>96</v>
      </c>
      <c r="E59" s="133"/>
      <c r="F59" s="133"/>
      <c r="G59" s="133"/>
      <c r="H59" s="133"/>
      <c r="I59" s="134"/>
      <c r="J59" s="135">
        <f>J98</f>
        <v>0</v>
      </c>
      <c r="K59" s="136"/>
    </row>
    <row r="60" spans="2:11" s="8" customFormat="1" ht="19.5" customHeight="1">
      <c r="B60" s="130"/>
      <c r="C60" s="131"/>
      <c r="D60" s="132" t="s">
        <v>97</v>
      </c>
      <c r="E60" s="133"/>
      <c r="F60" s="133"/>
      <c r="G60" s="133"/>
      <c r="H60" s="133"/>
      <c r="I60" s="134"/>
      <c r="J60" s="135">
        <f>J111</f>
        <v>0</v>
      </c>
      <c r="K60" s="136"/>
    </row>
    <row r="61" spans="2:11" s="8" customFormat="1" ht="19.5" customHeight="1">
      <c r="B61" s="130"/>
      <c r="C61" s="131"/>
      <c r="D61" s="132" t="s">
        <v>98</v>
      </c>
      <c r="E61" s="133"/>
      <c r="F61" s="133"/>
      <c r="G61" s="133"/>
      <c r="H61" s="133"/>
      <c r="I61" s="134"/>
      <c r="J61" s="135">
        <f>J175</f>
        <v>0</v>
      </c>
      <c r="K61" s="136"/>
    </row>
    <row r="62" spans="2:11" s="8" customFormat="1" ht="19.5" customHeight="1">
      <c r="B62" s="130"/>
      <c r="C62" s="131"/>
      <c r="D62" s="132" t="s">
        <v>99</v>
      </c>
      <c r="E62" s="133"/>
      <c r="F62" s="133"/>
      <c r="G62" s="133"/>
      <c r="H62" s="133"/>
      <c r="I62" s="134"/>
      <c r="J62" s="135">
        <f>J185</f>
        <v>0</v>
      </c>
      <c r="K62" s="136"/>
    </row>
    <row r="63" spans="2:11" s="7" customFormat="1" ht="24.75" customHeight="1">
      <c r="B63" s="123"/>
      <c r="C63" s="124"/>
      <c r="D63" s="125" t="s">
        <v>100</v>
      </c>
      <c r="E63" s="126"/>
      <c r="F63" s="126"/>
      <c r="G63" s="126"/>
      <c r="H63" s="126"/>
      <c r="I63" s="127"/>
      <c r="J63" s="128">
        <f>J188</f>
        <v>0</v>
      </c>
      <c r="K63" s="129"/>
    </row>
    <row r="64" spans="2:11" s="8" customFormat="1" ht="19.5" customHeight="1">
      <c r="B64" s="130"/>
      <c r="C64" s="131"/>
      <c r="D64" s="132" t="s">
        <v>101</v>
      </c>
      <c r="E64" s="133"/>
      <c r="F64" s="133"/>
      <c r="G64" s="133"/>
      <c r="H64" s="133"/>
      <c r="I64" s="134"/>
      <c r="J64" s="135">
        <f>J189</f>
        <v>0</v>
      </c>
      <c r="K64" s="136"/>
    </row>
    <row r="65" spans="2:11" s="8" customFormat="1" ht="19.5" customHeight="1">
      <c r="B65" s="130"/>
      <c r="C65" s="131"/>
      <c r="D65" s="132" t="s">
        <v>102</v>
      </c>
      <c r="E65" s="133"/>
      <c r="F65" s="133"/>
      <c r="G65" s="133"/>
      <c r="H65" s="133"/>
      <c r="I65" s="134"/>
      <c r="J65" s="135">
        <f>J454</f>
        <v>0</v>
      </c>
      <c r="K65" s="136"/>
    </row>
    <row r="66" spans="2:11" s="8" customFormat="1" ht="19.5" customHeight="1">
      <c r="B66" s="130"/>
      <c r="C66" s="131"/>
      <c r="D66" s="132" t="s">
        <v>103</v>
      </c>
      <c r="E66" s="133"/>
      <c r="F66" s="133"/>
      <c r="G66" s="133"/>
      <c r="H66" s="133"/>
      <c r="I66" s="134"/>
      <c r="J66" s="135">
        <f>J472</f>
        <v>0</v>
      </c>
      <c r="K66" s="136"/>
    </row>
    <row r="67" spans="2:11" s="8" customFormat="1" ht="19.5" customHeight="1">
      <c r="B67" s="130"/>
      <c r="C67" s="131"/>
      <c r="D67" s="132" t="s">
        <v>104</v>
      </c>
      <c r="E67" s="133"/>
      <c r="F67" s="133"/>
      <c r="G67" s="133"/>
      <c r="H67" s="133"/>
      <c r="I67" s="134"/>
      <c r="J67" s="135">
        <f>J519</f>
        <v>0</v>
      </c>
      <c r="K67" s="136"/>
    </row>
    <row r="68" spans="2:11" s="1" customFormat="1" ht="21.75" customHeight="1">
      <c r="B68" s="33"/>
      <c r="C68" s="34"/>
      <c r="D68" s="34"/>
      <c r="E68" s="34"/>
      <c r="F68" s="34"/>
      <c r="G68" s="34"/>
      <c r="H68" s="34"/>
      <c r="I68" s="94"/>
      <c r="J68" s="34"/>
      <c r="K68" s="37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5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6"/>
      <c r="J73" s="52"/>
      <c r="K73" s="52"/>
      <c r="L73" s="33"/>
    </row>
    <row r="74" spans="2:12" s="1" customFormat="1" ht="36.75" customHeight="1">
      <c r="B74" s="33"/>
      <c r="C74" s="53" t="s">
        <v>105</v>
      </c>
      <c r="I74" s="137"/>
      <c r="L74" s="33"/>
    </row>
    <row r="75" spans="2:12" s="1" customFormat="1" ht="6.75" customHeight="1">
      <c r="B75" s="33"/>
      <c r="I75" s="137"/>
      <c r="L75" s="33"/>
    </row>
    <row r="76" spans="2:12" s="1" customFormat="1" ht="14.25" customHeight="1">
      <c r="B76" s="33"/>
      <c r="C76" s="55" t="s">
        <v>16</v>
      </c>
      <c r="I76" s="137"/>
      <c r="L76" s="33"/>
    </row>
    <row r="77" spans="2:12" s="1" customFormat="1" ht="22.5" customHeight="1">
      <c r="B77" s="33"/>
      <c r="E77" s="354" t="str">
        <f>E7</f>
        <v>U22 – PD NA PROVEDENÍ STAVBY REKONSTRUKCE LEŽATÝCH A SVISLÝCH ROZVODŮ VODY</v>
      </c>
      <c r="F77" s="331"/>
      <c r="G77" s="331"/>
      <c r="H77" s="331"/>
      <c r="I77" s="137"/>
      <c r="L77" s="33"/>
    </row>
    <row r="78" spans="2:12" s="1" customFormat="1" ht="14.25" customHeight="1">
      <c r="B78" s="33"/>
      <c r="C78" s="55" t="s">
        <v>87</v>
      </c>
      <c r="I78" s="137"/>
      <c r="L78" s="33"/>
    </row>
    <row r="79" spans="2:12" s="1" customFormat="1" ht="23.25" customHeight="1">
      <c r="B79" s="33"/>
      <c r="E79" s="328" t="str">
        <f>E9</f>
        <v>SO-01 - REKONSTRUKCE LEŽATÝCH A SVISLÝCH ROZVODŮ VODY</v>
      </c>
      <c r="F79" s="331"/>
      <c r="G79" s="331"/>
      <c r="H79" s="331"/>
      <c r="I79" s="137"/>
      <c r="L79" s="33"/>
    </row>
    <row r="80" spans="2:12" s="1" customFormat="1" ht="6.75" customHeight="1">
      <c r="B80" s="33"/>
      <c r="I80" s="137"/>
      <c r="L80" s="33"/>
    </row>
    <row r="81" spans="2:12" s="1" customFormat="1" ht="18" customHeight="1">
      <c r="B81" s="33"/>
      <c r="C81" s="55" t="s">
        <v>23</v>
      </c>
      <c r="F81" s="138" t="str">
        <f>F12</f>
        <v> </v>
      </c>
      <c r="I81" s="139" t="s">
        <v>25</v>
      </c>
      <c r="J81" s="59" t="str">
        <f>IF(J12="","",J12)</f>
        <v>28.5.2018</v>
      </c>
      <c r="L81" s="33"/>
    </row>
    <row r="82" spans="2:12" s="1" customFormat="1" ht="6.75" customHeight="1">
      <c r="B82" s="33"/>
      <c r="I82" s="137"/>
      <c r="L82" s="33"/>
    </row>
    <row r="83" spans="2:12" s="1" customFormat="1" ht="15">
      <c r="B83" s="33"/>
      <c r="C83" s="55" t="s">
        <v>29</v>
      </c>
      <c r="F83" s="138" t="str">
        <f>E15</f>
        <v> </v>
      </c>
      <c r="I83" s="139" t="s">
        <v>34</v>
      </c>
      <c r="J83" s="138" t="str">
        <f>E21</f>
        <v>VODOPLAN spol. s.r.o., Sokolovská 41, 323 00 Plzeň</v>
      </c>
      <c r="L83" s="33"/>
    </row>
    <row r="84" spans="2:12" s="1" customFormat="1" ht="14.25" customHeight="1">
      <c r="B84" s="33"/>
      <c r="C84" s="55" t="s">
        <v>32</v>
      </c>
      <c r="F84" s="138">
        <f>IF(E18="","",E18)</f>
      </c>
      <c r="I84" s="137"/>
      <c r="L84" s="33"/>
    </row>
    <row r="85" spans="2:12" s="1" customFormat="1" ht="9.75" customHeight="1">
      <c r="B85" s="33"/>
      <c r="I85" s="137"/>
      <c r="L85" s="33"/>
    </row>
    <row r="86" spans="2:20" s="9" customFormat="1" ht="29.25" customHeight="1">
      <c r="B86" s="140"/>
      <c r="C86" s="141" t="s">
        <v>106</v>
      </c>
      <c r="D86" s="142" t="s">
        <v>58</v>
      </c>
      <c r="E86" s="142" t="s">
        <v>54</v>
      </c>
      <c r="F86" s="142" t="s">
        <v>107</v>
      </c>
      <c r="G86" s="142" t="s">
        <v>108</v>
      </c>
      <c r="H86" s="142" t="s">
        <v>109</v>
      </c>
      <c r="I86" s="143" t="s">
        <v>110</v>
      </c>
      <c r="J86" s="142" t="s">
        <v>91</v>
      </c>
      <c r="K86" s="144" t="s">
        <v>111</v>
      </c>
      <c r="L86" s="140"/>
      <c r="M86" s="66" t="s">
        <v>112</v>
      </c>
      <c r="N86" s="67" t="s">
        <v>43</v>
      </c>
      <c r="O86" s="67" t="s">
        <v>113</v>
      </c>
      <c r="P86" s="67" t="s">
        <v>114</v>
      </c>
      <c r="Q86" s="67" t="s">
        <v>115</v>
      </c>
      <c r="R86" s="67" t="s">
        <v>116</v>
      </c>
      <c r="S86" s="67" t="s">
        <v>117</v>
      </c>
      <c r="T86" s="68" t="s">
        <v>118</v>
      </c>
    </row>
    <row r="87" spans="2:63" s="1" customFormat="1" ht="29.25" customHeight="1">
      <c r="B87" s="33"/>
      <c r="C87" s="70" t="s">
        <v>92</v>
      </c>
      <c r="I87" s="137"/>
      <c r="J87" s="145">
        <f>BK87</f>
        <v>0</v>
      </c>
      <c r="L87" s="33"/>
      <c r="M87" s="69"/>
      <c r="N87" s="60"/>
      <c r="O87" s="60"/>
      <c r="P87" s="146">
        <f>P88+P188</f>
        <v>0</v>
      </c>
      <c r="Q87" s="60"/>
      <c r="R87" s="146">
        <f>R88+R188</f>
        <v>99.7288027</v>
      </c>
      <c r="S87" s="60"/>
      <c r="T87" s="147">
        <f>T88+T188</f>
        <v>137.14703500000002</v>
      </c>
      <c r="AT87" s="16" t="s">
        <v>72</v>
      </c>
      <c r="AU87" s="16" t="s">
        <v>93</v>
      </c>
      <c r="BK87" s="148">
        <f>BK88+BK188</f>
        <v>0</v>
      </c>
    </row>
    <row r="88" spans="2:63" s="10" customFormat="1" ht="36.75" customHeight="1">
      <c r="B88" s="149"/>
      <c r="D88" s="150" t="s">
        <v>72</v>
      </c>
      <c r="E88" s="151" t="s">
        <v>119</v>
      </c>
      <c r="F88" s="151" t="s">
        <v>120</v>
      </c>
      <c r="I88" s="152"/>
      <c r="J88" s="153">
        <f>BK88</f>
        <v>0</v>
      </c>
      <c r="L88" s="149"/>
      <c r="M88" s="154"/>
      <c r="N88" s="155"/>
      <c r="O88" s="155"/>
      <c r="P88" s="156">
        <f>P89+P98+P111+P175+P185</f>
        <v>0</v>
      </c>
      <c r="Q88" s="155"/>
      <c r="R88" s="156">
        <f>R89+R98+R111+R175+R185</f>
        <v>22.0432315</v>
      </c>
      <c r="S88" s="155"/>
      <c r="T88" s="157">
        <f>T89+T98+T111+T175+T185</f>
        <v>91.74119999999999</v>
      </c>
      <c r="AR88" s="150" t="s">
        <v>22</v>
      </c>
      <c r="AT88" s="158" t="s">
        <v>72</v>
      </c>
      <c r="AU88" s="158" t="s">
        <v>73</v>
      </c>
      <c r="AY88" s="150" t="s">
        <v>121</v>
      </c>
      <c r="BK88" s="159">
        <f>BK89+BK98+BK111+BK175+BK185</f>
        <v>0</v>
      </c>
    </row>
    <row r="89" spans="2:63" s="10" customFormat="1" ht="19.5" customHeight="1">
      <c r="B89" s="149"/>
      <c r="D89" s="160" t="s">
        <v>72</v>
      </c>
      <c r="E89" s="161" t="s">
        <v>122</v>
      </c>
      <c r="F89" s="161" t="s">
        <v>123</v>
      </c>
      <c r="I89" s="152"/>
      <c r="J89" s="162">
        <f>BK89</f>
        <v>0</v>
      </c>
      <c r="L89" s="149"/>
      <c r="M89" s="154"/>
      <c r="N89" s="155"/>
      <c r="O89" s="155"/>
      <c r="P89" s="156">
        <f>SUM(P90:P97)</f>
        <v>0</v>
      </c>
      <c r="Q89" s="155"/>
      <c r="R89" s="156">
        <f>SUM(R90:R97)</f>
        <v>18.5364425</v>
      </c>
      <c r="S89" s="155"/>
      <c r="T89" s="157">
        <f>SUM(T90:T97)</f>
        <v>0</v>
      </c>
      <c r="AR89" s="150" t="s">
        <v>22</v>
      </c>
      <c r="AT89" s="158" t="s">
        <v>72</v>
      </c>
      <c r="AU89" s="158" t="s">
        <v>22</v>
      </c>
      <c r="AY89" s="150" t="s">
        <v>121</v>
      </c>
      <c r="BK89" s="159">
        <f>SUM(BK90:BK97)</f>
        <v>0</v>
      </c>
    </row>
    <row r="90" spans="2:65" s="1" customFormat="1" ht="22.5" customHeight="1">
      <c r="B90" s="163"/>
      <c r="C90" s="164" t="s">
        <v>22</v>
      </c>
      <c r="D90" s="164" t="s">
        <v>124</v>
      </c>
      <c r="E90" s="165" t="s">
        <v>125</v>
      </c>
      <c r="F90" s="166" t="s">
        <v>126</v>
      </c>
      <c r="G90" s="167" t="s">
        <v>127</v>
      </c>
      <c r="H90" s="168">
        <v>148</v>
      </c>
      <c r="I90" s="169"/>
      <c r="J90" s="170">
        <f>ROUND(I90*H90,2)</f>
        <v>0</v>
      </c>
      <c r="K90" s="166" t="s">
        <v>128</v>
      </c>
      <c r="L90" s="33"/>
      <c r="M90" s="171" t="s">
        <v>20</v>
      </c>
      <c r="N90" s="172" t="s">
        <v>44</v>
      </c>
      <c r="O90" s="34"/>
      <c r="P90" s="173">
        <f>O90*H90</f>
        <v>0</v>
      </c>
      <c r="Q90" s="173">
        <v>0.10212</v>
      </c>
      <c r="R90" s="173">
        <f>Q90*H90</f>
        <v>15.113760000000001</v>
      </c>
      <c r="S90" s="173">
        <v>0</v>
      </c>
      <c r="T90" s="174">
        <f>S90*H90</f>
        <v>0</v>
      </c>
      <c r="AR90" s="16" t="s">
        <v>129</v>
      </c>
      <c r="AT90" s="16" t="s">
        <v>124</v>
      </c>
      <c r="AU90" s="16" t="s">
        <v>81</v>
      </c>
      <c r="AY90" s="16" t="s">
        <v>121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6" t="s">
        <v>22</v>
      </c>
      <c r="BK90" s="175">
        <f>ROUND(I90*H90,2)</f>
        <v>0</v>
      </c>
      <c r="BL90" s="16" t="s">
        <v>129</v>
      </c>
      <c r="BM90" s="16" t="s">
        <v>130</v>
      </c>
    </row>
    <row r="91" spans="2:47" s="1" customFormat="1" ht="27">
      <c r="B91" s="33"/>
      <c r="D91" s="176" t="s">
        <v>131</v>
      </c>
      <c r="F91" s="177" t="s">
        <v>132</v>
      </c>
      <c r="I91" s="137"/>
      <c r="L91" s="33"/>
      <c r="M91" s="62"/>
      <c r="N91" s="34"/>
      <c r="O91" s="34"/>
      <c r="P91" s="34"/>
      <c r="Q91" s="34"/>
      <c r="R91" s="34"/>
      <c r="S91" s="34"/>
      <c r="T91" s="63"/>
      <c r="AT91" s="16" t="s">
        <v>131</v>
      </c>
      <c r="AU91" s="16" t="s">
        <v>81</v>
      </c>
    </row>
    <row r="92" spans="2:51" s="11" customFormat="1" ht="13.5">
      <c r="B92" s="178"/>
      <c r="D92" s="179" t="s">
        <v>133</v>
      </c>
      <c r="E92" s="180" t="s">
        <v>20</v>
      </c>
      <c r="F92" s="181" t="s">
        <v>134</v>
      </c>
      <c r="H92" s="182">
        <v>148</v>
      </c>
      <c r="I92" s="183"/>
      <c r="L92" s="178"/>
      <c r="M92" s="184"/>
      <c r="N92" s="185"/>
      <c r="O92" s="185"/>
      <c r="P92" s="185"/>
      <c r="Q92" s="185"/>
      <c r="R92" s="185"/>
      <c r="S92" s="185"/>
      <c r="T92" s="186"/>
      <c r="AT92" s="187" t="s">
        <v>133</v>
      </c>
      <c r="AU92" s="187" t="s">
        <v>81</v>
      </c>
      <c r="AV92" s="11" t="s">
        <v>81</v>
      </c>
      <c r="AW92" s="11" t="s">
        <v>36</v>
      </c>
      <c r="AX92" s="11" t="s">
        <v>22</v>
      </c>
      <c r="AY92" s="187" t="s">
        <v>121</v>
      </c>
    </row>
    <row r="93" spans="2:65" s="1" customFormat="1" ht="22.5" customHeight="1">
      <c r="B93" s="163"/>
      <c r="C93" s="164" t="s">
        <v>135</v>
      </c>
      <c r="D93" s="164" t="s">
        <v>124</v>
      </c>
      <c r="E93" s="165" t="s">
        <v>136</v>
      </c>
      <c r="F93" s="166" t="s">
        <v>137</v>
      </c>
      <c r="G93" s="167" t="s">
        <v>138</v>
      </c>
      <c r="H93" s="168">
        <v>1.823</v>
      </c>
      <c r="I93" s="169"/>
      <c r="J93" s="170">
        <f>ROUND(I93*H93,2)</f>
        <v>0</v>
      </c>
      <c r="K93" s="166" t="s">
        <v>128</v>
      </c>
      <c r="L93" s="33"/>
      <c r="M93" s="171" t="s">
        <v>20</v>
      </c>
      <c r="N93" s="172" t="s">
        <v>44</v>
      </c>
      <c r="O93" s="34"/>
      <c r="P93" s="173">
        <f>O93*H93</f>
        <v>0</v>
      </c>
      <c r="Q93" s="173">
        <v>1.8775</v>
      </c>
      <c r="R93" s="173">
        <f>Q93*H93</f>
        <v>3.4226824999999996</v>
      </c>
      <c r="S93" s="173">
        <v>0</v>
      </c>
      <c r="T93" s="174">
        <f>S93*H93</f>
        <v>0</v>
      </c>
      <c r="AR93" s="16" t="s">
        <v>129</v>
      </c>
      <c r="AT93" s="16" t="s">
        <v>124</v>
      </c>
      <c r="AU93" s="16" t="s">
        <v>81</v>
      </c>
      <c r="AY93" s="16" t="s">
        <v>121</v>
      </c>
      <c r="BE93" s="175">
        <f>IF(N93="základní",J93,0)</f>
        <v>0</v>
      </c>
      <c r="BF93" s="175">
        <f>IF(N93="snížená",J93,0)</f>
        <v>0</v>
      </c>
      <c r="BG93" s="175">
        <f>IF(N93="zákl. přenesená",J93,0)</f>
        <v>0</v>
      </c>
      <c r="BH93" s="175">
        <f>IF(N93="sníž. přenesená",J93,0)</f>
        <v>0</v>
      </c>
      <c r="BI93" s="175">
        <f>IF(N93="nulová",J93,0)</f>
        <v>0</v>
      </c>
      <c r="BJ93" s="16" t="s">
        <v>22</v>
      </c>
      <c r="BK93" s="175">
        <f>ROUND(I93*H93,2)</f>
        <v>0</v>
      </c>
      <c r="BL93" s="16" t="s">
        <v>129</v>
      </c>
      <c r="BM93" s="16" t="s">
        <v>139</v>
      </c>
    </row>
    <row r="94" spans="2:47" s="1" customFormat="1" ht="27">
      <c r="B94" s="33"/>
      <c r="D94" s="176" t="s">
        <v>131</v>
      </c>
      <c r="F94" s="177" t="s">
        <v>132</v>
      </c>
      <c r="I94" s="137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131</v>
      </c>
      <c r="AU94" s="16" t="s">
        <v>81</v>
      </c>
    </row>
    <row r="95" spans="2:51" s="11" customFormat="1" ht="13.5">
      <c r="B95" s="178"/>
      <c r="D95" s="176" t="s">
        <v>133</v>
      </c>
      <c r="E95" s="187" t="s">
        <v>20</v>
      </c>
      <c r="F95" s="188" t="s">
        <v>140</v>
      </c>
      <c r="H95" s="189">
        <v>1.013</v>
      </c>
      <c r="I95" s="183"/>
      <c r="L95" s="178"/>
      <c r="M95" s="184"/>
      <c r="N95" s="185"/>
      <c r="O95" s="185"/>
      <c r="P95" s="185"/>
      <c r="Q95" s="185"/>
      <c r="R95" s="185"/>
      <c r="S95" s="185"/>
      <c r="T95" s="186"/>
      <c r="AT95" s="187" t="s">
        <v>133</v>
      </c>
      <c r="AU95" s="187" t="s">
        <v>81</v>
      </c>
      <c r="AV95" s="11" t="s">
        <v>81</v>
      </c>
      <c r="AW95" s="11" t="s">
        <v>36</v>
      </c>
      <c r="AX95" s="11" t="s">
        <v>73</v>
      </c>
      <c r="AY95" s="187" t="s">
        <v>121</v>
      </c>
    </row>
    <row r="96" spans="2:51" s="11" customFormat="1" ht="13.5">
      <c r="B96" s="178"/>
      <c r="D96" s="176" t="s">
        <v>133</v>
      </c>
      <c r="E96" s="187" t="s">
        <v>20</v>
      </c>
      <c r="F96" s="188" t="s">
        <v>141</v>
      </c>
      <c r="H96" s="189">
        <v>0.81</v>
      </c>
      <c r="I96" s="183"/>
      <c r="L96" s="178"/>
      <c r="M96" s="184"/>
      <c r="N96" s="185"/>
      <c r="O96" s="185"/>
      <c r="P96" s="185"/>
      <c r="Q96" s="185"/>
      <c r="R96" s="185"/>
      <c r="S96" s="185"/>
      <c r="T96" s="186"/>
      <c r="AT96" s="187" t="s">
        <v>133</v>
      </c>
      <c r="AU96" s="187" t="s">
        <v>81</v>
      </c>
      <c r="AV96" s="11" t="s">
        <v>81</v>
      </c>
      <c r="AW96" s="11" t="s">
        <v>36</v>
      </c>
      <c r="AX96" s="11" t="s">
        <v>73</v>
      </c>
      <c r="AY96" s="187" t="s">
        <v>121</v>
      </c>
    </row>
    <row r="97" spans="2:51" s="12" customFormat="1" ht="13.5">
      <c r="B97" s="190"/>
      <c r="D97" s="176" t="s">
        <v>133</v>
      </c>
      <c r="E97" s="191" t="s">
        <v>20</v>
      </c>
      <c r="F97" s="192" t="s">
        <v>142</v>
      </c>
      <c r="H97" s="193">
        <v>1.823</v>
      </c>
      <c r="I97" s="194"/>
      <c r="L97" s="190"/>
      <c r="M97" s="195"/>
      <c r="N97" s="196"/>
      <c r="O97" s="196"/>
      <c r="P97" s="196"/>
      <c r="Q97" s="196"/>
      <c r="R97" s="196"/>
      <c r="S97" s="196"/>
      <c r="T97" s="197"/>
      <c r="AT97" s="198" t="s">
        <v>133</v>
      </c>
      <c r="AU97" s="198" t="s">
        <v>81</v>
      </c>
      <c r="AV97" s="12" t="s">
        <v>129</v>
      </c>
      <c r="AW97" s="12" t="s">
        <v>36</v>
      </c>
      <c r="AX97" s="12" t="s">
        <v>22</v>
      </c>
      <c r="AY97" s="198" t="s">
        <v>121</v>
      </c>
    </row>
    <row r="98" spans="2:63" s="10" customFormat="1" ht="29.25" customHeight="1">
      <c r="B98" s="149"/>
      <c r="D98" s="160" t="s">
        <v>72</v>
      </c>
      <c r="E98" s="161" t="s">
        <v>143</v>
      </c>
      <c r="F98" s="161" t="s">
        <v>144</v>
      </c>
      <c r="I98" s="152"/>
      <c r="J98" s="162">
        <f>BK98</f>
        <v>0</v>
      </c>
      <c r="L98" s="149"/>
      <c r="M98" s="154"/>
      <c r="N98" s="155"/>
      <c r="O98" s="155"/>
      <c r="P98" s="156">
        <f>SUM(P99:P110)</f>
        <v>0</v>
      </c>
      <c r="Q98" s="155"/>
      <c r="R98" s="156">
        <f>SUM(R99:R110)</f>
        <v>3.506789</v>
      </c>
      <c r="S98" s="155"/>
      <c r="T98" s="157">
        <f>SUM(T99:T110)</f>
        <v>0</v>
      </c>
      <c r="AR98" s="150" t="s">
        <v>22</v>
      </c>
      <c r="AT98" s="158" t="s">
        <v>72</v>
      </c>
      <c r="AU98" s="158" t="s">
        <v>22</v>
      </c>
      <c r="AY98" s="150" t="s">
        <v>121</v>
      </c>
      <c r="BK98" s="159">
        <f>SUM(BK99:BK110)</f>
        <v>0</v>
      </c>
    </row>
    <row r="99" spans="2:65" s="1" customFormat="1" ht="22.5" customHeight="1">
      <c r="B99" s="163"/>
      <c r="C99" s="164" t="s">
        <v>81</v>
      </c>
      <c r="D99" s="164" t="s">
        <v>124</v>
      </c>
      <c r="E99" s="165" t="s">
        <v>145</v>
      </c>
      <c r="F99" s="166" t="s">
        <v>146</v>
      </c>
      <c r="G99" s="167" t="s">
        <v>127</v>
      </c>
      <c r="H99" s="168">
        <v>150.7</v>
      </c>
      <c r="I99" s="169"/>
      <c r="J99" s="170">
        <f>ROUND(I99*H99,2)</f>
        <v>0</v>
      </c>
      <c r="K99" s="166" t="s">
        <v>128</v>
      </c>
      <c r="L99" s="33"/>
      <c r="M99" s="171" t="s">
        <v>20</v>
      </c>
      <c r="N99" s="172" t="s">
        <v>44</v>
      </c>
      <c r="O99" s="34"/>
      <c r="P99" s="173">
        <f>O99*H99</f>
        <v>0</v>
      </c>
      <c r="Q99" s="173">
        <v>0.00489</v>
      </c>
      <c r="R99" s="173">
        <f>Q99*H99</f>
        <v>0.736923</v>
      </c>
      <c r="S99" s="173">
        <v>0</v>
      </c>
      <c r="T99" s="174">
        <f>S99*H99</f>
        <v>0</v>
      </c>
      <c r="AR99" s="16" t="s">
        <v>129</v>
      </c>
      <c r="AT99" s="16" t="s">
        <v>124</v>
      </c>
      <c r="AU99" s="16" t="s">
        <v>81</v>
      </c>
      <c r="AY99" s="16" t="s">
        <v>121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6" t="s">
        <v>22</v>
      </c>
      <c r="BK99" s="175">
        <f>ROUND(I99*H99,2)</f>
        <v>0</v>
      </c>
      <c r="BL99" s="16" t="s">
        <v>129</v>
      </c>
      <c r="BM99" s="16" t="s">
        <v>147</v>
      </c>
    </row>
    <row r="100" spans="2:47" s="1" customFormat="1" ht="27">
      <c r="B100" s="33"/>
      <c r="D100" s="176" t="s">
        <v>131</v>
      </c>
      <c r="F100" s="177" t="s">
        <v>132</v>
      </c>
      <c r="I100" s="137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131</v>
      </c>
      <c r="AU100" s="16" t="s">
        <v>81</v>
      </c>
    </row>
    <row r="101" spans="2:51" s="11" customFormat="1" ht="13.5">
      <c r="B101" s="178"/>
      <c r="D101" s="176" t="s">
        <v>133</v>
      </c>
      <c r="E101" s="187" t="s">
        <v>20</v>
      </c>
      <c r="F101" s="188" t="s">
        <v>134</v>
      </c>
      <c r="H101" s="189">
        <v>148</v>
      </c>
      <c r="I101" s="183"/>
      <c r="L101" s="178"/>
      <c r="M101" s="184"/>
      <c r="N101" s="185"/>
      <c r="O101" s="185"/>
      <c r="P101" s="185"/>
      <c r="Q101" s="185"/>
      <c r="R101" s="185"/>
      <c r="S101" s="185"/>
      <c r="T101" s="186"/>
      <c r="AT101" s="187" t="s">
        <v>133</v>
      </c>
      <c r="AU101" s="187" t="s">
        <v>81</v>
      </c>
      <c r="AV101" s="11" t="s">
        <v>81</v>
      </c>
      <c r="AW101" s="11" t="s">
        <v>36</v>
      </c>
      <c r="AX101" s="11" t="s">
        <v>73</v>
      </c>
      <c r="AY101" s="187" t="s">
        <v>121</v>
      </c>
    </row>
    <row r="102" spans="2:51" s="11" customFormat="1" ht="13.5">
      <c r="B102" s="178"/>
      <c r="D102" s="176" t="s">
        <v>133</v>
      </c>
      <c r="E102" s="187" t="s">
        <v>20</v>
      </c>
      <c r="F102" s="188" t="s">
        <v>148</v>
      </c>
      <c r="H102" s="189">
        <v>1.35</v>
      </c>
      <c r="I102" s="183"/>
      <c r="L102" s="178"/>
      <c r="M102" s="184"/>
      <c r="N102" s="185"/>
      <c r="O102" s="185"/>
      <c r="P102" s="185"/>
      <c r="Q102" s="185"/>
      <c r="R102" s="185"/>
      <c r="S102" s="185"/>
      <c r="T102" s="186"/>
      <c r="AT102" s="187" t="s">
        <v>133</v>
      </c>
      <c r="AU102" s="187" t="s">
        <v>81</v>
      </c>
      <c r="AV102" s="11" t="s">
        <v>81</v>
      </c>
      <c r="AW102" s="11" t="s">
        <v>36</v>
      </c>
      <c r="AX102" s="11" t="s">
        <v>73</v>
      </c>
      <c r="AY102" s="187" t="s">
        <v>121</v>
      </c>
    </row>
    <row r="103" spans="2:51" s="11" customFormat="1" ht="13.5">
      <c r="B103" s="178"/>
      <c r="D103" s="176" t="s">
        <v>133</v>
      </c>
      <c r="E103" s="187" t="s">
        <v>20</v>
      </c>
      <c r="F103" s="188" t="s">
        <v>148</v>
      </c>
      <c r="H103" s="189">
        <v>1.35</v>
      </c>
      <c r="I103" s="183"/>
      <c r="L103" s="178"/>
      <c r="M103" s="184"/>
      <c r="N103" s="185"/>
      <c r="O103" s="185"/>
      <c r="P103" s="185"/>
      <c r="Q103" s="185"/>
      <c r="R103" s="185"/>
      <c r="S103" s="185"/>
      <c r="T103" s="186"/>
      <c r="AT103" s="187" t="s">
        <v>133</v>
      </c>
      <c r="AU103" s="187" t="s">
        <v>81</v>
      </c>
      <c r="AV103" s="11" t="s">
        <v>81</v>
      </c>
      <c r="AW103" s="11" t="s">
        <v>36</v>
      </c>
      <c r="AX103" s="11" t="s">
        <v>73</v>
      </c>
      <c r="AY103" s="187" t="s">
        <v>121</v>
      </c>
    </row>
    <row r="104" spans="2:51" s="12" customFormat="1" ht="13.5">
      <c r="B104" s="190"/>
      <c r="D104" s="179" t="s">
        <v>133</v>
      </c>
      <c r="E104" s="199" t="s">
        <v>20</v>
      </c>
      <c r="F104" s="200" t="s">
        <v>142</v>
      </c>
      <c r="H104" s="201">
        <v>150.7</v>
      </c>
      <c r="I104" s="194"/>
      <c r="L104" s="190"/>
      <c r="M104" s="195"/>
      <c r="N104" s="196"/>
      <c r="O104" s="196"/>
      <c r="P104" s="196"/>
      <c r="Q104" s="196"/>
      <c r="R104" s="196"/>
      <c r="S104" s="196"/>
      <c r="T104" s="197"/>
      <c r="AT104" s="198" t="s">
        <v>133</v>
      </c>
      <c r="AU104" s="198" t="s">
        <v>81</v>
      </c>
      <c r="AV104" s="12" t="s">
        <v>129</v>
      </c>
      <c r="AW104" s="12" t="s">
        <v>36</v>
      </c>
      <c r="AX104" s="12" t="s">
        <v>22</v>
      </c>
      <c r="AY104" s="198" t="s">
        <v>121</v>
      </c>
    </row>
    <row r="105" spans="2:65" s="1" customFormat="1" ht="22.5" customHeight="1">
      <c r="B105" s="163"/>
      <c r="C105" s="164" t="s">
        <v>122</v>
      </c>
      <c r="D105" s="164" t="s">
        <v>124</v>
      </c>
      <c r="E105" s="165" t="s">
        <v>149</v>
      </c>
      <c r="F105" s="166" t="s">
        <v>150</v>
      </c>
      <c r="G105" s="167" t="s">
        <v>127</v>
      </c>
      <c r="H105" s="168">
        <v>150.7</v>
      </c>
      <c r="I105" s="169"/>
      <c r="J105" s="170">
        <f>ROUND(I105*H105,2)</f>
        <v>0</v>
      </c>
      <c r="K105" s="166" t="s">
        <v>128</v>
      </c>
      <c r="L105" s="33"/>
      <c r="M105" s="171" t="s">
        <v>20</v>
      </c>
      <c r="N105" s="172" t="s">
        <v>44</v>
      </c>
      <c r="O105" s="34"/>
      <c r="P105" s="173">
        <f>O105*H105</f>
        <v>0</v>
      </c>
      <c r="Q105" s="173">
        <v>0.01838</v>
      </c>
      <c r="R105" s="173">
        <f>Q105*H105</f>
        <v>2.769866</v>
      </c>
      <c r="S105" s="173">
        <v>0</v>
      </c>
      <c r="T105" s="174">
        <f>S105*H105</f>
        <v>0</v>
      </c>
      <c r="AR105" s="16" t="s">
        <v>129</v>
      </c>
      <c r="AT105" s="16" t="s">
        <v>124</v>
      </c>
      <c r="AU105" s="16" t="s">
        <v>81</v>
      </c>
      <c r="AY105" s="16" t="s">
        <v>121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6" t="s">
        <v>22</v>
      </c>
      <c r="BK105" s="175">
        <f>ROUND(I105*H105,2)</f>
        <v>0</v>
      </c>
      <c r="BL105" s="16" t="s">
        <v>129</v>
      </c>
      <c r="BM105" s="16" t="s">
        <v>151</v>
      </c>
    </row>
    <row r="106" spans="2:47" s="1" customFormat="1" ht="27">
      <c r="B106" s="33"/>
      <c r="D106" s="176" t="s">
        <v>131</v>
      </c>
      <c r="F106" s="177" t="s">
        <v>132</v>
      </c>
      <c r="I106" s="137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131</v>
      </c>
      <c r="AU106" s="16" t="s">
        <v>81</v>
      </c>
    </row>
    <row r="107" spans="2:51" s="11" customFormat="1" ht="13.5">
      <c r="B107" s="178"/>
      <c r="D107" s="176" t="s">
        <v>133</v>
      </c>
      <c r="E107" s="187" t="s">
        <v>20</v>
      </c>
      <c r="F107" s="188" t="s">
        <v>134</v>
      </c>
      <c r="H107" s="189">
        <v>148</v>
      </c>
      <c r="I107" s="183"/>
      <c r="L107" s="178"/>
      <c r="M107" s="184"/>
      <c r="N107" s="185"/>
      <c r="O107" s="185"/>
      <c r="P107" s="185"/>
      <c r="Q107" s="185"/>
      <c r="R107" s="185"/>
      <c r="S107" s="185"/>
      <c r="T107" s="186"/>
      <c r="AT107" s="187" t="s">
        <v>133</v>
      </c>
      <c r="AU107" s="187" t="s">
        <v>81</v>
      </c>
      <c r="AV107" s="11" t="s">
        <v>81</v>
      </c>
      <c r="AW107" s="11" t="s">
        <v>36</v>
      </c>
      <c r="AX107" s="11" t="s">
        <v>73</v>
      </c>
      <c r="AY107" s="187" t="s">
        <v>121</v>
      </c>
    </row>
    <row r="108" spans="2:51" s="11" customFormat="1" ht="13.5">
      <c r="B108" s="178"/>
      <c r="D108" s="176" t="s">
        <v>133</v>
      </c>
      <c r="E108" s="187" t="s">
        <v>20</v>
      </c>
      <c r="F108" s="188" t="s">
        <v>148</v>
      </c>
      <c r="H108" s="189">
        <v>1.35</v>
      </c>
      <c r="I108" s="183"/>
      <c r="L108" s="178"/>
      <c r="M108" s="184"/>
      <c r="N108" s="185"/>
      <c r="O108" s="185"/>
      <c r="P108" s="185"/>
      <c r="Q108" s="185"/>
      <c r="R108" s="185"/>
      <c r="S108" s="185"/>
      <c r="T108" s="186"/>
      <c r="AT108" s="187" t="s">
        <v>133</v>
      </c>
      <c r="AU108" s="187" t="s">
        <v>81</v>
      </c>
      <c r="AV108" s="11" t="s">
        <v>81</v>
      </c>
      <c r="AW108" s="11" t="s">
        <v>36</v>
      </c>
      <c r="AX108" s="11" t="s">
        <v>73</v>
      </c>
      <c r="AY108" s="187" t="s">
        <v>121</v>
      </c>
    </row>
    <row r="109" spans="2:51" s="11" customFormat="1" ht="13.5">
      <c r="B109" s="178"/>
      <c r="D109" s="176" t="s">
        <v>133</v>
      </c>
      <c r="E109" s="187" t="s">
        <v>20</v>
      </c>
      <c r="F109" s="188" t="s">
        <v>148</v>
      </c>
      <c r="H109" s="189">
        <v>1.35</v>
      </c>
      <c r="I109" s="183"/>
      <c r="L109" s="178"/>
      <c r="M109" s="184"/>
      <c r="N109" s="185"/>
      <c r="O109" s="185"/>
      <c r="P109" s="185"/>
      <c r="Q109" s="185"/>
      <c r="R109" s="185"/>
      <c r="S109" s="185"/>
      <c r="T109" s="186"/>
      <c r="AT109" s="187" t="s">
        <v>133</v>
      </c>
      <c r="AU109" s="187" t="s">
        <v>81</v>
      </c>
      <c r="AV109" s="11" t="s">
        <v>81</v>
      </c>
      <c r="AW109" s="11" t="s">
        <v>36</v>
      </c>
      <c r="AX109" s="11" t="s">
        <v>73</v>
      </c>
      <c r="AY109" s="187" t="s">
        <v>121</v>
      </c>
    </row>
    <row r="110" spans="2:51" s="12" customFormat="1" ht="13.5">
      <c r="B110" s="190"/>
      <c r="D110" s="176" t="s">
        <v>133</v>
      </c>
      <c r="E110" s="191" t="s">
        <v>20</v>
      </c>
      <c r="F110" s="192" t="s">
        <v>142</v>
      </c>
      <c r="H110" s="193">
        <v>150.7</v>
      </c>
      <c r="I110" s="194"/>
      <c r="L110" s="190"/>
      <c r="M110" s="195"/>
      <c r="N110" s="196"/>
      <c r="O110" s="196"/>
      <c r="P110" s="196"/>
      <c r="Q110" s="196"/>
      <c r="R110" s="196"/>
      <c r="S110" s="196"/>
      <c r="T110" s="197"/>
      <c r="AT110" s="198" t="s">
        <v>133</v>
      </c>
      <c r="AU110" s="198" t="s">
        <v>81</v>
      </c>
      <c r="AV110" s="12" t="s">
        <v>129</v>
      </c>
      <c r="AW110" s="12" t="s">
        <v>36</v>
      </c>
      <c r="AX110" s="12" t="s">
        <v>22</v>
      </c>
      <c r="AY110" s="198" t="s">
        <v>121</v>
      </c>
    </row>
    <row r="111" spans="2:63" s="10" customFormat="1" ht="29.25" customHeight="1">
      <c r="B111" s="149"/>
      <c r="D111" s="160" t="s">
        <v>72</v>
      </c>
      <c r="E111" s="161" t="s">
        <v>152</v>
      </c>
      <c r="F111" s="161" t="s">
        <v>153</v>
      </c>
      <c r="I111" s="152"/>
      <c r="J111" s="162">
        <f>BK111</f>
        <v>0</v>
      </c>
      <c r="L111" s="149"/>
      <c r="M111" s="154"/>
      <c r="N111" s="155"/>
      <c r="O111" s="155"/>
      <c r="P111" s="156">
        <f>SUM(P112:P174)</f>
        <v>0</v>
      </c>
      <c r="Q111" s="155"/>
      <c r="R111" s="156">
        <f>SUM(R112:R174)</f>
        <v>0</v>
      </c>
      <c r="S111" s="155"/>
      <c r="T111" s="157">
        <f>SUM(T112:T174)</f>
        <v>91.74119999999999</v>
      </c>
      <c r="AR111" s="150" t="s">
        <v>22</v>
      </c>
      <c r="AT111" s="158" t="s">
        <v>72</v>
      </c>
      <c r="AU111" s="158" t="s">
        <v>22</v>
      </c>
      <c r="AY111" s="150" t="s">
        <v>121</v>
      </c>
      <c r="BK111" s="159">
        <f>SUM(BK112:BK174)</f>
        <v>0</v>
      </c>
    </row>
    <row r="112" spans="2:65" s="1" customFormat="1" ht="22.5" customHeight="1">
      <c r="B112" s="163"/>
      <c r="C112" s="164" t="s">
        <v>129</v>
      </c>
      <c r="D112" s="164" t="s">
        <v>124</v>
      </c>
      <c r="E112" s="165" t="s">
        <v>154</v>
      </c>
      <c r="F112" s="166" t="s">
        <v>155</v>
      </c>
      <c r="G112" s="167" t="s">
        <v>127</v>
      </c>
      <c r="H112" s="168">
        <v>36</v>
      </c>
      <c r="I112" s="169"/>
      <c r="J112" s="170">
        <f>ROUND(I112*H112,2)</f>
        <v>0</v>
      </c>
      <c r="K112" s="166" t="s">
        <v>20</v>
      </c>
      <c r="L112" s="33"/>
      <c r="M112" s="171" t="s">
        <v>20</v>
      </c>
      <c r="N112" s="172" t="s">
        <v>44</v>
      </c>
      <c r="O112" s="34"/>
      <c r="P112" s="173">
        <f>O112*H112</f>
        <v>0</v>
      </c>
      <c r="Q112" s="173">
        <v>0</v>
      </c>
      <c r="R112" s="173">
        <f>Q112*H112</f>
        <v>0</v>
      </c>
      <c r="S112" s="173">
        <v>0</v>
      </c>
      <c r="T112" s="174">
        <f>S112*H112</f>
        <v>0</v>
      </c>
      <c r="AR112" s="16" t="s">
        <v>129</v>
      </c>
      <c r="AT112" s="16" t="s">
        <v>124</v>
      </c>
      <c r="AU112" s="16" t="s">
        <v>81</v>
      </c>
      <c r="AY112" s="16" t="s">
        <v>121</v>
      </c>
      <c r="BE112" s="175">
        <f>IF(N112="základní",J112,0)</f>
        <v>0</v>
      </c>
      <c r="BF112" s="175">
        <f>IF(N112="snížená",J112,0)</f>
        <v>0</v>
      </c>
      <c r="BG112" s="175">
        <f>IF(N112="zákl. přenesená",J112,0)</f>
        <v>0</v>
      </c>
      <c r="BH112" s="175">
        <f>IF(N112="sníž. přenesená",J112,0)</f>
        <v>0</v>
      </c>
      <c r="BI112" s="175">
        <f>IF(N112="nulová",J112,0)</f>
        <v>0</v>
      </c>
      <c r="BJ112" s="16" t="s">
        <v>22</v>
      </c>
      <c r="BK112" s="175">
        <f>ROUND(I112*H112,2)</f>
        <v>0</v>
      </c>
      <c r="BL112" s="16" t="s">
        <v>129</v>
      </c>
      <c r="BM112" s="16" t="s">
        <v>156</v>
      </c>
    </row>
    <row r="113" spans="2:47" s="1" customFormat="1" ht="27">
      <c r="B113" s="33"/>
      <c r="D113" s="179" t="s">
        <v>131</v>
      </c>
      <c r="F113" s="202" t="s">
        <v>132</v>
      </c>
      <c r="I113" s="137"/>
      <c r="L113" s="33"/>
      <c r="M113" s="62"/>
      <c r="N113" s="34"/>
      <c r="O113" s="34"/>
      <c r="P113" s="34"/>
      <c r="Q113" s="34"/>
      <c r="R113" s="34"/>
      <c r="S113" s="34"/>
      <c r="T113" s="63"/>
      <c r="AT113" s="16" t="s">
        <v>131</v>
      </c>
      <c r="AU113" s="16" t="s">
        <v>81</v>
      </c>
    </row>
    <row r="114" spans="2:65" s="1" customFormat="1" ht="22.5" customHeight="1">
      <c r="B114" s="163"/>
      <c r="C114" s="164" t="s">
        <v>157</v>
      </c>
      <c r="D114" s="164" t="s">
        <v>124</v>
      </c>
      <c r="E114" s="165" t="s">
        <v>158</v>
      </c>
      <c r="F114" s="166" t="s">
        <v>159</v>
      </c>
      <c r="G114" s="167" t="s">
        <v>138</v>
      </c>
      <c r="H114" s="168">
        <v>29.6</v>
      </c>
      <c r="I114" s="169"/>
      <c r="J114" s="170">
        <f>ROUND(I114*H114,2)</f>
        <v>0</v>
      </c>
      <c r="K114" s="166" t="s">
        <v>128</v>
      </c>
      <c r="L114" s="33"/>
      <c r="M114" s="171" t="s">
        <v>20</v>
      </c>
      <c r="N114" s="172" t="s">
        <v>44</v>
      </c>
      <c r="O114" s="34"/>
      <c r="P114" s="173">
        <f>O114*H114</f>
        <v>0</v>
      </c>
      <c r="Q114" s="173">
        <v>0</v>
      </c>
      <c r="R114" s="173">
        <f>Q114*H114</f>
        <v>0</v>
      </c>
      <c r="S114" s="173">
        <v>1.8</v>
      </c>
      <c r="T114" s="174">
        <f>S114*H114</f>
        <v>53.28</v>
      </c>
      <c r="AR114" s="16" t="s">
        <v>129</v>
      </c>
      <c r="AT114" s="16" t="s">
        <v>124</v>
      </c>
      <c r="AU114" s="16" t="s">
        <v>81</v>
      </c>
      <c r="AY114" s="16" t="s">
        <v>121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6" t="s">
        <v>22</v>
      </c>
      <c r="BK114" s="175">
        <f>ROUND(I114*H114,2)</f>
        <v>0</v>
      </c>
      <c r="BL114" s="16" t="s">
        <v>129</v>
      </c>
      <c r="BM114" s="16" t="s">
        <v>160</v>
      </c>
    </row>
    <row r="115" spans="2:47" s="1" customFormat="1" ht="27">
      <c r="B115" s="33"/>
      <c r="D115" s="176" t="s">
        <v>131</v>
      </c>
      <c r="F115" s="177" t="s">
        <v>132</v>
      </c>
      <c r="I115" s="137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131</v>
      </c>
      <c r="AU115" s="16" t="s">
        <v>81</v>
      </c>
    </row>
    <row r="116" spans="2:51" s="11" customFormat="1" ht="13.5">
      <c r="B116" s="178"/>
      <c r="D116" s="179" t="s">
        <v>133</v>
      </c>
      <c r="E116" s="180" t="s">
        <v>20</v>
      </c>
      <c r="F116" s="181" t="s">
        <v>161</v>
      </c>
      <c r="H116" s="182">
        <v>29.6</v>
      </c>
      <c r="I116" s="183"/>
      <c r="L116" s="178"/>
      <c r="M116" s="184"/>
      <c r="N116" s="185"/>
      <c r="O116" s="185"/>
      <c r="P116" s="185"/>
      <c r="Q116" s="185"/>
      <c r="R116" s="185"/>
      <c r="S116" s="185"/>
      <c r="T116" s="186"/>
      <c r="AT116" s="187" t="s">
        <v>133</v>
      </c>
      <c r="AU116" s="187" t="s">
        <v>81</v>
      </c>
      <c r="AV116" s="11" t="s">
        <v>81</v>
      </c>
      <c r="AW116" s="11" t="s">
        <v>36</v>
      </c>
      <c r="AX116" s="11" t="s">
        <v>22</v>
      </c>
      <c r="AY116" s="187" t="s">
        <v>121</v>
      </c>
    </row>
    <row r="117" spans="2:65" s="1" customFormat="1" ht="22.5" customHeight="1">
      <c r="B117" s="163"/>
      <c r="C117" s="164" t="s">
        <v>162</v>
      </c>
      <c r="D117" s="164" t="s">
        <v>124</v>
      </c>
      <c r="E117" s="165" t="s">
        <v>163</v>
      </c>
      <c r="F117" s="166" t="s">
        <v>164</v>
      </c>
      <c r="G117" s="167" t="s">
        <v>138</v>
      </c>
      <c r="H117" s="168">
        <v>1.823</v>
      </c>
      <c r="I117" s="169"/>
      <c r="J117" s="170">
        <f>ROUND(I117*H117,2)</f>
        <v>0</v>
      </c>
      <c r="K117" s="166" t="s">
        <v>128</v>
      </c>
      <c r="L117" s="33"/>
      <c r="M117" s="171" t="s">
        <v>20</v>
      </c>
      <c r="N117" s="172" t="s">
        <v>44</v>
      </c>
      <c r="O117" s="34"/>
      <c r="P117" s="173">
        <f>O117*H117</f>
        <v>0</v>
      </c>
      <c r="Q117" s="173">
        <v>0</v>
      </c>
      <c r="R117" s="173">
        <f>Q117*H117</f>
        <v>0</v>
      </c>
      <c r="S117" s="173">
        <v>2.4</v>
      </c>
      <c r="T117" s="174">
        <f>S117*H117</f>
        <v>4.3751999999999995</v>
      </c>
      <c r="AR117" s="16" t="s">
        <v>129</v>
      </c>
      <c r="AT117" s="16" t="s">
        <v>124</v>
      </c>
      <c r="AU117" s="16" t="s">
        <v>81</v>
      </c>
      <c r="AY117" s="16" t="s">
        <v>121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6" t="s">
        <v>22</v>
      </c>
      <c r="BK117" s="175">
        <f>ROUND(I117*H117,2)</f>
        <v>0</v>
      </c>
      <c r="BL117" s="16" t="s">
        <v>129</v>
      </c>
      <c r="BM117" s="16" t="s">
        <v>165</v>
      </c>
    </row>
    <row r="118" spans="2:47" s="1" customFormat="1" ht="27">
      <c r="B118" s="33"/>
      <c r="D118" s="176" t="s">
        <v>131</v>
      </c>
      <c r="F118" s="177" t="s">
        <v>132</v>
      </c>
      <c r="I118" s="137"/>
      <c r="L118" s="33"/>
      <c r="M118" s="62"/>
      <c r="N118" s="34"/>
      <c r="O118" s="34"/>
      <c r="P118" s="34"/>
      <c r="Q118" s="34"/>
      <c r="R118" s="34"/>
      <c r="S118" s="34"/>
      <c r="T118" s="63"/>
      <c r="AT118" s="16" t="s">
        <v>131</v>
      </c>
      <c r="AU118" s="16" t="s">
        <v>81</v>
      </c>
    </row>
    <row r="119" spans="2:51" s="11" customFormat="1" ht="13.5">
      <c r="B119" s="178"/>
      <c r="D119" s="176" t="s">
        <v>133</v>
      </c>
      <c r="E119" s="187" t="s">
        <v>20</v>
      </c>
      <c r="F119" s="188" t="s">
        <v>140</v>
      </c>
      <c r="H119" s="189">
        <v>1.013</v>
      </c>
      <c r="I119" s="183"/>
      <c r="L119" s="178"/>
      <c r="M119" s="184"/>
      <c r="N119" s="185"/>
      <c r="O119" s="185"/>
      <c r="P119" s="185"/>
      <c r="Q119" s="185"/>
      <c r="R119" s="185"/>
      <c r="S119" s="185"/>
      <c r="T119" s="186"/>
      <c r="AT119" s="187" t="s">
        <v>133</v>
      </c>
      <c r="AU119" s="187" t="s">
        <v>81</v>
      </c>
      <c r="AV119" s="11" t="s">
        <v>81</v>
      </c>
      <c r="AW119" s="11" t="s">
        <v>36</v>
      </c>
      <c r="AX119" s="11" t="s">
        <v>73</v>
      </c>
      <c r="AY119" s="187" t="s">
        <v>121</v>
      </c>
    </row>
    <row r="120" spans="2:51" s="11" customFormat="1" ht="13.5">
      <c r="B120" s="178"/>
      <c r="D120" s="176" t="s">
        <v>133</v>
      </c>
      <c r="E120" s="187" t="s">
        <v>20</v>
      </c>
      <c r="F120" s="188" t="s">
        <v>141</v>
      </c>
      <c r="H120" s="189">
        <v>0.81</v>
      </c>
      <c r="I120" s="183"/>
      <c r="L120" s="178"/>
      <c r="M120" s="184"/>
      <c r="N120" s="185"/>
      <c r="O120" s="185"/>
      <c r="P120" s="185"/>
      <c r="Q120" s="185"/>
      <c r="R120" s="185"/>
      <c r="S120" s="185"/>
      <c r="T120" s="186"/>
      <c r="AT120" s="187" t="s">
        <v>133</v>
      </c>
      <c r="AU120" s="187" t="s">
        <v>81</v>
      </c>
      <c r="AV120" s="11" t="s">
        <v>81</v>
      </c>
      <c r="AW120" s="11" t="s">
        <v>36</v>
      </c>
      <c r="AX120" s="11" t="s">
        <v>73</v>
      </c>
      <c r="AY120" s="187" t="s">
        <v>121</v>
      </c>
    </row>
    <row r="121" spans="2:51" s="12" customFormat="1" ht="13.5">
      <c r="B121" s="190"/>
      <c r="D121" s="179" t="s">
        <v>133</v>
      </c>
      <c r="E121" s="199" t="s">
        <v>20</v>
      </c>
      <c r="F121" s="200" t="s">
        <v>142</v>
      </c>
      <c r="H121" s="201">
        <v>1.823</v>
      </c>
      <c r="I121" s="194"/>
      <c r="L121" s="190"/>
      <c r="M121" s="195"/>
      <c r="N121" s="196"/>
      <c r="O121" s="196"/>
      <c r="P121" s="196"/>
      <c r="Q121" s="196"/>
      <c r="R121" s="196"/>
      <c r="S121" s="196"/>
      <c r="T121" s="197"/>
      <c r="AT121" s="198" t="s">
        <v>133</v>
      </c>
      <c r="AU121" s="198" t="s">
        <v>81</v>
      </c>
      <c r="AV121" s="12" t="s">
        <v>129</v>
      </c>
      <c r="AW121" s="12" t="s">
        <v>36</v>
      </c>
      <c r="AX121" s="12" t="s">
        <v>22</v>
      </c>
      <c r="AY121" s="198" t="s">
        <v>121</v>
      </c>
    </row>
    <row r="122" spans="2:65" s="1" customFormat="1" ht="22.5" customHeight="1">
      <c r="B122" s="163"/>
      <c r="C122" s="164" t="s">
        <v>143</v>
      </c>
      <c r="D122" s="164" t="s">
        <v>124</v>
      </c>
      <c r="E122" s="165" t="s">
        <v>166</v>
      </c>
      <c r="F122" s="166" t="s">
        <v>167</v>
      </c>
      <c r="G122" s="167" t="s">
        <v>168</v>
      </c>
      <c r="H122" s="168">
        <v>65</v>
      </c>
      <c r="I122" s="169"/>
      <c r="J122" s="170">
        <f>ROUND(I122*H122,2)</f>
        <v>0</v>
      </c>
      <c r="K122" s="166" t="s">
        <v>128</v>
      </c>
      <c r="L122" s="33"/>
      <c r="M122" s="171" t="s">
        <v>20</v>
      </c>
      <c r="N122" s="172" t="s">
        <v>44</v>
      </c>
      <c r="O122" s="34"/>
      <c r="P122" s="173">
        <f>O122*H122</f>
        <v>0</v>
      </c>
      <c r="Q122" s="173">
        <v>0</v>
      </c>
      <c r="R122" s="173">
        <f>Q122*H122</f>
        <v>0</v>
      </c>
      <c r="S122" s="173">
        <v>0.247</v>
      </c>
      <c r="T122" s="174">
        <f>S122*H122</f>
        <v>16.055</v>
      </c>
      <c r="AR122" s="16" t="s">
        <v>129</v>
      </c>
      <c r="AT122" s="16" t="s">
        <v>124</v>
      </c>
      <c r="AU122" s="16" t="s">
        <v>81</v>
      </c>
      <c r="AY122" s="16" t="s">
        <v>121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6" t="s">
        <v>22</v>
      </c>
      <c r="BK122" s="175">
        <f>ROUND(I122*H122,2)</f>
        <v>0</v>
      </c>
      <c r="BL122" s="16" t="s">
        <v>129</v>
      </c>
      <c r="BM122" s="16" t="s">
        <v>169</v>
      </c>
    </row>
    <row r="123" spans="2:47" s="1" customFormat="1" ht="27">
      <c r="B123" s="33"/>
      <c r="D123" s="176" t="s">
        <v>131</v>
      </c>
      <c r="F123" s="177" t="s">
        <v>132</v>
      </c>
      <c r="I123" s="137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131</v>
      </c>
      <c r="AU123" s="16" t="s">
        <v>81</v>
      </c>
    </row>
    <row r="124" spans="2:51" s="11" customFormat="1" ht="13.5">
      <c r="B124" s="178"/>
      <c r="D124" s="176" t="s">
        <v>133</v>
      </c>
      <c r="E124" s="187" t="s">
        <v>20</v>
      </c>
      <c r="F124" s="188" t="s">
        <v>170</v>
      </c>
      <c r="H124" s="189">
        <v>1</v>
      </c>
      <c r="I124" s="183"/>
      <c r="L124" s="178"/>
      <c r="M124" s="184"/>
      <c r="N124" s="185"/>
      <c r="O124" s="185"/>
      <c r="P124" s="185"/>
      <c r="Q124" s="185"/>
      <c r="R124" s="185"/>
      <c r="S124" s="185"/>
      <c r="T124" s="186"/>
      <c r="AT124" s="187" t="s">
        <v>133</v>
      </c>
      <c r="AU124" s="187" t="s">
        <v>81</v>
      </c>
      <c r="AV124" s="11" t="s">
        <v>81</v>
      </c>
      <c r="AW124" s="11" t="s">
        <v>36</v>
      </c>
      <c r="AX124" s="11" t="s">
        <v>73</v>
      </c>
      <c r="AY124" s="187" t="s">
        <v>121</v>
      </c>
    </row>
    <row r="125" spans="2:51" s="11" customFormat="1" ht="13.5">
      <c r="B125" s="178"/>
      <c r="D125" s="176" t="s">
        <v>133</v>
      </c>
      <c r="E125" s="187" t="s">
        <v>20</v>
      </c>
      <c r="F125" s="188" t="s">
        <v>171</v>
      </c>
      <c r="H125" s="189">
        <v>1</v>
      </c>
      <c r="I125" s="183"/>
      <c r="L125" s="178"/>
      <c r="M125" s="184"/>
      <c r="N125" s="185"/>
      <c r="O125" s="185"/>
      <c r="P125" s="185"/>
      <c r="Q125" s="185"/>
      <c r="R125" s="185"/>
      <c r="S125" s="185"/>
      <c r="T125" s="186"/>
      <c r="AT125" s="187" t="s">
        <v>133</v>
      </c>
      <c r="AU125" s="187" t="s">
        <v>81</v>
      </c>
      <c r="AV125" s="11" t="s">
        <v>81</v>
      </c>
      <c r="AW125" s="11" t="s">
        <v>36</v>
      </c>
      <c r="AX125" s="11" t="s">
        <v>73</v>
      </c>
      <c r="AY125" s="187" t="s">
        <v>121</v>
      </c>
    </row>
    <row r="126" spans="2:51" s="11" customFormat="1" ht="13.5">
      <c r="B126" s="178"/>
      <c r="D126" s="176" t="s">
        <v>133</v>
      </c>
      <c r="E126" s="187" t="s">
        <v>20</v>
      </c>
      <c r="F126" s="188" t="s">
        <v>172</v>
      </c>
      <c r="H126" s="189">
        <v>2</v>
      </c>
      <c r="I126" s="183"/>
      <c r="L126" s="178"/>
      <c r="M126" s="184"/>
      <c r="N126" s="185"/>
      <c r="O126" s="185"/>
      <c r="P126" s="185"/>
      <c r="Q126" s="185"/>
      <c r="R126" s="185"/>
      <c r="S126" s="185"/>
      <c r="T126" s="186"/>
      <c r="AT126" s="187" t="s">
        <v>133</v>
      </c>
      <c r="AU126" s="187" t="s">
        <v>81</v>
      </c>
      <c r="AV126" s="11" t="s">
        <v>81</v>
      </c>
      <c r="AW126" s="11" t="s">
        <v>36</v>
      </c>
      <c r="AX126" s="11" t="s">
        <v>73</v>
      </c>
      <c r="AY126" s="187" t="s">
        <v>121</v>
      </c>
    </row>
    <row r="127" spans="2:51" s="11" customFormat="1" ht="13.5">
      <c r="B127" s="178"/>
      <c r="D127" s="176" t="s">
        <v>133</v>
      </c>
      <c r="E127" s="187" t="s">
        <v>20</v>
      </c>
      <c r="F127" s="188" t="s">
        <v>173</v>
      </c>
      <c r="H127" s="189">
        <v>4</v>
      </c>
      <c r="I127" s="183"/>
      <c r="L127" s="178"/>
      <c r="M127" s="184"/>
      <c r="N127" s="185"/>
      <c r="O127" s="185"/>
      <c r="P127" s="185"/>
      <c r="Q127" s="185"/>
      <c r="R127" s="185"/>
      <c r="S127" s="185"/>
      <c r="T127" s="186"/>
      <c r="AT127" s="187" t="s">
        <v>133</v>
      </c>
      <c r="AU127" s="187" t="s">
        <v>81</v>
      </c>
      <c r="AV127" s="11" t="s">
        <v>81</v>
      </c>
      <c r="AW127" s="11" t="s">
        <v>36</v>
      </c>
      <c r="AX127" s="11" t="s">
        <v>73</v>
      </c>
      <c r="AY127" s="187" t="s">
        <v>121</v>
      </c>
    </row>
    <row r="128" spans="2:51" s="11" customFormat="1" ht="13.5">
      <c r="B128" s="178"/>
      <c r="D128" s="176" t="s">
        <v>133</v>
      </c>
      <c r="E128" s="187" t="s">
        <v>20</v>
      </c>
      <c r="F128" s="188" t="s">
        <v>174</v>
      </c>
      <c r="H128" s="189">
        <v>1</v>
      </c>
      <c r="I128" s="183"/>
      <c r="L128" s="178"/>
      <c r="M128" s="184"/>
      <c r="N128" s="185"/>
      <c r="O128" s="185"/>
      <c r="P128" s="185"/>
      <c r="Q128" s="185"/>
      <c r="R128" s="185"/>
      <c r="S128" s="185"/>
      <c r="T128" s="186"/>
      <c r="AT128" s="187" t="s">
        <v>133</v>
      </c>
      <c r="AU128" s="187" t="s">
        <v>81</v>
      </c>
      <c r="AV128" s="11" t="s">
        <v>81</v>
      </c>
      <c r="AW128" s="11" t="s">
        <v>36</v>
      </c>
      <c r="AX128" s="11" t="s">
        <v>73</v>
      </c>
      <c r="AY128" s="187" t="s">
        <v>121</v>
      </c>
    </row>
    <row r="129" spans="2:51" s="11" customFormat="1" ht="13.5">
      <c r="B129" s="178"/>
      <c r="D129" s="176" t="s">
        <v>133</v>
      </c>
      <c r="E129" s="187" t="s">
        <v>20</v>
      </c>
      <c r="F129" s="188" t="s">
        <v>175</v>
      </c>
      <c r="H129" s="189">
        <v>1</v>
      </c>
      <c r="I129" s="183"/>
      <c r="L129" s="178"/>
      <c r="M129" s="184"/>
      <c r="N129" s="185"/>
      <c r="O129" s="185"/>
      <c r="P129" s="185"/>
      <c r="Q129" s="185"/>
      <c r="R129" s="185"/>
      <c r="S129" s="185"/>
      <c r="T129" s="186"/>
      <c r="AT129" s="187" t="s">
        <v>133</v>
      </c>
      <c r="AU129" s="187" t="s">
        <v>81</v>
      </c>
      <c r="AV129" s="11" t="s">
        <v>81</v>
      </c>
      <c r="AW129" s="11" t="s">
        <v>36</v>
      </c>
      <c r="AX129" s="11" t="s">
        <v>73</v>
      </c>
      <c r="AY129" s="187" t="s">
        <v>121</v>
      </c>
    </row>
    <row r="130" spans="2:51" s="11" customFormat="1" ht="13.5">
      <c r="B130" s="178"/>
      <c r="D130" s="176" t="s">
        <v>133</v>
      </c>
      <c r="E130" s="187" t="s">
        <v>20</v>
      </c>
      <c r="F130" s="188" t="s">
        <v>176</v>
      </c>
      <c r="H130" s="189">
        <v>2</v>
      </c>
      <c r="I130" s="183"/>
      <c r="L130" s="178"/>
      <c r="M130" s="184"/>
      <c r="N130" s="185"/>
      <c r="O130" s="185"/>
      <c r="P130" s="185"/>
      <c r="Q130" s="185"/>
      <c r="R130" s="185"/>
      <c r="S130" s="185"/>
      <c r="T130" s="186"/>
      <c r="AT130" s="187" t="s">
        <v>133</v>
      </c>
      <c r="AU130" s="187" t="s">
        <v>81</v>
      </c>
      <c r="AV130" s="11" t="s">
        <v>81</v>
      </c>
      <c r="AW130" s="11" t="s">
        <v>36</v>
      </c>
      <c r="AX130" s="11" t="s">
        <v>73</v>
      </c>
      <c r="AY130" s="187" t="s">
        <v>121</v>
      </c>
    </row>
    <row r="131" spans="2:51" s="11" customFormat="1" ht="13.5">
      <c r="B131" s="178"/>
      <c r="D131" s="176" t="s">
        <v>133</v>
      </c>
      <c r="E131" s="187" t="s">
        <v>20</v>
      </c>
      <c r="F131" s="188" t="s">
        <v>177</v>
      </c>
      <c r="H131" s="189">
        <v>4</v>
      </c>
      <c r="I131" s="183"/>
      <c r="L131" s="178"/>
      <c r="M131" s="184"/>
      <c r="N131" s="185"/>
      <c r="O131" s="185"/>
      <c r="P131" s="185"/>
      <c r="Q131" s="185"/>
      <c r="R131" s="185"/>
      <c r="S131" s="185"/>
      <c r="T131" s="186"/>
      <c r="AT131" s="187" t="s">
        <v>133</v>
      </c>
      <c r="AU131" s="187" t="s">
        <v>81</v>
      </c>
      <c r="AV131" s="11" t="s">
        <v>81</v>
      </c>
      <c r="AW131" s="11" t="s">
        <v>36</v>
      </c>
      <c r="AX131" s="11" t="s">
        <v>73</v>
      </c>
      <c r="AY131" s="187" t="s">
        <v>121</v>
      </c>
    </row>
    <row r="132" spans="2:51" s="11" customFormat="1" ht="13.5">
      <c r="B132" s="178"/>
      <c r="D132" s="176" t="s">
        <v>133</v>
      </c>
      <c r="E132" s="187" t="s">
        <v>20</v>
      </c>
      <c r="F132" s="188" t="s">
        <v>178</v>
      </c>
      <c r="H132" s="189">
        <v>4</v>
      </c>
      <c r="I132" s="183"/>
      <c r="L132" s="178"/>
      <c r="M132" s="184"/>
      <c r="N132" s="185"/>
      <c r="O132" s="185"/>
      <c r="P132" s="185"/>
      <c r="Q132" s="185"/>
      <c r="R132" s="185"/>
      <c r="S132" s="185"/>
      <c r="T132" s="186"/>
      <c r="AT132" s="187" t="s">
        <v>133</v>
      </c>
      <c r="AU132" s="187" t="s">
        <v>81</v>
      </c>
      <c r="AV132" s="11" t="s">
        <v>81</v>
      </c>
      <c r="AW132" s="11" t="s">
        <v>36</v>
      </c>
      <c r="AX132" s="11" t="s">
        <v>73</v>
      </c>
      <c r="AY132" s="187" t="s">
        <v>121</v>
      </c>
    </row>
    <row r="133" spans="2:51" s="11" customFormat="1" ht="13.5">
      <c r="B133" s="178"/>
      <c r="D133" s="176" t="s">
        <v>133</v>
      </c>
      <c r="E133" s="187" t="s">
        <v>20</v>
      </c>
      <c r="F133" s="188" t="s">
        <v>179</v>
      </c>
      <c r="H133" s="189">
        <v>4</v>
      </c>
      <c r="I133" s="183"/>
      <c r="L133" s="178"/>
      <c r="M133" s="184"/>
      <c r="N133" s="185"/>
      <c r="O133" s="185"/>
      <c r="P133" s="185"/>
      <c r="Q133" s="185"/>
      <c r="R133" s="185"/>
      <c r="S133" s="185"/>
      <c r="T133" s="186"/>
      <c r="AT133" s="187" t="s">
        <v>133</v>
      </c>
      <c r="AU133" s="187" t="s">
        <v>81</v>
      </c>
      <c r="AV133" s="11" t="s">
        <v>81</v>
      </c>
      <c r="AW133" s="11" t="s">
        <v>36</v>
      </c>
      <c r="AX133" s="11" t="s">
        <v>73</v>
      </c>
      <c r="AY133" s="187" t="s">
        <v>121</v>
      </c>
    </row>
    <row r="134" spans="2:51" s="11" customFormat="1" ht="13.5">
      <c r="B134" s="178"/>
      <c r="D134" s="176" t="s">
        <v>133</v>
      </c>
      <c r="E134" s="187" t="s">
        <v>20</v>
      </c>
      <c r="F134" s="188" t="s">
        <v>180</v>
      </c>
      <c r="H134" s="189">
        <v>4</v>
      </c>
      <c r="I134" s="183"/>
      <c r="L134" s="178"/>
      <c r="M134" s="184"/>
      <c r="N134" s="185"/>
      <c r="O134" s="185"/>
      <c r="P134" s="185"/>
      <c r="Q134" s="185"/>
      <c r="R134" s="185"/>
      <c r="S134" s="185"/>
      <c r="T134" s="186"/>
      <c r="AT134" s="187" t="s">
        <v>133</v>
      </c>
      <c r="AU134" s="187" t="s">
        <v>81</v>
      </c>
      <c r="AV134" s="11" t="s">
        <v>81</v>
      </c>
      <c r="AW134" s="11" t="s">
        <v>36</v>
      </c>
      <c r="AX134" s="11" t="s">
        <v>73</v>
      </c>
      <c r="AY134" s="187" t="s">
        <v>121</v>
      </c>
    </row>
    <row r="135" spans="2:51" s="11" customFormat="1" ht="13.5">
      <c r="B135" s="178"/>
      <c r="D135" s="176" t="s">
        <v>133</v>
      </c>
      <c r="E135" s="187" t="s">
        <v>20</v>
      </c>
      <c r="F135" s="188" t="s">
        <v>181</v>
      </c>
      <c r="H135" s="189">
        <v>7</v>
      </c>
      <c r="I135" s="183"/>
      <c r="L135" s="178"/>
      <c r="M135" s="184"/>
      <c r="N135" s="185"/>
      <c r="O135" s="185"/>
      <c r="P135" s="185"/>
      <c r="Q135" s="185"/>
      <c r="R135" s="185"/>
      <c r="S135" s="185"/>
      <c r="T135" s="186"/>
      <c r="AT135" s="187" t="s">
        <v>133</v>
      </c>
      <c r="AU135" s="187" t="s">
        <v>81</v>
      </c>
      <c r="AV135" s="11" t="s">
        <v>81</v>
      </c>
      <c r="AW135" s="11" t="s">
        <v>36</v>
      </c>
      <c r="AX135" s="11" t="s">
        <v>73</v>
      </c>
      <c r="AY135" s="187" t="s">
        <v>121</v>
      </c>
    </row>
    <row r="136" spans="2:51" s="11" customFormat="1" ht="13.5">
      <c r="B136" s="178"/>
      <c r="D136" s="176" t="s">
        <v>133</v>
      </c>
      <c r="E136" s="187" t="s">
        <v>20</v>
      </c>
      <c r="F136" s="188" t="s">
        <v>182</v>
      </c>
      <c r="H136" s="189">
        <v>7</v>
      </c>
      <c r="I136" s="183"/>
      <c r="L136" s="178"/>
      <c r="M136" s="184"/>
      <c r="N136" s="185"/>
      <c r="O136" s="185"/>
      <c r="P136" s="185"/>
      <c r="Q136" s="185"/>
      <c r="R136" s="185"/>
      <c r="S136" s="185"/>
      <c r="T136" s="186"/>
      <c r="AT136" s="187" t="s">
        <v>133</v>
      </c>
      <c r="AU136" s="187" t="s">
        <v>81</v>
      </c>
      <c r="AV136" s="11" t="s">
        <v>81</v>
      </c>
      <c r="AW136" s="11" t="s">
        <v>36</v>
      </c>
      <c r="AX136" s="11" t="s">
        <v>73</v>
      </c>
      <c r="AY136" s="187" t="s">
        <v>121</v>
      </c>
    </row>
    <row r="137" spans="2:51" s="11" customFormat="1" ht="13.5">
      <c r="B137" s="178"/>
      <c r="D137" s="176" t="s">
        <v>133</v>
      </c>
      <c r="E137" s="187" t="s">
        <v>20</v>
      </c>
      <c r="F137" s="188" t="s">
        <v>183</v>
      </c>
      <c r="H137" s="189">
        <v>7</v>
      </c>
      <c r="I137" s="183"/>
      <c r="L137" s="178"/>
      <c r="M137" s="184"/>
      <c r="N137" s="185"/>
      <c r="O137" s="185"/>
      <c r="P137" s="185"/>
      <c r="Q137" s="185"/>
      <c r="R137" s="185"/>
      <c r="S137" s="185"/>
      <c r="T137" s="186"/>
      <c r="AT137" s="187" t="s">
        <v>133</v>
      </c>
      <c r="AU137" s="187" t="s">
        <v>81</v>
      </c>
      <c r="AV137" s="11" t="s">
        <v>81</v>
      </c>
      <c r="AW137" s="11" t="s">
        <v>36</v>
      </c>
      <c r="AX137" s="11" t="s">
        <v>73</v>
      </c>
      <c r="AY137" s="187" t="s">
        <v>121</v>
      </c>
    </row>
    <row r="138" spans="2:51" s="11" customFormat="1" ht="13.5">
      <c r="B138" s="178"/>
      <c r="D138" s="176" t="s">
        <v>133</v>
      </c>
      <c r="E138" s="187" t="s">
        <v>20</v>
      </c>
      <c r="F138" s="188" t="s">
        <v>184</v>
      </c>
      <c r="H138" s="189">
        <v>6</v>
      </c>
      <c r="I138" s="183"/>
      <c r="L138" s="178"/>
      <c r="M138" s="184"/>
      <c r="N138" s="185"/>
      <c r="O138" s="185"/>
      <c r="P138" s="185"/>
      <c r="Q138" s="185"/>
      <c r="R138" s="185"/>
      <c r="S138" s="185"/>
      <c r="T138" s="186"/>
      <c r="AT138" s="187" t="s">
        <v>133</v>
      </c>
      <c r="AU138" s="187" t="s">
        <v>81</v>
      </c>
      <c r="AV138" s="11" t="s">
        <v>81</v>
      </c>
      <c r="AW138" s="11" t="s">
        <v>36</v>
      </c>
      <c r="AX138" s="11" t="s">
        <v>73</v>
      </c>
      <c r="AY138" s="187" t="s">
        <v>121</v>
      </c>
    </row>
    <row r="139" spans="2:51" s="11" customFormat="1" ht="13.5">
      <c r="B139" s="178"/>
      <c r="D139" s="176" t="s">
        <v>133</v>
      </c>
      <c r="E139" s="187" t="s">
        <v>20</v>
      </c>
      <c r="F139" s="188" t="s">
        <v>185</v>
      </c>
      <c r="H139" s="189">
        <v>1</v>
      </c>
      <c r="I139" s="183"/>
      <c r="L139" s="178"/>
      <c r="M139" s="184"/>
      <c r="N139" s="185"/>
      <c r="O139" s="185"/>
      <c r="P139" s="185"/>
      <c r="Q139" s="185"/>
      <c r="R139" s="185"/>
      <c r="S139" s="185"/>
      <c r="T139" s="186"/>
      <c r="AT139" s="187" t="s">
        <v>133</v>
      </c>
      <c r="AU139" s="187" t="s">
        <v>81</v>
      </c>
      <c r="AV139" s="11" t="s">
        <v>81</v>
      </c>
      <c r="AW139" s="11" t="s">
        <v>36</v>
      </c>
      <c r="AX139" s="11" t="s">
        <v>73</v>
      </c>
      <c r="AY139" s="187" t="s">
        <v>121</v>
      </c>
    </row>
    <row r="140" spans="2:51" s="11" customFormat="1" ht="13.5">
      <c r="B140" s="178"/>
      <c r="D140" s="176" t="s">
        <v>133</v>
      </c>
      <c r="E140" s="187" t="s">
        <v>20</v>
      </c>
      <c r="F140" s="188" t="s">
        <v>186</v>
      </c>
      <c r="H140" s="189">
        <v>2</v>
      </c>
      <c r="I140" s="183"/>
      <c r="L140" s="178"/>
      <c r="M140" s="184"/>
      <c r="N140" s="185"/>
      <c r="O140" s="185"/>
      <c r="P140" s="185"/>
      <c r="Q140" s="185"/>
      <c r="R140" s="185"/>
      <c r="S140" s="185"/>
      <c r="T140" s="186"/>
      <c r="AT140" s="187" t="s">
        <v>133</v>
      </c>
      <c r="AU140" s="187" t="s">
        <v>81</v>
      </c>
      <c r="AV140" s="11" t="s">
        <v>81</v>
      </c>
      <c r="AW140" s="11" t="s">
        <v>36</v>
      </c>
      <c r="AX140" s="11" t="s">
        <v>73</v>
      </c>
      <c r="AY140" s="187" t="s">
        <v>121</v>
      </c>
    </row>
    <row r="141" spans="2:51" s="11" customFormat="1" ht="13.5">
      <c r="B141" s="178"/>
      <c r="D141" s="176" t="s">
        <v>133</v>
      </c>
      <c r="E141" s="187" t="s">
        <v>20</v>
      </c>
      <c r="F141" s="188" t="s">
        <v>187</v>
      </c>
      <c r="H141" s="189">
        <v>1</v>
      </c>
      <c r="I141" s="183"/>
      <c r="L141" s="178"/>
      <c r="M141" s="184"/>
      <c r="N141" s="185"/>
      <c r="O141" s="185"/>
      <c r="P141" s="185"/>
      <c r="Q141" s="185"/>
      <c r="R141" s="185"/>
      <c r="S141" s="185"/>
      <c r="T141" s="186"/>
      <c r="AT141" s="187" t="s">
        <v>133</v>
      </c>
      <c r="AU141" s="187" t="s">
        <v>81</v>
      </c>
      <c r="AV141" s="11" t="s">
        <v>81</v>
      </c>
      <c r="AW141" s="11" t="s">
        <v>36</v>
      </c>
      <c r="AX141" s="11" t="s">
        <v>73</v>
      </c>
      <c r="AY141" s="187" t="s">
        <v>121</v>
      </c>
    </row>
    <row r="142" spans="2:51" s="11" customFormat="1" ht="13.5">
      <c r="B142" s="178"/>
      <c r="D142" s="176" t="s">
        <v>133</v>
      </c>
      <c r="E142" s="187" t="s">
        <v>20</v>
      </c>
      <c r="F142" s="188" t="s">
        <v>188</v>
      </c>
      <c r="H142" s="189">
        <v>1</v>
      </c>
      <c r="I142" s="183"/>
      <c r="L142" s="178"/>
      <c r="M142" s="184"/>
      <c r="N142" s="185"/>
      <c r="O142" s="185"/>
      <c r="P142" s="185"/>
      <c r="Q142" s="185"/>
      <c r="R142" s="185"/>
      <c r="S142" s="185"/>
      <c r="T142" s="186"/>
      <c r="AT142" s="187" t="s">
        <v>133</v>
      </c>
      <c r="AU142" s="187" t="s">
        <v>81</v>
      </c>
      <c r="AV142" s="11" t="s">
        <v>81</v>
      </c>
      <c r="AW142" s="11" t="s">
        <v>36</v>
      </c>
      <c r="AX142" s="11" t="s">
        <v>73</v>
      </c>
      <c r="AY142" s="187" t="s">
        <v>121</v>
      </c>
    </row>
    <row r="143" spans="2:51" s="11" customFormat="1" ht="13.5">
      <c r="B143" s="178"/>
      <c r="D143" s="176" t="s">
        <v>133</v>
      </c>
      <c r="E143" s="187" t="s">
        <v>20</v>
      </c>
      <c r="F143" s="188" t="s">
        <v>189</v>
      </c>
      <c r="H143" s="189">
        <v>1</v>
      </c>
      <c r="I143" s="183"/>
      <c r="L143" s="178"/>
      <c r="M143" s="184"/>
      <c r="N143" s="185"/>
      <c r="O143" s="185"/>
      <c r="P143" s="185"/>
      <c r="Q143" s="185"/>
      <c r="R143" s="185"/>
      <c r="S143" s="185"/>
      <c r="T143" s="186"/>
      <c r="AT143" s="187" t="s">
        <v>133</v>
      </c>
      <c r="AU143" s="187" t="s">
        <v>81</v>
      </c>
      <c r="AV143" s="11" t="s">
        <v>81</v>
      </c>
      <c r="AW143" s="11" t="s">
        <v>36</v>
      </c>
      <c r="AX143" s="11" t="s">
        <v>73</v>
      </c>
      <c r="AY143" s="187" t="s">
        <v>121</v>
      </c>
    </row>
    <row r="144" spans="2:51" s="11" customFormat="1" ht="13.5">
      <c r="B144" s="178"/>
      <c r="D144" s="176" t="s">
        <v>133</v>
      </c>
      <c r="E144" s="187" t="s">
        <v>20</v>
      </c>
      <c r="F144" s="188" t="s">
        <v>190</v>
      </c>
      <c r="H144" s="189">
        <v>1</v>
      </c>
      <c r="I144" s="183"/>
      <c r="L144" s="178"/>
      <c r="M144" s="184"/>
      <c r="N144" s="185"/>
      <c r="O144" s="185"/>
      <c r="P144" s="185"/>
      <c r="Q144" s="185"/>
      <c r="R144" s="185"/>
      <c r="S144" s="185"/>
      <c r="T144" s="186"/>
      <c r="AT144" s="187" t="s">
        <v>133</v>
      </c>
      <c r="AU144" s="187" t="s">
        <v>81</v>
      </c>
      <c r="AV144" s="11" t="s">
        <v>81</v>
      </c>
      <c r="AW144" s="11" t="s">
        <v>36</v>
      </c>
      <c r="AX144" s="11" t="s">
        <v>73</v>
      </c>
      <c r="AY144" s="187" t="s">
        <v>121</v>
      </c>
    </row>
    <row r="145" spans="2:51" s="11" customFormat="1" ht="13.5">
      <c r="B145" s="178"/>
      <c r="D145" s="176" t="s">
        <v>133</v>
      </c>
      <c r="E145" s="187" t="s">
        <v>20</v>
      </c>
      <c r="F145" s="188" t="s">
        <v>191</v>
      </c>
      <c r="H145" s="189">
        <v>1</v>
      </c>
      <c r="I145" s="183"/>
      <c r="L145" s="178"/>
      <c r="M145" s="184"/>
      <c r="N145" s="185"/>
      <c r="O145" s="185"/>
      <c r="P145" s="185"/>
      <c r="Q145" s="185"/>
      <c r="R145" s="185"/>
      <c r="S145" s="185"/>
      <c r="T145" s="186"/>
      <c r="AT145" s="187" t="s">
        <v>133</v>
      </c>
      <c r="AU145" s="187" t="s">
        <v>81</v>
      </c>
      <c r="AV145" s="11" t="s">
        <v>81</v>
      </c>
      <c r="AW145" s="11" t="s">
        <v>36</v>
      </c>
      <c r="AX145" s="11" t="s">
        <v>73</v>
      </c>
      <c r="AY145" s="187" t="s">
        <v>121</v>
      </c>
    </row>
    <row r="146" spans="2:51" s="11" customFormat="1" ht="13.5">
      <c r="B146" s="178"/>
      <c r="D146" s="176" t="s">
        <v>133</v>
      </c>
      <c r="E146" s="187" t="s">
        <v>20</v>
      </c>
      <c r="F146" s="188" t="s">
        <v>192</v>
      </c>
      <c r="H146" s="189">
        <v>2</v>
      </c>
      <c r="I146" s="183"/>
      <c r="L146" s="178"/>
      <c r="M146" s="184"/>
      <c r="N146" s="185"/>
      <c r="O146" s="185"/>
      <c r="P146" s="185"/>
      <c r="Q146" s="185"/>
      <c r="R146" s="185"/>
      <c r="S146" s="185"/>
      <c r="T146" s="186"/>
      <c r="AT146" s="187" t="s">
        <v>133</v>
      </c>
      <c r="AU146" s="187" t="s">
        <v>81</v>
      </c>
      <c r="AV146" s="11" t="s">
        <v>81</v>
      </c>
      <c r="AW146" s="11" t="s">
        <v>36</v>
      </c>
      <c r="AX146" s="11" t="s">
        <v>73</v>
      </c>
      <c r="AY146" s="187" t="s">
        <v>121</v>
      </c>
    </row>
    <row r="147" spans="2:51" s="12" customFormat="1" ht="13.5">
      <c r="B147" s="190"/>
      <c r="D147" s="179" t="s">
        <v>133</v>
      </c>
      <c r="E147" s="199" t="s">
        <v>20</v>
      </c>
      <c r="F147" s="200" t="s">
        <v>142</v>
      </c>
      <c r="H147" s="201">
        <v>65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8" t="s">
        <v>133</v>
      </c>
      <c r="AU147" s="198" t="s">
        <v>81</v>
      </c>
      <c r="AV147" s="12" t="s">
        <v>129</v>
      </c>
      <c r="AW147" s="12" t="s">
        <v>36</v>
      </c>
      <c r="AX147" s="12" t="s">
        <v>22</v>
      </c>
      <c r="AY147" s="198" t="s">
        <v>121</v>
      </c>
    </row>
    <row r="148" spans="2:65" s="1" customFormat="1" ht="22.5" customHeight="1">
      <c r="B148" s="163"/>
      <c r="C148" s="164" t="s">
        <v>193</v>
      </c>
      <c r="D148" s="164" t="s">
        <v>124</v>
      </c>
      <c r="E148" s="165" t="s">
        <v>194</v>
      </c>
      <c r="F148" s="166" t="s">
        <v>195</v>
      </c>
      <c r="G148" s="167" t="s">
        <v>168</v>
      </c>
      <c r="H148" s="168">
        <v>73</v>
      </c>
      <c r="I148" s="169"/>
      <c r="J148" s="170">
        <f>ROUND(I148*H148,2)</f>
        <v>0</v>
      </c>
      <c r="K148" s="166" t="s">
        <v>20</v>
      </c>
      <c r="L148" s="33"/>
      <c r="M148" s="171" t="s">
        <v>20</v>
      </c>
      <c r="N148" s="172" t="s">
        <v>44</v>
      </c>
      <c r="O148" s="34"/>
      <c r="P148" s="173">
        <f>O148*H148</f>
        <v>0</v>
      </c>
      <c r="Q148" s="173">
        <v>0</v>
      </c>
      <c r="R148" s="173">
        <f>Q148*H148</f>
        <v>0</v>
      </c>
      <c r="S148" s="173">
        <v>0.247</v>
      </c>
      <c r="T148" s="174">
        <f>S148*H148</f>
        <v>18.031</v>
      </c>
      <c r="AR148" s="16" t="s">
        <v>129</v>
      </c>
      <c r="AT148" s="16" t="s">
        <v>124</v>
      </c>
      <c r="AU148" s="16" t="s">
        <v>81</v>
      </c>
      <c r="AY148" s="16" t="s">
        <v>121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6" t="s">
        <v>22</v>
      </c>
      <c r="BK148" s="175">
        <f>ROUND(I148*H148,2)</f>
        <v>0</v>
      </c>
      <c r="BL148" s="16" t="s">
        <v>129</v>
      </c>
      <c r="BM148" s="16" t="s">
        <v>196</v>
      </c>
    </row>
    <row r="149" spans="2:47" s="1" customFormat="1" ht="27">
      <c r="B149" s="33"/>
      <c r="D149" s="176" t="s">
        <v>131</v>
      </c>
      <c r="F149" s="177" t="s">
        <v>132</v>
      </c>
      <c r="I149" s="137"/>
      <c r="L149" s="33"/>
      <c r="M149" s="62"/>
      <c r="N149" s="34"/>
      <c r="O149" s="34"/>
      <c r="P149" s="34"/>
      <c r="Q149" s="34"/>
      <c r="R149" s="34"/>
      <c r="S149" s="34"/>
      <c r="T149" s="63"/>
      <c r="AT149" s="16" t="s">
        <v>131</v>
      </c>
      <c r="AU149" s="16" t="s">
        <v>81</v>
      </c>
    </row>
    <row r="150" spans="2:51" s="11" customFormat="1" ht="13.5">
      <c r="B150" s="178"/>
      <c r="D150" s="176" t="s">
        <v>133</v>
      </c>
      <c r="E150" s="187" t="s">
        <v>20</v>
      </c>
      <c r="F150" s="188" t="s">
        <v>170</v>
      </c>
      <c r="H150" s="189">
        <v>1</v>
      </c>
      <c r="I150" s="183"/>
      <c r="L150" s="178"/>
      <c r="M150" s="184"/>
      <c r="N150" s="185"/>
      <c r="O150" s="185"/>
      <c r="P150" s="185"/>
      <c r="Q150" s="185"/>
      <c r="R150" s="185"/>
      <c r="S150" s="185"/>
      <c r="T150" s="186"/>
      <c r="AT150" s="187" t="s">
        <v>133</v>
      </c>
      <c r="AU150" s="187" t="s">
        <v>81</v>
      </c>
      <c r="AV150" s="11" t="s">
        <v>81</v>
      </c>
      <c r="AW150" s="11" t="s">
        <v>36</v>
      </c>
      <c r="AX150" s="11" t="s">
        <v>73</v>
      </c>
      <c r="AY150" s="187" t="s">
        <v>121</v>
      </c>
    </row>
    <row r="151" spans="2:51" s="11" customFormat="1" ht="13.5">
      <c r="B151" s="178"/>
      <c r="D151" s="176" t="s">
        <v>133</v>
      </c>
      <c r="E151" s="187" t="s">
        <v>20</v>
      </c>
      <c r="F151" s="188" t="s">
        <v>171</v>
      </c>
      <c r="H151" s="189">
        <v>1</v>
      </c>
      <c r="I151" s="183"/>
      <c r="L151" s="178"/>
      <c r="M151" s="184"/>
      <c r="N151" s="185"/>
      <c r="O151" s="185"/>
      <c r="P151" s="185"/>
      <c r="Q151" s="185"/>
      <c r="R151" s="185"/>
      <c r="S151" s="185"/>
      <c r="T151" s="186"/>
      <c r="AT151" s="187" t="s">
        <v>133</v>
      </c>
      <c r="AU151" s="187" t="s">
        <v>81</v>
      </c>
      <c r="AV151" s="11" t="s">
        <v>81</v>
      </c>
      <c r="AW151" s="11" t="s">
        <v>36</v>
      </c>
      <c r="AX151" s="11" t="s">
        <v>73</v>
      </c>
      <c r="AY151" s="187" t="s">
        <v>121</v>
      </c>
    </row>
    <row r="152" spans="2:51" s="11" customFormat="1" ht="13.5">
      <c r="B152" s="178"/>
      <c r="D152" s="176" t="s">
        <v>133</v>
      </c>
      <c r="E152" s="187" t="s">
        <v>20</v>
      </c>
      <c r="F152" s="188" t="s">
        <v>172</v>
      </c>
      <c r="H152" s="189">
        <v>2</v>
      </c>
      <c r="I152" s="183"/>
      <c r="L152" s="178"/>
      <c r="M152" s="184"/>
      <c r="N152" s="185"/>
      <c r="O152" s="185"/>
      <c r="P152" s="185"/>
      <c r="Q152" s="185"/>
      <c r="R152" s="185"/>
      <c r="S152" s="185"/>
      <c r="T152" s="186"/>
      <c r="AT152" s="187" t="s">
        <v>133</v>
      </c>
      <c r="AU152" s="187" t="s">
        <v>81</v>
      </c>
      <c r="AV152" s="11" t="s">
        <v>81</v>
      </c>
      <c r="AW152" s="11" t="s">
        <v>36</v>
      </c>
      <c r="AX152" s="11" t="s">
        <v>73</v>
      </c>
      <c r="AY152" s="187" t="s">
        <v>121</v>
      </c>
    </row>
    <row r="153" spans="2:51" s="11" customFormat="1" ht="13.5">
      <c r="B153" s="178"/>
      <c r="D153" s="176" t="s">
        <v>133</v>
      </c>
      <c r="E153" s="187" t="s">
        <v>20</v>
      </c>
      <c r="F153" s="188" t="s">
        <v>173</v>
      </c>
      <c r="H153" s="189">
        <v>4</v>
      </c>
      <c r="I153" s="183"/>
      <c r="L153" s="178"/>
      <c r="M153" s="184"/>
      <c r="N153" s="185"/>
      <c r="O153" s="185"/>
      <c r="P153" s="185"/>
      <c r="Q153" s="185"/>
      <c r="R153" s="185"/>
      <c r="S153" s="185"/>
      <c r="T153" s="186"/>
      <c r="AT153" s="187" t="s">
        <v>133</v>
      </c>
      <c r="AU153" s="187" t="s">
        <v>81</v>
      </c>
      <c r="AV153" s="11" t="s">
        <v>81</v>
      </c>
      <c r="AW153" s="11" t="s">
        <v>36</v>
      </c>
      <c r="AX153" s="11" t="s">
        <v>73</v>
      </c>
      <c r="AY153" s="187" t="s">
        <v>121</v>
      </c>
    </row>
    <row r="154" spans="2:51" s="11" customFormat="1" ht="13.5">
      <c r="B154" s="178"/>
      <c r="D154" s="176" t="s">
        <v>133</v>
      </c>
      <c r="E154" s="187" t="s">
        <v>20</v>
      </c>
      <c r="F154" s="188" t="s">
        <v>174</v>
      </c>
      <c r="H154" s="189">
        <v>1</v>
      </c>
      <c r="I154" s="183"/>
      <c r="L154" s="178"/>
      <c r="M154" s="184"/>
      <c r="N154" s="185"/>
      <c r="O154" s="185"/>
      <c r="P154" s="185"/>
      <c r="Q154" s="185"/>
      <c r="R154" s="185"/>
      <c r="S154" s="185"/>
      <c r="T154" s="186"/>
      <c r="AT154" s="187" t="s">
        <v>133</v>
      </c>
      <c r="AU154" s="187" t="s">
        <v>81</v>
      </c>
      <c r="AV154" s="11" t="s">
        <v>81</v>
      </c>
      <c r="AW154" s="11" t="s">
        <v>36</v>
      </c>
      <c r="AX154" s="11" t="s">
        <v>73</v>
      </c>
      <c r="AY154" s="187" t="s">
        <v>121</v>
      </c>
    </row>
    <row r="155" spans="2:51" s="11" customFormat="1" ht="13.5">
      <c r="B155" s="178"/>
      <c r="D155" s="176" t="s">
        <v>133</v>
      </c>
      <c r="E155" s="187" t="s">
        <v>20</v>
      </c>
      <c r="F155" s="188" t="s">
        <v>175</v>
      </c>
      <c r="H155" s="189">
        <v>1</v>
      </c>
      <c r="I155" s="183"/>
      <c r="L155" s="178"/>
      <c r="M155" s="184"/>
      <c r="N155" s="185"/>
      <c r="O155" s="185"/>
      <c r="P155" s="185"/>
      <c r="Q155" s="185"/>
      <c r="R155" s="185"/>
      <c r="S155" s="185"/>
      <c r="T155" s="186"/>
      <c r="AT155" s="187" t="s">
        <v>133</v>
      </c>
      <c r="AU155" s="187" t="s">
        <v>81</v>
      </c>
      <c r="AV155" s="11" t="s">
        <v>81</v>
      </c>
      <c r="AW155" s="11" t="s">
        <v>36</v>
      </c>
      <c r="AX155" s="11" t="s">
        <v>73</v>
      </c>
      <c r="AY155" s="187" t="s">
        <v>121</v>
      </c>
    </row>
    <row r="156" spans="2:51" s="11" customFormat="1" ht="13.5">
      <c r="B156" s="178"/>
      <c r="D156" s="176" t="s">
        <v>133</v>
      </c>
      <c r="E156" s="187" t="s">
        <v>20</v>
      </c>
      <c r="F156" s="188" t="s">
        <v>176</v>
      </c>
      <c r="H156" s="189">
        <v>2</v>
      </c>
      <c r="I156" s="183"/>
      <c r="L156" s="178"/>
      <c r="M156" s="184"/>
      <c r="N156" s="185"/>
      <c r="O156" s="185"/>
      <c r="P156" s="185"/>
      <c r="Q156" s="185"/>
      <c r="R156" s="185"/>
      <c r="S156" s="185"/>
      <c r="T156" s="186"/>
      <c r="AT156" s="187" t="s">
        <v>133</v>
      </c>
      <c r="AU156" s="187" t="s">
        <v>81</v>
      </c>
      <c r="AV156" s="11" t="s">
        <v>81</v>
      </c>
      <c r="AW156" s="11" t="s">
        <v>36</v>
      </c>
      <c r="AX156" s="11" t="s">
        <v>73</v>
      </c>
      <c r="AY156" s="187" t="s">
        <v>121</v>
      </c>
    </row>
    <row r="157" spans="2:51" s="11" customFormat="1" ht="13.5">
      <c r="B157" s="178"/>
      <c r="D157" s="176" t="s">
        <v>133</v>
      </c>
      <c r="E157" s="187" t="s">
        <v>20</v>
      </c>
      <c r="F157" s="188" t="s">
        <v>177</v>
      </c>
      <c r="H157" s="189">
        <v>4</v>
      </c>
      <c r="I157" s="183"/>
      <c r="L157" s="178"/>
      <c r="M157" s="184"/>
      <c r="N157" s="185"/>
      <c r="O157" s="185"/>
      <c r="P157" s="185"/>
      <c r="Q157" s="185"/>
      <c r="R157" s="185"/>
      <c r="S157" s="185"/>
      <c r="T157" s="186"/>
      <c r="AT157" s="187" t="s">
        <v>133</v>
      </c>
      <c r="AU157" s="187" t="s">
        <v>81</v>
      </c>
      <c r="AV157" s="11" t="s">
        <v>81</v>
      </c>
      <c r="AW157" s="11" t="s">
        <v>36</v>
      </c>
      <c r="AX157" s="11" t="s">
        <v>73</v>
      </c>
      <c r="AY157" s="187" t="s">
        <v>121</v>
      </c>
    </row>
    <row r="158" spans="2:51" s="11" customFormat="1" ht="13.5">
      <c r="B158" s="178"/>
      <c r="D158" s="176" t="s">
        <v>133</v>
      </c>
      <c r="E158" s="187" t="s">
        <v>20</v>
      </c>
      <c r="F158" s="188" t="s">
        <v>178</v>
      </c>
      <c r="H158" s="189">
        <v>4</v>
      </c>
      <c r="I158" s="183"/>
      <c r="L158" s="178"/>
      <c r="M158" s="184"/>
      <c r="N158" s="185"/>
      <c r="O158" s="185"/>
      <c r="P158" s="185"/>
      <c r="Q158" s="185"/>
      <c r="R158" s="185"/>
      <c r="S158" s="185"/>
      <c r="T158" s="186"/>
      <c r="AT158" s="187" t="s">
        <v>133</v>
      </c>
      <c r="AU158" s="187" t="s">
        <v>81</v>
      </c>
      <c r="AV158" s="11" t="s">
        <v>81</v>
      </c>
      <c r="AW158" s="11" t="s">
        <v>36</v>
      </c>
      <c r="AX158" s="11" t="s">
        <v>73</v>
      </c>
      <c r="AY158" s="187" t="s">
        <v>121</v>
      </c>
    </row>
    <row r="159" spans="2:51" s="11" customFormat="1" ht="13.5">
      <c r="B159" s="178"/>
      <c r="D159" s="176" t="s">
        <v>133</v>
      </c>
      <c r="E159" s="187" t="s">
        <v>20</v>
      </c>
      <c r="F159" s="188" t="s">
        <v>179</v>
      </c>
      <c r="H159" s="189">
        <v>4</v>
      </c>
      <c r="I159" s="183"/>
      <c r="L159" s="178"/>
      <c r="M159" s="184"/>
      <c r="N159" s="185"/>
      <c r="O159" s="185"/>
      <c r="P159" s="185"/>
      <c r="Q159" s="185"/>
      <c r="R159" s="185"/>
      <c r="S159" s="185"/>
      <c r="T159" s="186"/>
      <c r="AT159" s="187" t="s">
        <v>133</v>
      </c>
      <c r="AU159" s="187" t="s">
        <v>81</v>
      </c>
      <c r="AV159" s="11" t="s">
        <v>81</v>
      </c>
      <c r="AW159" s="11" t="s">
        <v>36</v>
      </c>
      <c r="AX159" s="11" t="s">
        <v>73</v>
      </c>
      <c r="AY159" s="187" t="s">
        <v>121</v>
      </c>
    </row>
    <row r="160" spans="2:51" s="11" customFormat="1" ht="13.5">
      <c r="B160" s="178"/>
      <c r="D160" s="176" t="s">
        <v>133</v>
      </c>
      <c r="E160" s="187" t="s">
        <v>20</v>
      </c>
      <c r="F160" s="188" t="s">
        <v>180</v>
      </c>
      <c r="H160" s="189">
        <v>4</v>
      </c>
      <c r="I160" s="183"/>
      <c r="L160" s="178"/>
      <c r="M160" s="184"/>
      <c r="N160" s="185"/>
      <c r="O160" s="185"/>
      <c r="P160" s="185"/>
      <c r="Q160" s="185"/>
      <c r="R160" s="185"/>
      <c r="S160" s="185"/>
      <c r="T160" s="186"/>
      <c r="AT160" s="187" t="s">
        <v>133</v>
      </c>
      <c r="AU160" s="187" t="s">
        <v>81</v>
      </c>
      <c r="AV160" s="11" t="s">
        <v>81</v>
      </c>
      <c r="AW160" s="11" t="s">
        <v>36</v>
      </c>
      <c r="AX160" s="11" t="s">
        <v>73</v>
      </c>
      <c r="AY160" s="187" t="s">
        <v>121</v>
      </c>
    </row>
    <row r="161" spans="2:51" s="11" customFormat="1" ht="13.5">
      <c r="B161" s="178"/>
      <c r="D161" s="176" t="s">
        <v>133</v>
      </c>
      <c r="E161" s="187" t="s">
        <v>20</v>
      </c>
      <c r="F161" s="188" t="s">
        <v>181</v>
      </c>
      <c r="H161" s="189">
        <v>7</v>
      </c>
      <c r="I161" s="183"/>
      <c r="L161" s="178"/>
      <c r="M161" s="184"/>
      <c r="N161" s="185"/>
      <c r="O161" s="185"/>
      <c r="P161" s="185"/>
      <c r="Q161" s="185"/>
      <c r="R161" s="185"/>
      <c r="S161" s="185"/>
      <c r="T161" s="186"/>
      <c r="AT161" s="187" t="s">
        <v>133</v>
      </c>
      <c r="AU161" s="187" t="s">
        <v>81</v>
      </c>
      <c r="AV161" s="11" t="s">
        <v>81</v>
      </c>
      <c r="AW161" s="11" t="s">
        <v>36</v>
      </c>
      <c r="AX161" s="11" t="s">
        <v>73</v>
      </c>
      <c r="AY161" s="187" t="s">
        <v>121</v>
      </c>
    </row>
    <row r="162" spans="2:51" s="11" customFormat="1" ht="13.5">
      <c r="B162" s="178"/>
      <c r="D162" s="176" t="s">
        <v>133</v>
      </c>
      <c r="E162" s="187" t="s">
        <v>20</v>
      </c>
      <c r="F162" s="188" t="s">
        <v>182</v>
      </c>
      <c r="H162" s="189">
        <v>7</v>
      </c>
      <c r="I162" s="183"/>
      <c r="L162" s="178"/>
      <c r="M162" s="184"/>
      <c r="N162" s="185"/>
      <c r="O162" s="185"/>
      <c r="P162" s="185"/>
      <c r="Q162" s="185"/>
      <c r="R162" s="185"/>
      <c r="S162" s="185"/>
      <c r="T162" s="186"/>
      <c r="AT162" s="187" t="s">
        <v>133</v>
      </c>
      <c r="AU162" s="187" t="s">
        <v>81</v>
      </c>
      <c r="AV162" s="11" t="s">
        <v>81</v>
      </c>
      <c r="AW162" s="11" t="s">
        <v>36</v>
      </c>
      <c r="AX162" s="11" t="s">
        <v>73</v>
      </c>
      <c r="AY162" s="187" t="s">
        <v>121</v>
      </c>
    </row>
    <row r="163" spans="2:51" s="11" customFormat="1" ht="13.5">
      <c r="B163" s="178"/>
      <c r="D163" s="176" t="s">
        <v>133</v>
      </c>
      <c r="E163" s="187" t="s">
        <v>20</v>
      </c>
      <c r="F163" s="188" t="s">
        <v>183</v>
      </c>
      <c r="H163" s="189">
        <v>7</v>
      </c>
      <c r="I163" s="183"/>
      <c r="L163" s="178"/>
      <c r="M163" s="184"/>
      <c r="N163" s="185"/>
      <c r="O163" s="185"/>
      <c r="P163" s="185"/>
      <c r="Q163" s="185"/>
      <c r="R163" s="185"/>
      <c r="S163" s="185"/>
      <c r="T163" s="186"/>
      <c r="AT163" s="187" t="s">
        <v>133</v>
      </c>
      <c r="AU163" s="187" t="s">
        <v>81</v>
      </c>
      <c r="AV163" s="11" t="s">
        <v>81</v>
      </c>
      <c r="AW163" s="11" t="s">
        <v>36</v>
      </c>
      <c r="AX163" s="11" t="s">
        <v>73</v>
      </c>
      <c r="AY163" s="187" t="s">
        <v>121</v>
      </c>
    </row>
    <row r="164" spans="2:51" s="11" customFormat="1" ht="13.5">
      <c r="B164" s="178"/>
      <c r="D164" s="176" t="s">
        <v>133</v>
      </c>
      <c r="E164" s="187" t="s">
        <v>20</v>
      </c>
      <c r="F164" s="188" t="s">
        <v>184</v>
      </c>
      <c r="H164" s="189">
        <v>6</v>
      </c>
      <c r="I164" s="183"/>
      <c r="L164" s="178"/>
      <c r="M164" s="184"/>
      <c r="N164" s="185"/>
      <c r="O164" s="185"/>
      <c r="P164" s="185"/>
      <c r="Q164" s="185"/>
      <c r="R164" s="185"/>
      <c r="S164" s="185"/>
      <c r="T164" s="186"/>
      <c r="AT164" s="187" t="s">
        <v>133</v>
      </c>
      <c r="AU164" s="187" t="s">
        <v>81</v>
      </c>
      <c r="AV164" s="11" t="s">
        <v>81</v>
      </c>
      <c r="AW164" s="11" t="s">
        <v>36</v>
      </c>
      <c r="AX164" s="11" t="s">
        <v>73</v>
      </c>
      <c r="AY164" s="187" t="s">
        <v>121</v>
      </c>
    </row>
    <row r="165" spans="2:51" s="11" customFormat="1" ht="13.5">
      <c r="B165" s="178"/>
      <c r="D165" s="176" t="s">
        <v>133</v>
      </c>
      <c r="E165" s="187" t="s">
        <v>20</v>
      </c>
      <c r="F165" s="188" t="s">
        <v>185</v>
      </c>
      <c r="H165" s="189">
        <v>1</v>
      </c>
      <c r="I165" s="183"/>
      <c r="L165" s="178"/>
      <c r="M165" s="184"/>
      <c r="N165" s="185"/>
      <c r="O165" s="185"/>
      <c r="P165" s="185"/>
      <c r="Q165" s="185"/>
      <c r="R165" s="185"/>
      <c r="S165" s="185"/>
      <c r="T165" s="186"/>
      <c r="AT165" s="187" t="s">
        <v>133</v>
      </c>
      <c r="AU165" s="187" t="s">
        <v>81</v>
      </c>
      <c r="AV165" s="11" t="s">
        <v>81</v>
      </c>
      <c r="AW165" s="11" t="s">
        <v>36</v>
      </c>
      <c r="AX165" s="11" t="s">
        <v>73</v>
      </c>
      <c r="AY165" s="187" t="s">
        <v>121</v>
      </c>
    </row>
    <row r="166" spans="2:51" s="11" customFormat="1" ht="13.5">
      <c r="B166" s="178"/>
      <c r="D166" s="176" t="s">
        <v>133</v>
      </c>
      <c r="E166" s="187" t="s">
        <v>20</v>
      </c>
      <c r="F166" s="188" t="s">
        <v>186</v>
      </c>
      <c r="H166" s="189">
        <v>2</v>
      </c>
      <c r="I166" s="183"/>
      <c r="L166" s="178"/>
      <c r="M166" s="184"/>
      <c r="N166" s="185"/>
      <c r="O166" s="185"/>
      <c r="P166" s="185"/>
      <c r="Q166" s="185"/>
      <c r="R166" s="185"/>
      <c r="S166" s="185"/>
      <c r="T166" s="186"/>
      <c r="AT166" s="187" t="s">
        <v>133</v>
      </c>
      <c r="AU166" s="187" t="s">
        <v>81</v>
      </c>
      <c r="AV166" s="11" t="s">
        <v>81</v>
      </c>
      <c r="AW166" s="11" t="s">
        <v>36</v>
      </c>
      <c r="AX166" s="11" t="s">
        <v>73</v>
      </c>
      <c r="AY166" s="187" t="s">
        <v>121</v>
      </c>
    </row>
    <row r="167" spans="2:51" s="11" customFormat="1" ht="13.5">
      <c r="B167" s="178"/>
      <c r="D167" s="176" t="s">
        <v>133</v>
      </c>
      <c r="E167" s="187" t="s">
        <v>20</v>
      </c>
      <c r="F167" s="188" t="s">
        <v>187</v>
      </c>
      <c r="H167" s="189">
        <v>1</v>
      </c>
      <c r="I167" s="183"/>
      <c r="L167" s="178"/>
      <c r="M167" s="184"/>
      <c r="N167" s="185"/>
      <c r="O167" s="185"/>
      <c r="P167" s="185"/>
      <c r="Q167" s="185"/>
      <c r="R167" s="185"/>
      <c r="S167" s="185"/>
      <c r="T167" s="186"/>
      <c r="AT167" s="187" t="s">
        <v>133</v>
      </c>
      <c r="AU167" s="187" t="s">
        <v>81</v>
      </c>
      <c r="AV167" s="11" t="s">
        <v>81</v>
      </c>
      <c r="AW167" s="11" t="s">
        <v>36</v>
      </c>
      <c r="AX167" s="11" t="s">
        <v>73</v>
      </c>
      <c r="AY167" s="187" t="s">
        <v>121</v>
      </c>
    </row>
    <row r="168" spans="2:51" s="11" customFormat="1" ht="13.5">
      <c r="B168" s="178"/>
      <c r="D168" s="176" t="s">
        <v>133</v>
      </c>
      <c r="E168" s="187" t="s">
        <v>20</v>
      </c>
      <c r="F168" s="188" t="s">
        <v>188</v>
      </c>
      <c r="H168" s="189">
        <v>1</v>
      </c>
      <c r="I168" s="183"/>
      <c r="L168" s="178"/>
      <c r="M168" s="184"/>
      <c r="N168" s="185"/>
      <c r="O168" s="185"/>
      <c r="P168" s="185"/>
      <c r="Q168" s="185"/>
      <c r="R168" s="185"/>
      <c r="S168" s="185"/>
      <c r="T168" s="186"/>
      <c r="AT168" s="187" t="s">
        <v>133</v>
      </c>
      <c r="AU168" s="187" t="s">
        <v>81</v>
      </c>
      <c r="AV168" s="11" t="s">
        <v>81</v>
      </c>
      <c r="AW168" s="11" t="s">
        <v>36</v>
      </c>
      <c r="AX168" s="11" t="s">
        <v>73</v>
      </c>
      <c r="AY168" s="187" t="s">
        <v>121</v>
      </c>
    </row>
    <row r="169" spans="2:51" s="11" customFormat="1" ht="13.5">
      <c r="B169" s="178"/>
      <c r="D169" s="176" t="s">
        <v>133</v>
      </c>
      <c r="E169" s="187" t="s">
        <v>20</v>
      </c>
      <c r="F169" s="188" t="s">
        <v>189</v>
      </c>
      <c r="H169" s="189">
        <v>1</v>
      </c>
      <c r="I169" s="183"/>
      <c r="L169" s="178"/>
      <c r="M169" s="184"/>
      <c r="N169" s="185"/>
      <c r="O169" s="185"/>
      <c r="P169" s="185"/>
      <c r="Q169" s="185"/>
      <c r="R169" s="185"/>
      <c r="S169" s="185"/>
      <c r="T169" s="186"/>
      <c r="AT169" s="187" t="s">
        <v>133</v>
      </c>
      <c r="AU169" s="187" t="s">
        <v>81</v>
      </c>
      <c r="AV169" s="11" t="s">
        <v>81</v>
      </c>
      <c r="AW169" s="11" t="s">
        <v>36</v>
      </c>
      <c r="AX169" s="11" t="s">
        <v>73</v>
      </c>
      <c r="AY169" s="187" t="s">
        <v>121</v>
      </c>
    </row>
    <row r="170" spans="2:51" s="11" customFormat="1" ht="13.5">
      <c r="B170" s="178"/>
      <c r="D170" s="176" t="s">
        <v>133</v>
      </c>
      <c r="E170" s="187" t="s">
        <v>20</v>
      </c>
      <c r="F170" s="188" t="s">
        <v>190</v>
      </c>
      <c r="H170" s="189">
        <v>1</v>
      </c>
      <c r="I170" s="183"/>
      <c r="L170" s="178"/>
      <c r="M170" s="184"/>
      <c r="N170" s="185"/>
      <c r="O170" s="185"/>
      <c r="P170" s="185"/>
      <c r="Q170" s="185"/>
      <c r="R170" s="185"/>
      <c r="S170" s="185"/>
      <c r="T170" s="186"/>
      <c r="AT170" s="187" t="s">
        <v>133</v>
      </c>
      <c r="AU170" s="187" t="s">
        <v>81</v>
      </c>
      <c r="AV170" s="11" t="s">
        <v>81</v>
      </c>
      <c r="AW170" s="11" t="s">
        <v>36</v>
      </c>
      <c r="AX170" s="11" t="s">
        <v>73</v>
      </c>
      <c r="AY170" s="187" t="s">
        <v>121</v>
      </c>
    </row>
    <row r="171" spans="2:51" s="11" customFormat="1" ht="13.5">
      <c r="B171" s="178"/>
      <c r="D171" s="176" t="s">
        <v>133</v>
      </c>
      <c r="E171" s="187" t="s">
        <v>20</v>
      </c>
      <c r="F171" s="188" t="s">
        <v>191</v>
      </c>
      <c r="H171" s="189">
        <v>1</v>
      </c>
      <c r="I171" s="183"/>
      <c r="L171" s="178"/>
      <c r="M171" s="184"/>
      <c r="N171" s="185"/>
      <c r="O171" s="185"/>
      <c r="P171" s="185"/>
      <c r="Q171" s="185"/>
      <c r="R171" s="185"/>
      <c r="S171" s="185"/>
      <c r="T171" s="186"/>
      <c r="AT171" s="187" t="s">
        <v>133</v>
      </c>
      <c r="AU171" s="187" t="s">
        <v>81</v>
      </c>
      <c r="AV171" s="11" t="s">
        <v>81</v>
      </c>
      <c r="AW171" s="11" t="s">
        <v>36</v>
      </c>
      <c r="AX171" s="11" t="s">
        <v>73</v>
      </c>
      <c r="AY171" s="187" t="s">
        <v>121</v>
      </c>
    </row>
    <row r="172" spans="2:51" s="11" customFormat="1" ht="13.5">
      <c r="B172" s="178"/>
      <c r="D172" s="176" t="s">
        <v>133</v>
      </c>
      <c r="E172" s="187" t="s">
        <v>20</v>
      </c>
      <c r="F172" s="188" t="s">
        <v>192</v>
      </c>
      <c r="H172" s="189">
        <v>2</v>
      </c>
      <c r="I172" s="183"/>
      <c r="L172" s="178"/>
      <c r="M172" s="184"/>
      <c r="N172" s="185"/>
      <c r="O172" s="185"/>
      <c r="P172" s="185"/>
      <c r="Q172" s="185"/>
      <c r="R172" s="185"/>
      <c r="S172" s="185"/>
      <c r="T172" s="186"/>
      <c r="AT172" s="187" t="s">
        <v>133</v>
      </c>
      <c r="AU172" s="187" t="s">
        <v>81</v>
      </c>
      <c r="AV172" s="11" t="s">
        <v>81</v>
      </c>
      <c r="AW172" s="11" t="s">
        <v>36</v>
      </c>
      <c r="AX172" s="11" t="s">
        <v>73</v>
      </c>
      <c r="AY172" s="187" t="s">
        <v>121</v>
      </c>
    </row>
    <row r="173" spans="2:51" s="11" customFormat="1" ht="13.5">
      <c r="B173" s="178"/>
      <c r="D173" s="176" t="s">
        <v>133</v>
      </c>
      <c r="E173" s="187" t="s">
        <v>20</v>
      </c>
      <c r="F173" s="188" t="s">
        <v>197</v>
      </c>
      <c r="H173" s="189">
        <v>8</v>
      </c>
      <c r="I173" s="183"/>
      <c r="L173" s="178"/>
      <c r="M173" s="184"/>
      <c r="N173" s="185"/>
      <c r="O173" s="185"/>
      <c r="P173" s="185"/>
      <c r="Q173" s="185"/>
      <c r="R173" s="185"/>
      <c r="S173" s="185"/>
      <c r="T173" s="186"/>
      <c r="AT173" s="187" t="s">
        <v>133</v>
      </c>
      <c r="AU173" s="187" t="s">
        <v>81</v>
      </c>
      <c r="AV173" s="11" t="s">
        <v>81</v>
      </c>
      <c r="AW173" s="11" t="s">
        <v>36</v>
      </c>
      <c r="AX173" s="11" t="s">
        <v>73</v>
      </c>
      <c r="AY173" s="187" t="s">
        <v>121</v>
      </c>
    </row>
    <row r="174" spans="2:51" s="12" customFormat="1" ht="13.5">
      <c r="B174" s="190"/>
      <c r="D174" s="176" t="s">
        <v>133</v>
      </c>
      <c r="E174" s="191" t="s">
        <v>20</v>
      </c>
      <c r="F174" s="192" t="s">
        <v>142</v>
      </c>
      <c r="H174" s="193">
        <v>73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8" t="s">
        <v>133</v>
      </c>
      <c r="AU174" s="198" t="s">
        <v>81</v>
      </c>
      <c r="AV174" s="12" t="s">
        <v>129</v>
      </c>
      <c r="AW174" s="12" t="s">
        <v>36</v>
      </c>
      <c r="AX174" s="12" t="s">
        <v>22</v>
      </c>
      <c r="AY174" s="198" t="s">
        <v>121</v>
      </c>
    </row>
    <row r="175" spans="2:63" s="10" customFormat="1" ht="29.25" customHeight="1">
      <c r="B175" s="149"/>
      <c r="D175" s="160" t="s">
        <v>72</v>
      </c>
      <c r="E175" s="161" t="s">
        <v>198</v>
      </c>
      <c r="F175" s="161" t="s">
        <v>199</v>
      </c>
      <c r="I175" s="152"/>
      <c r="J175" s="162">
        <f>BK175</f>
        <v>0</v>
      </c>
      <c r="L175" s="149"/>
      <c r="M175" s="154"/>
      <c r="N175" s="155"/>
      <c r="O175" s="155"/>
      <c r="P175" s="156">
        <f>SUM(P176:P184)</f>
        <v>0</v>
      </c>
      <c r="Q175" s="155"/>
      <c r="R175" s="156">
        <f>SUM(R176:R184)</f>
        <v>0</v>
      </c>
      <c r="S175" s="155"/>
      <c r="T175" s="157">
        <f>SUM(T176:T184)</f>
        <v>0</v>
      </c>
      <c r="AR175" s="150" t="s">
        <v>22</v>
      </c>
      <c r="AT175" s="158" t="s">
        <v>72</v>
      </c>
      <c r="AU175" s="158" t="s">
        <v>22</v>
      </c>
      <c r="AY175" s="150" t="s">
        <v>121</v>
      </c>
      <c r="BK175" s="159">
        <f>SUM(BK176:BK184)</f>
        <v>0</v>
      </c>
    </row>
    <row r="176" spans="2:65" s="1" customFormat="1" ht="31.5" customHeight="1">
      <c r="B176" s="163"/>
      <c r="C176" s="164" t="s">
        <v>200</v>
      </c>
      <c r="D176" s="164" t="s">
        <v>124</v>
      </c>
      <c r="E176" s="165" t="s">
        <v>201</v>
      </c>
      <c r="F176" s="166" t="s">
        <v>202</v>
      </c>
      <c r="G176" s="167" t="s">
        <v>203</v>
      </c>
      <c r="H176" s="168">
        <v>137.147</v>
      </c>
      <c r="I176" s="169"/>
      <c r="J176" s="170">
        <f>ROUND(I176*H176,2)</f>
        <v>0</v>
      </c>
      <c r="K176" s="166" t="s">
        <v>128</v>
      </c>
      <c r="L176" s="33"/>
      <c r="M176" s="171" t="s">
        <v>20</v>
      </c>
      <c r="N176" s="172" t="s">
        <v>44</v>
      </c>
      <c r="O176" s="34"/>
      <c r="P176" s="173">
        <f>O176*H176</f>
        <v>0</v>
      </c>
      <c r="Q176" s="173">
        <v>0</v>
      </c>
      <c r="R176" s="173">
        <f>Q176*H176</f>
        <v>0</v>
      </c>
      <c r="S176" s="173">
        <v>0</v>
      </c>
      <c r="T176" s="174">
        <f>S176*H176</f>
        <v>0</v>
      </c>
      <c r="AR176" s="16" t="s">
        <v>129</v>
      </c>
      <c r="AT176" s="16" t="s">
        <v>124</v>
      </c>
      <c r="AU176" s="16" t="s">
        <v>81</v>
      </c>
      <c r="AY176" s="16" t="s">
        <v>121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6" t="s">
        <v>22</v>
      </c>
      <c r="BK176" s="175">
        <f>ROUND(I176*H176,2)</f>
        <v>0</v>
      </c>
      <c r="BL176" s="16" t="s">
        <v>129</v>
      </c>
      <c r="BM176" s="16" t="s">
        <v>204</v>
      </c>
    </row>
    <row r="177" spans="2:47" s="1" customFormat="1" ht="27">
      <c r="B177" s="33"/>
      <c r="D177" s="179" t="s">
        <v>131</v>
      </c>
      <c r="F177" s="202" t="s">
        <v>132</v>
      </c>
      <c r="I177" s="137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131</v>
      </c>
      <c r="AU177" s="16" t="s">
        <v>81</v>
      </c>
    </row>
    <row r="178" spans="2:65" s="1" customFormat="1" ht="22.5" customHeight="1">
      <c r="B178" s="163"/>
      <c r="C178" s="164" t="s">
        <v>152</v>
      </c>
      <c r="D178" s="164" t="s">
        <v>124</v>
      </c>
      <c r="E178" s="165" t="s">
        <v>205</v>
      </c>
      <c r="F178" s="166" t="s">
        <v>206</v>
      </c>
      <c r="G178" s="167" t="s">
        <v>203</v>
      </c>
      <c r="H178" s="168">
        <v>137.147</v>
      </c>
      <c r="I178" s="169"/>
      <c r="J178" s="170">
        <f>ROUND(I178*H178,2)</f>
        <v>0</v>
      </c>
      <c r="K178" s="166" t="s">
        <v>128</v>
      </c>
      <c r="L178" s="33"/>
      <c r="M178" s="171" t="s">
        <v>20</v>
      </c>
      <c r="N178" s="172" t="s">
        <v>44</v>
      </c>
      <c r="O178" s="34"/>
      <c r="P178" s="173">
        <f>O178*H178</f>
        <v>0</v>
      </c>
      <c r="Q178" s="173">
        <v>0</v>
      </c>
      <c r="R178" s="173">
        <f>Q178*H178</f>
        <v>0</v>
      </c>
      <c r="S178" s="173">
        <v>0</v>
      </c>
      <c r="T178" s="174">
        <f>S178*H178</f>
        <v>0</v>
      </c>
      <c r="AR178" s="16" t="s">
        <v>129</v>
      </c>
      <c r="AT178" s="16" t="s">
        <v>124</v>
      </c>
      <c r="AU178" s="16" t="s">
        <v>81</v>
      </c>
      <c r="AY178" s="16" t="s">
        <v>121</v>
      </c>
      <c r="BE178" s="175">
        <f>IF(N178="základní",J178,0)</f>
        <v>0</v>
      </c>
      <c r="BF178" s="175">
        <f>IF(N178="snížená",J178,0)</f>
        <v>0</v>
      </c>
      <c r="BG178" s="175">
        <f>IF(N178="zákl. přenesená",J178,0)</f>
        <v>0</v>
      </c>
      <c r="BH178" s="175">
        <f>IF(N178="sníž. přenesená",J178,0)</f>
        <v>0</v>
      </c>
      <c r="BI178" s="175">
        <f>IF(N178="nulová",J178,0)</f>
        <v>0</v>
      </c>
      <c r="BJ178" s="16" t="s">
        <v>22</v>
      </c>
      <c r="BK178" s="175">
        <f>ROUND(I178*H178,2)</f>
        <v>0</v>
      </c>
      <c r="BL178" s="16" t="s">
        <v>129</v>
      </c>
      <c r="BM178" s="16" t="s">
        <v>207</v>
      </c>
    </row>
    <row r="179" spans="2:47" s="1" customFormat="1" ht="27">
      <c r="B179" s="33"/>
      <c r="D179" s="179" t="s">
        <v>131</v>
      </c>
      <c r="F179" s="202" t="s">
        <v>132</v>
      </c>
      <c r="I179" s="137"/>
      <c r="L179" s="33"/>
      <c r="M179" s="62"/>
      <c r="N179" s="34"/>
      <c r="O179" s="34"/>
      <c r="P179" s="34"/>
      <c r="Q179" s="34"/>
      <c r="R179" s="34"/>
      <c r="S179" s="34"/>
      <c r="T179" s="63"/>
      <c r="AT179" s="16" t="s">
        <v>131</v>
      </c>
      <c r="AU179" s="16" t="s">
        <v>81</v>
      </c>
    </row>
    <row r="180" spans="2:65" s="1" customFormat="1" ht="22.5" customHeight="1">
      <c r="B180" s="163"/>
      <c r="C180" s="164" t="s">
        <v>27</v>
      </c>
      <c r="D180" s="164" t="s">
        <v>124</v>
      </c>
      <c r="E180" s="165" t="s">
        <v>208</v>
      </c>
      <c r="F180" s="166" t="s">
        <v>209</v>
      </c>
      <c r="G180" s="167" t="s">
        <v>203</v>
      </c>
      <c r="H180" s="168">
        <v>822.882</v>
      </c>
      <c r="I180" s="169"/>
      <c r="J180" s="170">
        <f>ROUND(I180*H180,2)</f>
        <v>0</v>
      </c>
      <c r="K180" s="166" t="s">
        <v>128</v>
      </c>
      <c r="L180" s="33"/>
      <c r="M180" s="171" t="s">
        <v>20</v>
      </c>
      <c r="N180" s="172" t="s">
        <v>44</v>
      </c>
      <c r="O180" s="34"/>
      <c r="P180" s="173">
        <f>O180*H180</f>
        <v>0</v>
      </c>
      <c r="Q180" s="173">
        <v>0</v>
      </c>
      <c r="R180" s="173">
        <f>Q180*H180</f>
        <v>0</v>
      </c>
      <c r="S180" s="173">
        <v>0</v>
      </c>
      <c r="T180" s="174">
        <f>S180*H180</f>
        <v>0</v>
      </c>
      <c r="AR180" s="16" t="s">
        <v>129</v>
      </c>
      <c r="AT180" s="16" t="s">
        <v>124</v>
      </c>
      <c r="AU180" s="16" t="s">
        <v>81</v>
      </c>
      <c r="AY180" s="16" t="s">
        <v>121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6" t="s">
        <v>22</v>
      </c>
      <c r="BK180" s="175">
        <f>ROUND(I180*H180,2)</f>
        <v>0</v>
      </c>
      <c r="BL180" s="16" t="s">
        <v>129</v>
      </c>
      <c r="BM180" s="16" t="s">
        <v>210</v>
      </c>
    </row>
    <row r="181" spans="2:47" s="1" customFormat="1" ht="27">
      <c r="B181" s="33"/>
      <c r="D181" s="176" t="s">
        <v>131</v>
      </c>
      <c r="F181" s="177" t="s">
        <v>132</v>
      </c>
      <c r="I181" s="137"/>
      <c r="L181" s="33"/>
      <c r="M181" s="62"/>
      <c r="N181" s="34"/>
      <c r="O181" s="34"/>
      <c r="P181" s="34"/>
      <c r="Q181" s="34"/>
      <c r="R181" s="34"/>
      <c r="S181" s="34"/>
      <c r="T181" s="63"/>
      <c r="AT181" s="16" t="s">
        <v>131</v>
      </c>
      <c r="AU181" s="16" t="s">
        <v>81</v>
      </c>
    </row>
    <row r="182" spans="2:51" s="11" customFormat="1" ht="13.5">
      <c r="B182" s="178"/>
      <c r="D182" s="179" t="s">
        <v>133</v>
      </c>
      <c r="F182" s="181" t="s">
        <v>211</v>
      </c>
      <c r="H182" s="182">
        <v>822.882</v>
      </c>
      <c r="I182" s="183"/>
      <c r="L182" s="178"/>
      <c r="M182" s="184"/>
      <c r="N182" s="185"/>
      <c r="O182" s="185"/>
      <c r="P182" s="185"/>
      <c r="Q182" s="185"/>
      <c r="R182" s="185"/>
      <c r="S182" s="185"/>
      <c r="T182" s="186"/>
      <c r="AT182" s="187" t="s">
        <v>133</v>
      </c>
      <c r="AU182" s="187" t="s">
        <v>81</v>
      </c>
      <c r="AV182" s="11" t="s">
        <v>81</v>
      </c>
      <c r="AW182" s="11" t="s">
        <v>4</v>
      </c>
      <c r="AX182" s="11" t="s">
        <v>22</v>
      </c>
      <c r="AY182" s="187" t="s">
        <v>121</v>
      </c>
    </row>
    <row r="183" spans="2:65" s="1" customFormat="1" ht="22.5" customHeight="1">
      <c r="B183" s="163"/>
      <c r="C183" s="164" t="s">
        <v>212</v>
      </c>
      <c r="D183" s="164" t="s">
        <v>124</v>
      </c>
      <c r="E183" s="165" t="s">
        <v>213</v>
      </c>
      <c r="F183" s="166" t="s">
        <v>214</v>
      </c>
      <c r="G183" s="167" t="s">
        <v>203</v>
      </c>
      <c r="H183" s="168">
        <v>137.147</v>
      </c>
      <c r="I183" s="169"/>
      <c r="J183" s="170">
        <f>ROUND(I183*H183,2)</f>
        <v>0</v>
      </c>
      <c r="K183" s="166" t="s">
        <v>128</v>
      </c>
      <c r="L183" s="33"/>
      <c r="M183" s="171" t="s">
        <v>20</v>
      </c>
      <c r="N183" s="172" t="s">
        <v>44</v>
      </c>
      <c r="O183" s="34"/>
      <c r="P183" s="173">
        <f>O183*H183</f>
        <v>0</v>
      </c>
      <c r="Q183" s="173">
        <v>0</v>
      </c>
      <c r="R183" s="173">
        <f>Q183*H183</f>
        <v>0</v>
      </c>
      <c r="S183" s="173">
        <v>0</v>
      </c>
      <c r="T183" s="174">
        <f>S183*H183</f>
        <v>0</v>
      </c>
      <c r="AR183" s="16" t="s">
        <v>129</v>
      </c>
      <c r="AT183" s="16" t="s">
        <v>124</v>
      </c>
      <c r="AU183" s="16" t="s">
        <v>81</v>
      </c>
      <c r="AY183" s="16" t="s">
        <v>121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6" t="s">
        <v>22</v>
      </c>
      <c r="BK183" s="175">
        <f>ROUND(I183*H183,2)</f>
        <v>0</v>
      </c>
      <c r="BL183" s="16" t="s">
        <v>129</v>
      </c>
      <c r="BM183" s="16" t="s">
        <v>215</v>
      </c>
    </row>
    <row r="184" spans="2:47" s="1" customFormat="1" ht="27">
      <c r="B184" s="33"/>
      <c r="D184" s="176" t="s">
        <v>131</v>
      </c>
      <c r="F184" s="177" t="s">
        <v>132</v>
      </c>
      <c r="I184" s="137"/>
      <c r="L184" s="33"/>
      <c r="M184" s="62"/>
      <c r="N184" s="34"/>
      <c r="O184" s="34"/>
      <c r="P184" s="34"/>
      <c r="Q184" s="34"/>
      <c r="R184" s="34"/>
      <c r="S184" s="34"/>
      <c r="T184" s="63"/>
      <c r="AT184" s="16" t="s">
        <v>131</v>
      </c>
      <c r="AU184" s="16" t="s">
        <v>81</v>
      </c>
    </row>
    <row r="185" spans="2:63" s="10" customFormat="1" ht="29.25" customHeight="1">
      <c r="B185" s="149"/>
      <c r="D185" s="160" t="s">
        <v>72</v>
      </c>
      <c r="E185" s="161" t="s">
        <v>216</v>
      </c>
      <c r="F185" s="161" t="s">
        <v>217</v>
      </c>
      <c r="I185" s="152"/>
      <c r="J185" s="162">
        <f>BK185</f>
        <v>0</v>
      </c>
      <c r="L185" s="149"/>
      <c r="M185" s="154"/>
      <c r="N185" s="155"/>
      <c r="O185" s="155"/>
      <c r="P185" s="156">
        <f>SUM(P186:P187)</f>
        <v>0</v>
      </c>
      <c r="Q185" s="155"/>
      <c r="R185" s="156">
        <f>SUM(R186:R187)</f>
        <v>0</v>
      </c>
      <c r="S185" s="155"/>
      <c r="T185" s="157">
        <f>SUM(T186:T187)</f>
        <v>0</v>
      </c>
      <c r="AR185" s="150" t="s">
        <v>22</v>
      </c>
      <c r="AT185" s="158" t="s">
        <v>72</v>
      </c>
      <c r="AU185" s="158" t="s">
        <v>22</v>
      </c>
      <c r="AY185" s="150" t="s">
        <v>121</v>
      </c>
      <c r="BK185" s="159">
        <f>SUM(BK186:BK187)</f>
        <v>0</v>
      </c>
    </row>
    <row r="186" spans="2:65" s="1" customFormat="1" ht="22.5" customHeight="1">
      <c r="B186" s="163"/>
      <c r="C186" s="164" t="s">
        <v>218</v>
      </c>
      <c r="D186" s="164" t="s">
        <v>124</v>
      </c>
      <c r="E186" s="165" t="s">
        <v>219</v>
      </c>
      <c r="F186" s="166" t="s">
        <v>220</v>
      </c>
      <c r="G186" s="167" t="s">
        <v>203</v>
      </c>
      <c r="H186" s="168">
        <v>22.139</v>
      </c>
      <c r="I186" s="169"/>
      <c r="J186" s="170">
        <f>ROUND(I186*H186,2)</f>
        <v>0</v>
      </c>
      <c r="K186" s="166" t="s">
        <v>128</v>
      </c>
      <c r="L186" s="33"/>
      <c r="M186" s="171" t="s">
        <v>20</v>
      </c>
      <c r="N186" s="172" t="s">
        <v>44</v>
      </c>
      <c r="O186" s="34"/>
      <c r="P186" s="173">
        <f>O186*H186</f>
        <v>0</v>
      </c>
      <c r="Q186" s="173">
        <v>0</v>
      </c>
      <c r="R186" s="173">
        <f>Q186*H186</f>
        <v>0</v>
      </c>
      <c r="S186" s="173">
        <v>0</v>
      </c>
      <c r="T186" s="174">
        <f>S186*H186</f>
        <v>0</v>
      </c>
      <c r="AR186" s="16" t="s">
        <v>129</v>
      </c>
      <c r="AT186" s="16" t="s">
        <v>124</v>
      </c>
      <c r="AU186" s="16" t="s">
        <v>81</v>
      </c>
      <c r="AY186" s="16" t="s">
        <v>121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6" t="s">
        <v>22</v>
      </c>
      <c r="BK186" s="175">
        <f>ROUND(I186*H186,2)</f>
        <v>0</v>
      </c>
      <c r="BL186" s="16" t="s">
        <v>129</v>
      </c>
      <c r="BM186" s="16" t="s">
        <v>221</v>
      </c>
    </row>
    <row r="187" spans="2:47" s="1" customFormat="1" ht="27">
      <c r="B187" s="33"/>
      <c r="D187" s="176" t="s">
        <v>131</v>
      </c>
      <c r="F187" s="177" t="s">
        <v>132</v>
      </c>
      <c r="I187" s="137"/>
      <c r="L187" s="33"/>
      <c r="M187" s="62"/>
      <c r="N187" s="34"/>
      <c r="O187" s="34"/>
      <c r="P187" s="34"/>
      <c r="Q187" s="34"/>
      <c r="R187" s="34"/>
      <c r="S187" s="34"/>
      <c r="T187" s="63"/>
      <c r="AT187" s="16" t="s">
        <v>131</v>
      </c>
      <c r="AU187" s="16" t="s">
        <v>81</v>
      </c>
    </row>
    <row r="188" spans="2:63" s="10" customFormat="1" ht="36.75" customHeight="1">
      <c r="B188" s="149"/>
      <c r="D188" s="150" t="s">
        <v>72</v>
      </c>
      <c r="E188" s="151" t="s">
        <v>222</v>
      </c>
      <c r="F188" s="151" t="s">
        <v>223</v>
      </c>
      <c r="I188" s="152"/>
      <c r="J188" s="153">
        <f>BK188</f>
        <v>0</v>
      </c>
      <c r="L188" s="149"/>
      <c r="M188" s="154"/>
      <c r="N188" s="155"/>
      <c r="O188" s="155"/>
      <c r="P188" s="156">
        <f>P189+P454+P472+P519</f>
        <v>0</v>
      </c>
      <c r="Q188" s="155"/>
      <c r="R188" s="156">
        <f>R189+R454+R472+R519</f>
        <v>77.6855712</v>
      </c>
      <c r="S188" s="155"/>
      <c r="T188" s="157">
        <f>T189+T454+T472+T519</f>
        <v>45.40583500000001</v>
      </c>
      <c r="AR188" s="150" t="s">
        <v>81</v>
      </c>
      <c r="AT188" s="158" t="s">
        <v>72</v>
      </c>
      <c r="AU188" s="158" t="s">
        <v>73</v>
      </c>
      <c r="AY188" s="150" t="s">
        <v>121</v>
      </c>
      <c r="BK188" s="159">
        <f>BK189+BK454+BK472+BK519</f>
        <v>0</v>
      </c>
    </row>
    <row r="189" spans="2:63" s="10" customFormat="1" ht="19.5" customHeight="1">
      <c r="B189" s="149"/>
      <c r="D189" s="160" t="s">
        <v>72</v>
      </c>
      <c r="E189" s="161" t="s">
        <v>224</v>
      </c>
      <c r="F189" s="161" t="s">
        <v>225</v>
      </c>
      <c r="I189" s="152"/>
      <c r="J189" s="162">
        <f>BK189</f>
        <v>0</v>
      </c>
      <c r="L189" s="149"/>
      <c r="M189" s="154"/>
      <c r="N189" s="155"/>
      <c r="O189" s="155"/>
      <c r="P189" s="156">
        <f>SUM(P190:P453)</f>
        <v>0</v>
      </c>
      <c r="Q189" s="155"/>
      <c r="R189" s="156">
        <f>SUM(R190:R453)</f>
        <v>34.646782000000016</v>
      </c>
      <c r="S189" s="155"/>
      <c r="T189" s="157">
        <f>SUM(T190:T453)</f>
        <v>18.03724500000001</v>
      </c>
      <c r="AR189" s="150" t="s">
        <v>81</v>
      </c>
      <c r="AT189" s="158" t="s">
        <v>72</v>
      </c>
      <c r="AU189" s="158" t="s">
        <v>22</v>
      </c>
      <c r="AY189" s="150" t="s">
        <v>121</v>
      </c>
      <c r="BK189" s="159">
        <f>SUM(BK190:BK453)</f>
        <v>0</v>
      </c>
    </row>
    <row r="190" spans="2:65" s="1" customFormat="1" ht="22.5" customHeight="1">
      <c r="B190" s="163"/>
      <c r="C190" s="164" t="s">
        <v>226</v>
      </c>
      <c r="D190" s="164" t="s">
        <v>124</v>
      </c>
      <c r="E190" s="165" t="s">
        <v>227</v>
      </c>
      <c r="F190" s="166" t="s">
        <v>228</v>
      </c>
      <c r="G190" s="167" t="s">
        <v>229</v>
      </c>
      <c r="H190" s="168">
        <v>401.5</v>
      </c>
      <c r="I190" s="169"/>
      <c r="J190" s="170">
        <f>ROUND(I190*H190,2)</f>
        <v>0</v>
      </c>
      <c r="K190" s="166" t="s">
        <v>128</v>
      </c>
      <c r="L190" s="33"/>
      <c r="M190" s="171" t="s">
        <v>20</v>
      </c>
      <c r="N190" s="172" t="s">
        <v>44</v>
      </c>
      <c r="O190" s="34"/>
      <c r="P190" s="173">
        <f>O190*H190</f>
        <v>0</v>
      </c>
      <c r="Q190" s="173">
        <v>0</v>
      </c>
      <c r="R190" s="173">
        <f>Q190*H190</f>
        <v>0</v>
      </c>
      <c r="S190" s="173">
        <v>0.00213</v>
      </c>
      <c r="T190" s="174">
        <f>S190*H190</f>
        <v>0.8551949999999999</v>
      </c>
      <c r="AR190" s="16" t="s">
        <v>230</v>
      </c>
      <c r="AT190" s="16" t="s">
        <v>124</v>
      </c>
      <c r="AU190" s="16" t="s">
        <v>81</v>
      </c>
      <c r="AY190" s="16" t="s">
        <v>121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6" t="s">
        <v>22</v>
      </c>
      <c r="BK190" s="175">
        <f>ROUND(I190*H190,2)</f>
        <v>0</v>
      </c>
      <c r="BL190" s="16" t="s">
        <v>230</v>
      </c>
      <c r="BM190" s="16" t="s">
        <v>231</v>
      </c>
    </row>
    <row r="191" spans="2:47" s="1" customFormat="1" ht="27">
      <c r="B191" s="33"/>
      <c r="D191" s="176" t="s">
        <v>131</v>
      </c>
      <c r="F191" s="177" t="s">
        <v>132</v>
      </c>
      <c r="I191" s="137"/>
      <c r="L191" s="33"/>
      <c r="M191" s="62"/>
      <c r="N191" s="34"/>
      <c r="O191" s="34"/>
      <c r="P191" s="34"/>
      <c r="Q191" s="34"/>
      <c r="R191" s="34"/>
      <c r="S191" s="34"/>
      <c r="T191" s="63"/>
      <c r="AT191" s="16" t="s">
        <v>131</v>
      </c>
      <c r="AU191" s="16" t="s">
        <v>81</v>
      </c>
    </row>
    <row r="192" spans="2:51" s="11" customFormat="1" ht="13.5">
      <c r="B192" s="178"/>
      <c r="D192" s="176" t="s">
        <v>133</v>
      </c>
      <c r="E192" s="187" t="s">
        <v>20</v>
      </c>
      <c r="F192" s="188" t="s">
        <v>232</v>
      </c>
      <c r="H192" s="189">
        <v>191.5</v>
      </c>
      <c r="I192" s="183"/>
      <c r="L192" s="178"/>
      <c r="M192" s="184"/>
      <c r="N192" s="185"/>
      <c r="O192" s="185"/>
      <c r="P192" s="185"/>
      <c r="Q192" s="185"/>
      <c r="R192" s="185"/>
      <c r="S192" s="185"/>
      <c r="T192" s="186"/>
      <c r="AT192" s="187" t="s">
        <v>133</v>
      </c>
      <c r="AU192" s="187" t="s">
        <v>81</v>
      </c>
      <c r="AV192" s="11" t="s">
        <v>81</v>
      </c>
      <c r="AW192" s="11" t="s">
        <v>36</v>
      </c>
      <c r="AX192" s="11" t="s">
        <v>73</v>
      </c>
      <c r="AY192" s="187" t="s">
        <v>121</v>
      </c>
    </row>
    <row r="193" spans="2:51" s="11" customFormat="1" ht="13.5">
      <c r="B193" s="178"/>
      <c r="D193" s="176" t="s">
        <v>133</v>
      </c>
      <c r="E193" s="187" t="s">
        <v>20</v>
      </c>
      <c r="F193" s="188" t="s">
        <v>233</v>
      </c>
      <c r="H193" s="189">
        <v>181</v>
      </c>
      <c r="I193" s="183"/>
      <c r="L193" s="178"/>
      <c r="M193" s="184"/>
      <c r="N193" s="185"/>
      <c r="O193" s="185"/>
      <c r="P193" s="185"/>
      <c r="Q193" s="185"/>
      <c r="R193" s="185"/>
      <c r="S193" s="185"/>
      <c r="T193" s="186"/>
      <c r="AT193" s="187" t="s">
        <v>133</v>
      </c>
      <c r="AU193" s="187" t="s">
        <v>81</v>
      </c>
      <c r="AV193" s="11" t="s">
        <v>81</v>
      </c>
      <c r="AW193" s="11" t="s">
        <v>36</v>
      </c>
      <c r="AX193" s="11" t="s">
        <v>73</v>
      </c>
      <c r="AY193" s="187" t="s">
        <v>121</v>
      </c>
    </row>
    <row r="194" spans="2:51" s="11" customFormat="1" ht="13.5">
      <c r="B194" s="178"/>
      <c r="D194" s="176" t="s">
        <v>133</v>
      </c>
      <c r="E194" s="187" t="s">
        <v>20</v>
      </c>
      <c r="F194" s="188" t="s">
        <v>234</v>
      </c>
      <c r="H194" s="189">
        <v>29</v>
      </c>
      <c r="I194" s="183"/>
      <c r="L194" s="178"/>
      <c r="M194" s="184"/>
      <c r="N194" s="185"/>
      <c r="O194" s="185"/>
      <c r="P194" s="185"/>
      <c r="Q194" s="185"/>
      <c r="R194" s="185"/>
      <c r="S194" s="185"/>
      <c r="T194" s="186"/>
      <c r="AT194" s="187" t="s">
        <v>133</v>
      </c>
      <c r="AU194" s="187" t="s">
        <v>81</v>
      </c>
      <c r="AV194" s="11" t="s">
        <v>81</v>
      </c>
      <c r="AW194" s="11" t="s">
        <v>36</v>
      </c>
      <c r="AX194" s="11" t="s">
        <v>73</v>
      </c>
      <c r="AY194" s="187" t="s">
        <v>121</v>
      </c>
    </row>
    <row r="195" spans="2:51" s="12" customFormat="1" ht="13.5">
      <c r="B195" s="190"/>
      <c r="D195" s="179" t="s">
        <v>133</v>
      </c>
      <c r="E195" s="199" t="s">
        <v>20</v>
      </c>
      <c r="F195" s="200" t="s">
        <v>142</v>
      </c>
      <c r="H195" s="201">
        <v>401.5</v>
      </c>
      <c r="I195" s="194"/>
      <c r="L195" s="190"/>
      <c r="M195" s="195"/>
      <c r="N195" s="196"/>
      <c r="O195" s="196"/>
      <c r="P195" s="196"/>
      <c r="Q195" s="196"/>
      <c r="R195" s="196"/>
      <c r="S195" s="196"/>
      <c r="T195" s="197"/>
      <c r="AT195" s="198" t="s">
        <v>133</v>
      </c>
      <c r="AU195" s="198" t="s">
        <v>81</v>
      </c>
      <c r="AV195" s="12" t="s">
        <v>129</v>
      </c>
      <c r="AW195" s="12" t="s">
        <v>36</v>
      </c>
      <c r="AX195" s="12" t="s">
        <v>22</v>
      </c>
      <c r="AY195" s="198" t="s">
        <v>121</v>
      </c>
    </row>
    <row r="196" spans="2:65" s="1" customFormat="1" ht="22.5" customHeight="1">
      <c r="B196" s="163"/>
      <c r="C196" s="164" t="s">
        <v>235</v>
      </c>
      <c r="D196" s="164" t="s">
        <v>124</v>
      </c>
      <c r="E196" s="165" t="s">
        <v>236</v>
      </c>
      <c r="F196" s="166" t="s">
        <v>237</v>
      </c>
      <c r="G196" s="167" t="s">
        <v>229</v>
      </c>
      <c r="H196" s="168">
        <v>359</v>
      </c>
      <c r="I196" s="169"/>
      <c r="J196" s="170">
        <f>ROUND(I196*H196,2)</f>
        <v>0</v>
      </c>
      <c r="K196" s="166" t="s">
        <v>128</v>
      </c>
      <c r="L196" s="33"/>
      <c r="M196" s="171" t="s">
        <v>20</v>
      </c>
      <c r="N196" s="172" t="s">
        <v>44</v>
      </c>
      <c r="O196" s="34"/>
      <c r="P196" s="173">
        <f>O196*H196</f>
        <v>0</v>
      </c>
      <c r="Q196" s="173">
        <v>0</v>
      </c>
      <c r="R196" s="173">
        <f>Q196*H196</f>
        <v>0</v>
      </c>
      <c r="S196" s="173">
        <v>0.00497</v>
      </c>
      <c r="T196" s="174">
        <f>S196*H196</f>
        <v>1.7842299999999998</v>
      </c>
      <c r="AR196" s="16" t="s">
        <v>230</v>
      </c>
      <c r="AT196" s="16" t="s">
        <v>124</v>
      </c>
      <c r="AU196" s="16" t="s">
        <v>81</v>
      </c>
      <c r="AY196" s="16" t="s">
        <v>121</v>
      </c>
      <c r="BE196" s="175">
        <f>IF(N196="základní",J196,0)</f>
        <v>0</v>
      </c>
      <c r="BF196" s="175">
        <f>IF(N196="snížená",J196,0)</f>
        <v>0</v>
      </c>
      <c r="BG196" s="175">
        <f>IF(N196="zákl. přenesená",J196,0)</f>
        <v>0</v>
      </c>
      <c r="BH196" s="175">
        <f>IF(N196="sníž. přenesená",J196,0)</f>
        <v>0</v>
      </c>
      <c r="BI196" s="175">
        <f>IF(N196="nulová",J196,0)</f>
        <v>0</v>
      </c>
      <c r="BJ196" s="16" t="s">
        <v>22</v>
      </c>
      <c r="BK196" s="175">
        <f>ROUND(I196*H196,2)</f>
        <v>0</v>
      </c>
      <c r="BL196" s="16" t="s">
        <v>230</v>
      </c>
      <c r="BM196" s="16" t="s">
        <v>238</v>
      </c>
    </row>
    <row r="197" spans="2:47" s="1" customFormat="1" ht="27">
      <c r="B197" s="33"/>
      <c r="D197" s="176" t="s">
        <v>131</v>
      </c>
      <c r="F197" s="177" t="s">
        <v>132</v>
      </c>
      <c r="I197" s="137"/>
      <c r="L197" s="33"/>
      <c r="M197" s="62"/>
      <c r="N197" s="34"/>
      <c r="O197" s="34"/>
      <c r="P197" s="34"/>
      <c r="Q197" s="34"/>
      <c r="R197" s="34"/>
      <c r="S197" s="34"/>
      <c r="T197" s="63"/>
      <c r="AT197" s="16" t="s">
        <v>131</v>
      </c>
      <c r="AU197" s="16" t="s">
        <v>81</v>
      </c>
    </row>
    <row r="198" spans="2:51" s="11" customFormat="1" ht="13.5">
      <c r="B198" s="178"/>
      <c r="D198" s="176" t="s">
        <v>133</v>
      </c>
      <c r="E198" s="187" t="s">
        <v>20</v>
      </c>
      <c r="F198" s="188" t="s">
        <v>239</v>
      </c>
      <c r="H198" s="189">
        <v>45</v>
      </c>
      <c r="I198" s="183"/>
      <c r="L198" s="178"/>
      <c r="M198" s="184"/>
      <c r="N198" s="185"/>
      <c r="O198" s="185"/>
      <c r="P198" s="185"/>
      <c r="Q198" s="185"/>
      <c r="R198" s="185"/>
      <c r="S198" s="185"/>
      <c r="T198" s="186"/>
      <c r="AT198" s="187" t="s">
        <v>133</v>
      </c>
      <c r="AU198" s="187" t="s">
        <v>81</v>
      </c>
      <c r="AV198" s="11" t="s">
        <v>81</v>
      </c>
      <c r="AW198" s="11" t="s">
        <v>36</v>
      </c>
      <c r="AX198" s="11" t="s">
        <v>73</v>
      </c>
      <c r="AY198" s="187" t="s">
        <v>121</v>
      </c>
    </row>
    <row r="199" spans="2:51" s="11" customFormat="1" ht="13.5">
      <c r="B199" s="178"/>
      <c r="D199" s="176" t="s">
        <v>133</v>
      </c>
      <c r="E199" s="187" t="s">
        <v>20</v>
      </c>
      <c r="F199" s="188" t="s">
        <v>240</v>
      </c>
      <c r="H199" s="189">
        <v>285</v>
      </c>
      <c r="I199" s="183"/>
      <c r="L199" s="178"/>
      <c r="M199" s="184"/>
      <c r="N199" s="185"/>
      <c r="O199" s="185"/>
      <c r="P199" s="185"/>
      <c r="Q199" s="185"/>
      <c r="R199" s="185"/>
      <c r="S199" s="185"/>
      <c r="T199" s="186"/>
      <c r="AT199" s="187" t="s">
        <v>133</v>
      </c>
      <c r="AU199" s="187" t="s">
        <v>81</v>
      </c>
      <c r="AV199" s="11" t="s">
        <v>81</v>
      </c>
      <c r="AW199" s="11" t="s">
        <v>36</v>
      </c>
      <c r="AX199" s="11" t="s">
        <v>73</v>
      </c>
      <c r="AY199" s="187" t="s">
        <v>121</v>
      </c>
    </row>
    <row r="200" spans="2:51" s="11" customFormat="1" ht="13.5">
      <c r="B200" s="178"/>
      <c r="D200" s="176" t="s">
        <v>133</v>
      </c>
      <c r="E200" s="187" t="s">
        <v>20</v>
      </c>
      <c r="F200" s="188" t="s">
        <v>234</v>
      </c>
      <c r="H200" s="189">
        <v>29</v>
      </c>
      <c r="I200" s="183"/>
      <c r="L200" s="178"/>
      <c r="M200" s="184"/>
      <c r="N200" s="185"/>
      <c r="O200" s="185"/>
      <c r="P200" s="185"/>
      <c r="Q200" s="185"/>
      <c r="R200" s="185"/>
      <c r="S200" s="185"/>
      <c r="T200" s="186"/>
      <c r="AT200" s="187" t="s">
        <v>133</v>
      </c>
      <c r="AU200" s="187" t="s">
        <v>81</v>
      </c>
      <c r="AV200" s="11" t="s">
        <v>81</v>
      </c>
      <c r="AW200" s="11" t="s">
        <v>36</v>
      </c>
      <c r="AX200" s="11" t="s">
        <v>73</v>
      </c>
      <c r="AY200" s="187" t="s">
        <v>121</v>
      </c>
    </row>
    <row r="201" spans="2:51" s="12" customFormat="1" ht="13.5">
      <c r="B201" s="190"/>
      <c r="D201" s="179" t="s">
        <v>133</v>
      </c>
      <c r="E201" s="199" t="s">
        <v>20</v>
      </c>
      <c r="F201" s="200" t="s">
        <v>142</v>
      </c>
      <c r="H201" s="201">
        <v>359</v>
      </c>
      <c r="I201" s="194"/>
      <c r="L201" s="190"/>
      <c r="M201" s="195"/>
      <c r="N201" s="196"/>
      <c r="O201" s="196"/>
      <c r="P201" s="196"/>
      <c r="Q201" s="196"/>
      <c r="R201" s="196"/>
      <c r="S201" s="196"/>
      <c r="T201" s="197"/>
      <c r="AT201" s="198" t="s">
        <v>133</v>
      </c>
      <c r="AU201" s="198" t="s">
        <v>81</v>
      </c>
      <c r="AV201" s="12" t="s">
        <v>129</v>
      </c>
      <c r="AW201" s="12" t="s">
        <v>36</v>
      </c>
      <c r="AX201" s="12" t="s">
        <v>22</v>
      </c>
      <c r="AY201" s="198" t="s">
        <v>121</v>
      </c>
    </row>
    <row r="202" spans="2:65" s="1" customFormat="1" ht="22.5" customHeight="1">
      <c r="B202" s="163"/>
      <c r="C202" s="164" t="s">
        <v>8</v>
      </c>
      <c r="D202" s="164" t="s">
        <v>124</v>
      </c>
      <c r="E202" s="165" t="s">
        <v>241</v>
      </c>
      <c r="F202" s="166" t="s">
        <v>242</v>
      </c>
      <c r="G202" s="167" t="s">
        <v>229</v>
      </c>
      <c r="H202" s="168">
        <v>262</v>
      </c>
      <c r="I202" s="169"/>
      <c r="J202" s="170">
        <f>ROUND(I202*H202,2)</f>
        <v>0</v>
      </c>
      <c r="K202" s="166" t="s">
        <v>128</v>
      </c>
      <c r="L202" s="33"/>
      <c r="M202" s="171" t="s">
        <v>20</v>
      </c>
      <c r="N202" s="172" t="s">
        <v>44</v>
      </c>
      <c r="O202" s="34"/>
      <c r="P202" s="173">
        <f>O202*H202</f>
        <v>0</v>
      </c>
      <c r="Q202" s="173">
        <v>0</v>
      </c>
      <c r="R202" s="173">
        <f>Q202*H202</f>
        <v>0</v>
      </c>
      <c r="S202" s="173">
        <v>0.0067</v>
      </c>
      <c r="T202" s="174">
        <f>S202*H202</f>
        <v>1.7554</v>
      </c>
      <c r="AR202" s="16" t="s">
        <v>230</v>
      </c>
      <c r="AT202" s="16" t="s">
        <v>124</v>
      </c>
      <c r="AU202" s="16" t="s">
        <v>81</v>
      </c>
      <c r="AY202" s="16" t="s">
        <v>121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6" t="s">
        <v>22</v>
      </c>
      <c r="BK202" s="175">
        <f>ROUND(I202*H202,2)</f>
        <v>0</v>
      </c>
      <c r="BL202" s="16" t="s">
        <v>230</v>
      </c>
      <c r="BM202" s="16" t="s">
        <v>243</v>
      </c>
    </row>
    <row r="203" spans="2:47" s="1" customFormat="1" ht="27">
      <c r="B203" s="33"/>
      <c r="D203" s="176" t="s">
        <v>131</v>
      </c>
      <c r="F203" s="177" t="s">
        <v>132</v>
      </c>
      <c r="I203" s="137"/>
      <c r="L203" s="33"/>
      <c r="M203" s="62"/>
      <c r="N203" s="34"/>
      <c r="O203" s="34"/>
      <c r="P203" s="34"/>
      <c r="Q203" s="34"/>
      <c r="R203" s="34"/>
      <c r="S203" s="34"/>
      <c r="T203" s="63"/>
      <c r="AT203" s="16" t="s">
        <v>131</v>
      </c>
      <c r="AU203" s="16" t="s">
        <v>81</v>
      </c>
    </row>
    <row r="204" spans="2:51" s="11" customFormat="1" ht="13.5">
      <c r="B204" s="178"/>
      <c r="D204" s="179" t="s">
        <v>133</v>
      </c>
      <c r="E204" s="180" t="s">
        <v>20</v>
      </c>
      <c r="F204" s="181" t="s">
        <v>244</v>
      </c>
      <c r="H204" s="182">
        <v>262</v>
      </c>
      <c r="I204" s="183"/>
      <c r="L204" s="178"/>
      <c r="M204" s="184"/>
      <c r="N204" s="185"/>
      <c r="O204" s="185"/>
      <c r="P204" s="185"/>
      <c r="Q204" s="185"/>
      <c r="R204" s="185"/>
      <c r="S204" s="185"/>
      <c r="T204" s="186"/>
      <c r="AT204" s="187" t="s">
        <v>133</v>
      </c>
      <c r="AU204" s="187" t="s">
        <v>81</v>
      </c>
      <c r="AV204" s="11" t="s">
        <v>81</v>
      </c>
      <c r="AW204" s="11" t="s">
        <v>36</v>
      </c>
      <c r="AX204" s="11" t="s">
        <v>22</v>
      </c>
      <c r="AY204" s="187" t="s">
        <v>121</v>
      </c>
    </row>
    <row r="205" spans="2:65" s="1" customFormat="1" ht="22.5" customHeight="1">
      <c r="B205" s="163"/>
      <c r="C205" s="164" t="s">
        <v>230</v>
      </c>
      <c r="D205" s="164" t="s">
        <v>124</v>
      </c>
      <c r="E205" s="165" t="s">
        <v>245</v>
      </c>
      <c r="F205" s="166" t="s">
        <v>246</v>
      </c>
      <c r="G205" s="167" t="s">
        <v>229</v>
      </c>
      <c r="H205" s="168">
        <v>846</v>
      </c>
      <c r="I205" s="169"/>
      <c r="J205" s="170">
        <f>ROUND(I205*H205,2)</f>
        <v>0</v>
      </c>
      <c r="K205" s="166" t="s">
        <v>128</v>
      </c>
      <c r="L205" s="33"/>
      <c r="M205" s="171" t="s">
        <v>20</v>
      </c>
      <c r="N205" s="172" t="s">
        <v>44</v>
      </c>
      <c r="O205" s="34"/>
      <c r="P205" s="173">
        <f>O205*H205</f>
        <v>0</v>
      </c>
      <c r="Q205" s="173">
        <v>0</v>
      </c>
      <c r="R205" s="173">
        <f>Q205*H205</f>
        <v>0</v>
      </c>
      <c r="S205" s="173">
        <v>0.01102</v>
      </c>
      <c r="T205" s="174">
        <f>S205*H205</f>
        <v>9.32292</v>
      </c>
      <c r="AR205" s="16" t="s">
        <v>230</v>
      </c>
      <c r="AT205" s="16" t="s">
        <v>124</v>
      </c>
      <c r="AU205" s="16" t="s">
        <v>81</v>
      </c>
      <c r="AY205" s="16" t="s">
        <v>121</v>
      </c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6" t="s">
        <v>22</v>
      </c>
      <c r="BK205" s="175">
        <f>ROUND(I205*H205,2)</f>
        <v>0</v>
      </c>
      <c r="BL205" s="16" t="s">
        <v>230</v>
      </c>
      <c r="BM205" s="16" t="s">
        <v>247</v>
      </c>
    </row>
    <row r="206" spans="2:47" s="1" customFormat="1" ht="27">
      <c r="B206" s="33"/>
      <c r="D206" s="176" t="s">
        <v>131</v>
      </c>
      <c r="F206" s="177" t="s">
        <v>132</v>
      </c>
      <c r="I206" s="137"/>
      <c r="L206" s="33"/>
      <c r="M206" s="62"/>
      <c r="N206" s="34"/>
      <c r="O206" s="34"/>
      <c r="P206" s="34"/>
      <c r="Q206" s="34"/>
      <c r="R206" s="34"/>
      <c r="S206" s="34"/>
      <c r="T206" s="63"/>
      <c r="AT206" s="16" t="s">
        <v>131</v>
      </c>
      <c r="AU206" s="16" t="s">
        <v>81</v>
      </c>
    </row>
    <row r="207" spans="2:51" s="11" customFormat="1" ht="13.5">
      <c r="B207" s="178"/>
      <c r="D207" s="176" t="s">
        <v>133</v>
      </c>
      <c r="E207" s="187" t="s">
        <v>20</v>
      </c>
      <c r="F207" s="188" t="s">
        <v>248</v>
      </c>
      <c r="H207" s="189">
        <v>817</v>
      </c>
      <c r="I207" s="183"/>
      <c r="L207" s="178"/>
      <c r="M207" s="184"/>
      <c r="N207" s="185"/>
      <c r="O207" s="185"/>
      <c r="P207" s="185"/>
      <c r="Q207" s="185"/>
      <c r="R207" s="185"/>
      <c r="S207" s="185"/>
      <c r="T207" s="186"/>
      <c r="AT207" s="187" t="s">
        <v>133</v>
      </c>
      <c r="AU207" s="187" t="s">
        <v>81</v>
      </c>
      <c r="AV207" s="11" t="s">
        <v>81</v>
      </c>
      <c r="AW207" s="11" t="s">
        <v>36</v>
      </c>
      <c r="AX207" s="11" t="s">
        <v>73</v>
      </c>
      <c r="AY207" s="187" t="s">
        <v>121</v>
      </c>
    </row>
    <row r="208" spans="2:51" s="11" customFormat="1" ht="13.5">
      <c r="B208" s="178"/>
      <c r="D208" s="176" t="s">
        <v>133</v>
      </c>
      <c r="E208" s="187" t="s">
        <v>20</v>
      </c>
      <c r="F208" s="188" t="s">
        <v>234</v>
      </c>
      <c r="H208" s="189">
        <v>29</v>
      </c>
      <c r="I208" s="183"/>
      <c r="L208" s="178"/>
      <c r="M208" s="184"/>
      <c r="N208" s="185"/>
      <c r="O208" s="185"/>
      <c r="P208" s="185"/>
      <c r="Q208" s="185"/>
      <c r="R208" s="185"/>
      <c r="S208" s="185"/>
      <c r="T208" s="186"/>
      <c r="AT208" s="187" t="s">
        <v>133</v>
      </c>
      <c r="AU208" s="187" t="s">
        <v>81</v>
      </c>
      <c r="AV208" s="11" t="s">
        <v>81</v>
      </c>
      <c r="AW208" s="11" t="s">
        <v>36</v>
      </c>
      <c r="AX208" s="11" t="s">
        <v>73</v>
      </c>
      <c r="AY208" s="187" t="s">
        <v>121</v>
      </c>
    </row>
    <row r="209" spans="2:51" s="12" customFormat="1" ht="13.5">
      <c r="B209" s="190"/>
      <c r="D209" s="179" t="s">
        <v>133</v>
      </c>
      <c r="E209" s="199" t="s">
        <v>20</v>
      </c>
      <c r="F209" s="200" t="s">
        <v>142</v>
      </c>
      <c r="H209" s="201">
        <v>846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8" t="s">
        <v>133</v>
      </c>
      <c r="AU209" s="198" t="s">
        <v>81</v>
      </c>
      <c r="AV209" s="12" t="s">
        <v>129</v>
      </c>
      <c r="AW209" s="12" t="s">
        <v>36</v>
      </c>
      <c r="AX209" s="12" t="s">
        <v>22</v>
      </c>
      <c r="AY209" s="198" t="s">
        <v>121</v>
      </c>
    </row>
    <row r="210" spans="2:65" s="1" customFormat="1" ht="22.5" customHeight="1">
      <c r="B210" s="163"/>
      <c r="C210" s="164" t="s">
        <v>249</v>
      </c>
      <c r="D210" s="164" t="s">
        <v>124</v>
      </c>
      <c r="E210" s="165" t="s">
        <v>250</v>
      </c>
      <c r="F210" s="166" t="s">
        <v>251</v>
      </c>
      <c r="G210" s="167" t="s">
        <v>168</v>
      </c>
      <c r="H210" s="168">
        <v>105</v>
      </c>
      <c r="I210" s="169"/>
      <c r="J210" s="170">
        <f>ROUND(I210*H210,2)</f>
        <v>0</v>
      </c>
      <c r="K210" s="166" t="s">
        <v>128</v>
      </c>
      <c r="L210" s="33"/>
      <c r="M210" s="171" t="s">
        <v>20</v>
      </c>
      <c r="N210" s="172" t="s">
        <v>44</v>
      </c>
      <c r="O210" s="34"/>
      <c r="P210" s="173">
        <f>O210*H210</f>
        <v>0</v>
      </c>
      <c r="Q210" s="173">
        <v>0</v>
      </c>
      <c r="R210" s="173">
        <f>Q210*H210</f>
        <v>0</v>
      </c>
      <c r="S210" s="173">
        <v>0.00053</v>
      </c>
      <c r="T210" s="174">
        <f>S210*H210</f>
        <v>0.05565</v>
      </c>
      <c r="AR210" s="16" t="s">
        <v>230</v>
      </c>
      <c r="AT210" s="16" t="s">
        <v>124</v>
      </c>
      <c r="AU210" s="16" t="s">
        <v>81</v>
      </c>
      <c r="AY210" s="16" t="s">
        <v>121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6" t="s">
        <v>22</v>
      </c>
      <c r="BK210" s="175">
        <f>ROUND(I210*H210,2)</f>
        <v>0</v>
      </c>
      <c r="BL210" s="16" t="s">
        <v>230</v>
      </c>
      <c r="BM210" s="16" t="s">
        <v>252</v>
      </c>
    </row>
    <row r="211" spans="2:47" s="1" customFormat="1" ht="27">
      <c r="B211" s="33"/>
      <c r="D211" s="179" t="s">
        <v>131</v>
      </c>
      <c r="F211" s="202" t="s">
        <v>132</v>
      </c>
      <c r="I211" s="137"/>
      <c r="L211" s="33"/>
      <c r="M211" s="62"/>
      <c r="N211" s="34"/>
      <c r="O211" s="34"/>
      <c r="P211" s="34"/>
      <c r="Q211" s="34"/>
      <c r="R211" s="34"/>
      <c r="S211" s="34"/>
      <c r="T211" s="63"/>
      <c r="AT211" s="16" t="s">
        <v>131</v>
      </c>
      <c r="AU211" s="16" t="s">
        <v>81</v>
      </c>
    </row>
    <row r="212" spans="2:65" s="1" customFormat="1" ht="22.5" customHeight="1">
      <c r="B212" s="163"/>
      <c r="C212" s="164" t="s">
        <v>253</v>
      </c>
      <c r="D212" s="164" t="s">
        <v>124</v>
      </c>
      <c r="E212" s="165" t="s">
        <v>254</v>
      </c>
      <c r="F212" s="166" t="s">
        <v>255</v>
      </c>
      <c r="G212" s="167" t="s">
        <v>168</v>
      </c>
      <c r="H212" s="168">
        <v>75</v>
      </c>
      <c r="I212" s="169"/>
      <c r="J212" s="170">
        <f>ROUND(I212*H212,2)</f>
        <v>0</v>
      </c>
      <c r="K212" s="166" t="s">
        <v>128</v>
      </c>
      <c r="L212" s="33"/>
      <c r="M212" s="171" t="s">
        <v>20</v>
      </c>
      <c r="N212" s="172" t="s">
        <v>44</v>
      </c>
      <c r="O212" s="34"/>
      <c r="P212" s="173">
        <f>O212*H212</f>
        <v>0</v>
      </c>
      <c r="Q212" s="173">
        <v>0</v>
      </c>
      <c r="R212" s="173">
        <f>Q212*H212</f>
        <v>0</v>
      </c>
      <c r="S212" s="173">
        <v>0.00123</v>
      </c>
      <c r="T212" s="174">
        <f>S212*H212</f>
        <v>0.09225</v>
      </c>
      <c r="AR212" s="16" t="s">
        <v>230</v>
      </c>
      <c r="AT212" s="16" t="s">
        <v>124</v>
      </c>
      <c r="AU212" s="16" t="s">
        <v>81</v>
      </c>
      <c r="AY212" s="16" t="s">
        <v>121</v>
      </c>
      <c r="BE212" s="175">
        <f>IF(N212="základní",J212,0)</f>
        <v>0</v>
      </c>
      <c r="BF212" s="175">
        <f>IF(N212="snížená",J212,0)</f>
        <v>0</v>
      </c>
      <c r="BG212" s="175">
        <f>IF(N212="zákl. přenesená",J212,0)</f>
        <v>0</v>
      </c>
      <c r="BH212" s="175">
        <f>IF(N212="sníž. přenesená",J212,0)</f>
        <v>0</v>
      </c>
      <c r="BI212" s="175">
        <f>IF(N212="nulová",J212,0)</f>
        <v>0</v>
      </c>
      <c r="BJ212" s="16" t="s">
        <v>22</v>
      </c>
      <c r="BK212" s="175">
        <f>ROUND(I212*H212,2)</f>
        <v>0</v>
      </c>
      <c r="BL212" s="16" t="s">
        <v>230</v>
      </c>
      <c r="BM212" s="16" t="s">
        <v>256</v>
      </c>
    </row>
    <row r="213" spans="2:47" s="1" customFormat="1" ht="27">
      <c r="B213" s="33"/>
      <c r="D213" s="176" t="s">
        <v>131</v>
      </c>
      <c r="F213" s="177" t="s">
        <v>132</v>
      </c>
      <c r="I213" s="137"/>
      <c r="L213" s="33"/>
      <c r="M213" s="62"/>
      <c r="N213" s="34"/>
      <c r="O213" s="34"/>
      <c r="P213" s="34"/>
      <c r="Q213" s="34"/>
      <c r="R213" s="34"/>
      <c r="S213" s="34"/>
      <c r="T213" s="63"/>
      <c r="AT213" s="16" t="s">
        <v>131</v>
      </c>
      <c r="AU213" s="16" t="s">
        <v>81</v>
      </c>
    </row>
    <row r="214" spans="2:51" s="11" customFormat="1" ht="13.5">
      <c r="B214" s="178"/>
      <c r="D214" s="179" t="s">
        <v>133</v>
      </c>
      <c r="E214" s="180" t="s">
        <v>20</v>
      </c>
      <c r="F214" s="181" t="s">
        <v>257</v>
      </c>
      <c r="H214" s="182">
        <v>75</v>
      </c>
      <c r="I214" s="183"/>
      <c r="L214" s="178"/>
      <c r="M214" s="184"/>
      <c r="N214" s="185"/>
      <c r="O214" s="185"/>
      <c r="P214" s="185"/>
      <c r="Q214" s="185"/>
      <c r="R214" s="185"/>
      <c r="S214" s="185"/>
      <c r="T214" s="186"/>
      <c r="AT214" s="187" t="s">
        <v>133</v>
      </c>
      <c r="AU214" s="187" t="s">
        <v>81</v>
      </c>
      <c r="AV214" s="11" t="s">
        <v>81</v>
      </c>
      <c r="AW214" s="11" t="s">
        <v>36</v>
      </c>
      <c r="AX214" s="11" t="s">
        <v>22</v>
      </c>
      <c r="AY214" s="187" t="s">
        <v>121</v>
      </c>
    </row>
    <row r="215" spans="2:65" s="1" customFormat="1" ht="22.5" customHeight="1">
      <c r="B215" s="163"/>
      <c r="C215" s="164" t="s">
        <v>258</v>
      </c>
      <c r="D215" s="164" t="s">
        <v>124</v>
      </c>
      <c r="E215" s="165" t="s">
        <v>259</v>
      </c>
      <c r="F215" s="166" t="s">
        <v>260</v>
      </c>
      <c r="G215" s="167" t="s">
        <v>168</v>
      </c>
      <c r="H215" s="168">
        <v>25</v>
      </c>
      <c r="I215" s="169"/>
      <c r="J215" s="170">
        <f>ROUND(I215*H215,2)</f>
        <v>0</v>
      </c>
      <c r="K215" s="166" t="s">
        <v>128</v>
      </c>
      <c r="L215" s="33"/>
      <c r="M215" s="171" t="s">
        <v>20</v>
      </c>
      <c r="N215" s="172" t="s">
        <v>44</v>
      </c>
      <c r="O215" s="34"/>
      <c r="P215" s="173">
        <f>O215*H215</f>
        <v>0</v>
      </c>
      <c r="Q215" s="173">
        <v>0</v>
      </c>
      <c r="R215" s="173">
        <f>Q215*H215</f>
        <v>0</v>
      </c>
      <c r="S215" s="173">
        <v>0.00146</v>
      </c>
      <c r="T215" s="174">
        <f>S215*H215</f>
        <v>0.0365</v>
      </c>
      <c r="AR215" s="16" t="s">
        <v>230</v>
      </c>
      <c r="AT215" s="16" t="s">
        <v>124</v>
      </c>
      <c r="AU215" s="16" t="s">
        <v>81</v>
      </c>
      <c r="AY215" s="16" t="s">
        <v>121</v>
      </c>
      <c r="BE215" s="175">
        <f>IF(N215="základní",J215,0)</f>
        <v>0</v>
      </c>
      <c r="BF215" s="175">
        <f>IF(N215="snížená",J215,0)</f>
        <v>0</v>
      </c>
      <c r="BG215" s="175">
        <f>IF(N215="zákl. přenesená",J215,0)</f>
        <v>0</v>
      </c>
      <c r="BH215" s="175">
        <f>IF(N215="sníž. přenesená",J215,0)</f>
        <v>0</v>
      </c>
      <c r="BI215" s="175">
        <f>IF(N215="nulová",J215,0)</f>
        <v>0</v>
      </c>
      <c r="BJ215" s="16" t="s">
        <v>22</v>
      </c>
      <c r="BK215" s="175">
        <f>ROUND(I215*H215,2)</f>
        <v>0</v>
      </c>
      <c r="BL215" s="16" t="s">
        <v>230</v>
      </c>
      <c r="BM215" s="16" t="s">
        <v>261</v>
      </c>
    </row>
    <row r="216" spans="2:47" s="1" customFormat="1" ht="27">
      <c r="B216" s="33"/>
      <c r="D216" s="179" t="s">
        <v>131</v>
      </c>
      <c r="F216" s="202" t="s">
        <v>132</v>
      </c>
      <c r="I216" s="137"/>
      <c r="L216" s="33"/>
      <c r="M216" s="62"/>
      <c r="N216" s="34"/>
      <c r="O216" s="34"/>
      <c r="P216" s="34"/>
      <c r="Q216" s="34"/>
      <c r="R216" s="34"/>
      <c r="S216" s="34"/>
      <c r="T216" s="63"/>
      <c r="AT216" s="16" t="s">
        <v>131</v>
      </c>
      <c r="AU216" s="16" t="s">
        <v>81</v>
      </c>
    </row>
    <row r="217" spans="2:65" s="1" customFormat="1" ht="22.5" customHeight="1">
      <c r="B217" s="163"/>
      <c r="C217" s="164" t="s">
        <v>262</v>
      </c>
      <c r="D217" s="164" t="s">
        <v>124</v>
      </c>
      <c r="E217" s="165" t="s">
        <v>263</v>
      </c>
      <c r="F217" s="166" t="s">
        <v>264</v>
      </c>
      <c r="G217" s="167" t="s">
        <v>168</v>
      </c>
      <c r="H217" s="168">
        <v>22</v>
      </c>
      <c r="I217" s="169"/>
      <c r="J217" s="170">
        <f>ROUND(I217*H217,2)</f>
        <v>0</v>
      </c>
      <c r="K217" s="166" t="s">
        <v>128</v>
      </c>
      <c r="L217" s="33"/>
      <c r="M217" s="171" t="s">
        <v>20</v>
      </c>
      <c r="N217" s="172" t="s">
        <v>44</v>
      </c>
      <c r="O217" s="34"/>
      <c r="P217" s="173">
        <f>O217*H217</f>
        <v>0</v>
      </c>
      <c r="Q217" s="173">
        <v>0</v>
      </c>
      <c r="R217" s="173">
        <f>Q217*H217</f>
        <v>0</v>
      </c>
      <c r="S217" s="173">
        <v>0.00244</v>
      </c>
      <c r="T217" s="174">
        <f>S217*H217</f>
        <v>0.05368</v>
      </c>
      <c r="AR217" s="16" t="s">
        <v>230</v>
      </c>
      <c r="AT217" s="16" t="s">
        <v>124</v>
      </c>
      <c r="AU217" s="16" t="s">
        <v>81</v>
      </c>
      <c r="AY217" s="16" t="s">
        <v>121</v>
      </c>
      <c r="BE217" s="175">
        <f>IF(N217="základní",J217,0)</f>
        <v>0</v>
      </c>
      <c r="BF217" s="175">
        <f>IF(N217="snížená",J217,0)</f>
        <v>0</v>
      </c>
      <c r="BG217" s="175">
        <f>IF(N217="zákl. přenesená",J217,0)</f>
        <v>0</v>
      </c>
      <c r="BH217" s="175">
        <f>IF(N217="sníž. přenesená",J217,0)</f>
        <v>0</v>
      </c>
      <c r="BI217" s="175">
        <f>IF(N217="nulová",J217,0)</f>
        <v>0</v>
      </c>
      <c r="BJ217" s="16" t="s">
        <v>22</v>
      </c>
      <c r="BK217" s="175">
        <f>ROUND(I217*H217,2)</f>
        <v>0</v>
      </c>
      <c r="BL217" s="16" t="s">
        <v>230</v>
      </c>
      <c r="BM217" s="16" t="s">
        <v>265</v>
      </c>
    </row>
    <row r="218" spans="2:47" s="1" customFormat="1" ht="27">
      <c r="B218" s="33"/>
      <c r="D218" s="179" t="s">
        <v>131</v>
      </c>
      <c r="F218" s="202" t="s">
        <v>132</v>
      </c>
      <c r="I218" s="137"/>
      <c r="L218" s="33"/>
      <c r="M218" s="62"/>
      <c r="N218" s="34"/>
      <c r="O218" s="34"/>
      <c r="P218" s="34"/>
      <c r="Q218" s="34"/>
      <c r="R218" s="34"/>
      <c r="S218" s="34"/>
      <c r="T218" s="63"/>
      <c r="AT218" s="16" t="s">
        <v>131</v>
      </c>
      <c r="AU218" s="16" t="s">
        <v>81</v>
      </c>
    </row>
    <row r="219" spans="2:65" s="1" customFormat="1" ht="22.5" customHeight="1">
      <c r="B219" s="163"/>
      <c r="C219" s="164" t="s">
        <v>7</v>
      </c>
      <c r="D219" s="164" t="s">
        <v>124</v>
      </c>
      <c r="E219" s="165" t="s">
        <v>266</v>
      </c>
      <c r="F219" s="166" t="s">
        <v>267</v>
      </c>
      <c r="G219" s="167" t="s">
        <v>168</v>
      </c>
      <c r="H219" s="168">
        <v>10</v>
      </c>
      <c r="I219" s="169"/>
      <c r="J219" s="170">
        <f>ROUND(I219*H219,2)</f>
        <v>0</v>
      </c>
      <c r="K219" s="166" t="s">
        <v>128</v>
      </c>
      <c r="L219" s="33"/>
      <c r="M219" s="171" t="s">
        <v>20</v>
      </c>
      <c r="N219" s="172" t="s">
        <v>44</v>
      </c>
      <c r="O219" s="34"/>
      <c r="P219" s="173">
        <f>O219*H219</f>
        <v>0</v>
      </c>
      <c r="Q219" s="173">
        <v>0</v>
      </c>
      <c r="R219" s="173">
        <f>Q219*H219</f>
        <v>0</v>
      </c>
      <c r="S219" s="173">
        <v>0.01118</v>
      </c>
      <c r="T219" s="174">
        <f>S219*H219</f>
        <v>0.11180000000000001</v>
      </c>
      <c r="AR219" s="16" t="s">
        <v>230</v>
      </c>
      <c r="AT219" s="16" t="s">
        <v>124</v>
      </c>
      <c r="AU219" s="16" t="s">
        <v>81</v>
      </c>
      <c r="AY219" s="16" t="s">
        <v>121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6" t="s">
        <v>22</v>
      </c>
      <c r="BK219" s="175">
        <f>ROUND(I219*H219,2)</f>
        <v>0</v>
      </c>
      <c r="BL219" s="16" t="s">
        <v>230</v>
      </c>
      <c r="BM219" s="16" t="s">
        <v>268</v>
      </c>
    </row>
    <row r="220" spans="2:47" s="1" customFormat="1" ht="27">
      <c r="B220" s="33"/>
      <c r="D220" s="179" t="s">
        <v>131</v>
      </c>
      <c r="F220" s="202" t="s">
        <v>132</v>
      </c>
      <c r="I220" s="137"/>
      <c r="L220" s="33"/>
      <c r="M220" s="62"/>
      <c r="N220" s="34"/>
      <c r="O220" s="34"/>
      <c r="P220" s="34"/>
      <c r="Q220" s="34"/>
      <c r="R220" s="34"/>
      <c r="S220" s="34"/>
      <c r="T220" s="63"/>
      <c r="AT220" s="16" t="s">
        <v>131</v>
      </c>
      <c r="AU220" s="16" t="s">
        <v>81</v>
      </c>
    </row>
    <row r="221" spans="2:65" s="1" customFormat="1" ht="22.5" customHeight="1">
      <c r="B221" s="163"/>
      <c r="C221" s="164" t="s">
        <v>269</v>
      </c>
      <c r="D221" s="164" t="s">
        <v>124</v>
      </c>
      <c r="E221" s="165" t="s">
        <v>270</v>
      </c>
      <c r="F221" s="166" t="s">
        <v>271</v>
      </c>
      <c r="G221" s="167" t="s">
        <v>168</v>
      </c>
      <c r="H221" s="168">
        <v>2</v>
      </c>
      <c r="I221" s="169"/>
      <c r="J221" s="170">
        <f>ROUND(I221*H221,2)</f>
        <v>0</v>
      </c>
      <c r="K221" s="166" t="s">
        <v>128</v>
      </c>
      <c r="L221" s="33"/>
      <c r="M221" s="171" t="s">
        <v>20</v>
      </c>
      <c r="N221" s="172" t="s">
        <v>44</v>
      </c>
      <c r="O221" s="34"/>
      <c r="P221" s="173">
        <f>O221*H221</f>
        <v>0</v>
      </c>
      <c r="Q221" s="173">
        <v>0</v>
      </c>
      <c r="R221" s="173">
        <f>Q221*H221</f>
        <v>0</v>
      </c>
      <c r="S221" s="173">
        <v>0.02826</v>
      </c>
      <c r="T221" s="174">
        <f>S221*H221</f>
        <v>0.05652</v>
      </c>
      <c r="AR221" s="16" t="s">
        <v>230</v>
      </c>
      <c r="AT221" s="16" t="s">
        <v>124</v>
      </c>
      <c r="AU221" s="16" t="s">
        <v>81</v>
      </c>
      <c r="AY221" s="16" t="s">
        <v>121</v>
      </c>
      <c r="BE221" s="175">
        <f>IF(N221="základní",J221,0)</f>
        <v>0</v>
      </c>
      <c r="BF221" s="175">
        <f>IF(N221="snížená",J221,0)</f>
        <v>0</v>
      </c>
      <c r="BG221" s="175">
        <f>IF(N221="zákl. přenesená",J221,0)</f>
        <v>0</v>
      </c>
      <c r="BH221" s="175">
        <f>IF(N221="sníž. přenesená",J221,0)</f>
        <v>0</v>
      </c>
      <c r="BI221" s="175">
        <f>IF(N221="nulová",J221,0)</f>
        <v>0</v>
      </c>
      <c r="BJ221" s="16" t="s">
        <v>22</v>
      </c>
      <c r="BK221" s="175">
        <f>ROUND(I221*H221,2)</f>
        <v>0</v>
      </c>
      <c r="BL221" s="16" t="s">
        <v>230</v>
      </c>
      <c r="BM221" s="16" t="s">
        <v>272</v>
      </c>
    </row>
    <row r="222" spans="2:47" s="1" customFormat="1" ht="27">
      <c r="B222" s="33"/>
      <c r="D222" s="179" t="s">
        <v>131</v>
      </c>
      <c r="F222" s="202" t="s">
        <v>132</v>
      </c>
      <c r="I222" s="137"/>
      <c r="L222" s="33"/>
      <c r="M222" s="62"/>
      <c r="N222" s="34"/>
      <c r="O222" s="34"/>
      <c r="P222" s="34"/>
      <c r="Q222" s="34"/>
      <c r="R222" s="34"/>
      <c r="S222" s="34"/>
      <c r="T222" s="63"/>
      <c r="AT222" s="16" t="s">
        <v>131</v>
      </c>
      <c r="AU222" s="16" t="s">
        <v>81</v>
      </c>
    </row>
    <row r="223" spans="2:65" s="1" customFormat="1" ht="22.5" customHeight="1">
      <c r="B223" s="163"/>
      <c r="C223" s="164" t="s">
        <v>273</v>
      </c>
      <c r="D223" s="164" t="s">
        <v>124</v>
      </c>
      <c r="E223" s="165" t="s">
        <v>274</v>
      </c>
      <c r="F223" s="166" t="s">
        <v>275</v>
      </c>
      <c r="G223" s="167" t="s">
        <v>168</v>
      </c>
      <c r="H223" s="168">
        <v>2</v>
      </c>
      <c r="I223" s="169"/>
      <c r="J223" s="170">
        <f>ROUND(I223*H223,2)</f>
        <v>0</v>
      </c>
      <c r="K223" s="166" t="s">
        <v>20</v>
      </c>
      <c r="L223" s="33"/>
      <c r="M223" s="171" t="s">
        <v>20</v>
      </c>
      <c r="N223" s="172" t="s">
        <v>44</v>
      </c>
      <c r="O223" s="34"/>
      <c r="P223" s="173">
        <f>O223*H223</f>
        <v>0</v>
      </c>
      <c r="Q223" s="173">
        <v>0</v>
      </c>
      <c r="R223" s="173">
        <f>Q223*H223</f>
        <v>0</v>
      </c>
      <c r="S223" s="173">
        <v>0.02826</v>
      </c>
      <c r="T223" s="174">
        <f>S223*H223</f>
        <v>0.05652</v>
      </c>
      <c r="AR223" s="16" t="s">
        <v>230</v>
      </c>
      <c r="AT223" s="16" t="s">
        <v>124</v>
      </c>
      <c r="AU223" s="16" t="s">
        <v>81</v>
      </c>
      <c r="AY223" s="16" t="s">
        <v>121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16" t="s">
        <v>22</v>
      </c>
      <c r="BK223" s="175">
        <f>ROUND(I223*H223,2)</f>
        <v>0</v>
      </c>
      <c r="BL223" s="16" t="s">
        <v>230</v>
      </c>
      <c r="BM223" s="16" t="s">
        <v>276</v>
      </c>
    </row>
    <row r="224" spans="2:47" s="1" customFormat="1" ht="27">
      <c r="B224" s="33"/>
      <c r="D224" s="179" t="s">
        <v>131</v>
      </c>
      <c r="F224" s="202" t="s">
        <v>132</v>
      </c>
      <c r="I224" s="137"/>
      <c r="L224" s="33"/>
      <c r="M224" s="62"/>
      <c r="N224" s="34"/>
      <c r="O224" s="34"/>
      <c r="P224" s="34"/>
      <c r="Q224" s="34"/>
      <c r="R224" s="34"/>
      <c r="S224" s="34"/>
      <c r="T224" s="63"/>
      <c r="AT224" s="16" t="s">
        <v>131</v>
      </c>
      <c r="AU224" s="16" t="s">
        <v>81</v>
      </c>
    </row>
    <row r="225" spans="2:65" s="1" customFormat="1" ht="22.5" customHeight="1">
      <c r="B225" s="163"/>
      <c r="C225" s="164" t="s">
        <v>277</v>
      </c>
      <c r="D225" s="164" t="s">
        <v>124</v>
      </c>
      <c r="E225" s="165" t="s">
        <v>278</v>
      </c>
      <c r="F225" s="166" t="s">
        <v>279</v>
      </c>
      <c r="G225" s="167" t="s">
        <v>168</v>
      </c>
      <c r="H225" s="168">
        <v>4</v>
      </c>
      <c r="I225" s="169"/>
      <c r="J225" s="170">
        <f>ROUND(I225*H225,2)</f>
        <v>0</v>
      </c>
      <c r="K225" s="166" t="s">
        <v>20</v>
      </c>
      <c r="L225" s="33"/>
      <c r="M225" s="171" t="s">
        <v>20</v>
      </c>
      <c r="N225" s="172" t="s">
        <v>44</v>
      </c>
      <c r="O225" s="34"/>
      <c r="P225" s="173">
        <f>O225*H225</f>
        <v>0</v>
      </c>
      <c r="Q225" s="173">
        <v>0</v>
      </c>
      <c r="R225" s="173">
        <f>Q225*H225</f>
        <v>0</v>
      </c>
      <c r="S225" s="173">
        <v>0.02826</v>
      </c>
      <c r="T225" s="174">
        <f>S225*H225</f>
        <v>0.11304</v>
      </c>
      <c r="AR225" s="16" t="s">
        <v>230</v>
      </c>
      <c r="AT225" s="16" t="s">
        <v>124</v>
      </c>
      <c r="AU225" s="16" t="s">
        <v>81</v>
      </c>
      <c r="AY225" s="16" t="s">
        <v>121</v>
      </c>
      <c r="BE225" s="175">
        <f>IF(N225="základní",J225,0)</f>
        <v>0</v>
      </c>
      <c r="BF225" s="175">
        <f>IF(N225="snížená",J225,0)</f>
        <v>0</v>
      </c>
      <c r="BG225" s="175">
        <f>IF(N225="zákl. přenesená",J225,0)</f>
        <v>0</v>
      </c>
      <c r="BH225" s="175">
        <f>IF(N225="sníž. přenesená",J225,0)</f>
        <v>0</v>
      </c>
      <c r="BI225" s="175">
        <f>IF(N225="nulová",J225,0)</f>
        <v>0</v>
      </c>
      <c r="BJ225" s="16" t="s">
        <v>22</v>
      </c>
      <c r="BK225" s="175">
        <f>ROUND(I225*H225,2)</f>
        <v>0</v>
      </c>
      <c r="BL225" s="16" t="s">
        <v>230</v>
      </c>
      <c r="BM225" s="16" t="s">
        <v>280</v>
      </c>
    </row>
    <row r="226" spans="2:47" s="1" customFormat="1" ht="27">
      <c r="B226" s="33"/>
      <c r="D226" s="179" t="s">
        <v>131</v>
      </c>
      <c r="F226" s="202" t="s">
        <v>132</v>
      </c>
      <c r="I226" s="137"/>
      <c r="L226" s="33"/>
      <c r="M226" s="62"/>
      <c r="N226" s="34"/>
      <c r="O226" s="34"/>
      <c r="P226" s="34"/>
      <c r="Q226" s="34"/>
      <c r="R226" s="34"/>
      <c r="S226" s="34"/>
      <c r="T226" s="63"/>
      <c r="AT226" s="16" t="s">
        <v>131</v>
      </c>
      <c r="AU226" s="16" t="s">
        <v>81</v>
      </c>
    </row>
    <row r="227" spans="2:65" s="1" customFormat="1" ht="22.5" customHeight="1">
      <c r="B227" s="163"/>
      <c r="C227" s="164" t="s">
        <v>281</v>
      </c>
      <c r="D227" s="164" t="s">
        <v>124</v>
      </c>
      <c r="E227" s="165" t="s">
        <v>282</v>
      </c>
      <c r="F227" s="166" t="s">
        <v>283</v>
      </c>
      <c r="G227" s="167" t="s">
        <v>168</v>
      </c>
      <c r="H227" s="168">
        <v>2</v>
      </c>
      <c r="I227" s="169"/>
      <c r="J227" s="170">
        <f>ROUND(I227*H227,2)</f>
        <v>0</v>
      </c>
      <c r="K227" s="166" t="s">
        <v>128</v>
      </c>
      <c r="L227" s="33"/>
      <c r="M227" s="171" t="s">
        <v>20</v>
      </c>
      <c r="N227" s="172" t="s">
        <v>44</v>
      </c>
      <c r="O227" s="34"/>
      <c r="P227" s="173">
        <f>O227*H227</f>
        <v>0</v>
      </c>
      <c r="Q227" s="173">
        <v>0</v>
      </c>
      <c r="R227" s="173">
        <f>Q227*H227</f>
        <v>0</v>
      </c>
      <c r="S227" s="173">
        <v>0.01165</v>
      </c>
      <c r="T227" s="174">
        <f>S227*H227</f>
        <v>0.0233</v>
      </c>
      <c r="AR227" s="16" t="s">
        <v>230</v>
      </c>
      <c r="AT227" s="16" t="s">
        <v>124</v>
      </c>
      <c r="AU227" s="16" t="s">
        <v>81</v>
      </c>
      <c r="AY227" s="16" t="s">
        <v>121</v>
      </c>
      <c r="BE227" s="175">
        <f>IF(N227="základní",J227,0)</f>
        <v>0</v>
      </c>
      <c r="BF227" s="175">
        <f>IF(N227="snížená",J227,0)</f>
        <v>0</v>
      </c>
      <c r="BG227" s="175">
        <f>IF(N227="zákl. přenesená",J227,0)</f>
        <v>0</v>
      </c>
      <c r="BH227" s="175">
        <f>IF(N227="sníž. přenesená",J227,0)</f>
        <v>0</v>
      </c>
      <c r="BI227" s="175">
        <f>IF(N227="nulová",J227,0)</f>
        <v>0</v>
      </c>
      <c r="BJ227" s="16" t="s">
        <v>22</v>
      </c>
      <c r="BK227" s="175">
        <f>ROUND(I227*H227,2)</f>
        <v>0</v>
      </c>
      <c r="BL227" s="16" t="s">
        <v>230</v>
      </c>
      <c r="BM227" s="16" t="s">
        <v>284</v>
      </c>
    </row>
    <row r="228" spans="2:47" s="1" customFormat="1" ht="27">
      <c r="B228" s="33"/>
      <c r="D228" s="179" t="s">
        <v>131</v>
      </c>
      <c r="F228" s="202" t="s">
        <v>132</v>
      </c>
      <c r="I228" s="137"/>
      <c r="L228" s="33"/>
      <c r="M228" s="62"/>
      <c r="N228" s="34"/>
      <c r="O228" s="34"/>
      <c r="P228" s="34"/>
      <c r="Q228" s="34"/>
      <c r="R228" s="34"/>
      <c r="S228" s="34"/>
      <c r="T228" s="63"/>
      <c r="AT228" s="16" t="s">
        <v>131</v>
      </c>
      <c r="AU228" s="16" t="s">
        <v>81</v>
      </c>
    </row>
    <row r="229" spans="2:65" s="1" customFormat="1" ht="22.5" customHeight="1">
      <c r="B229" s="163"/>
      <c r="C229" s="164" t="s">
        <v>285</v>
      </c>
      <c r="D229" s="164" t="s">
        <v>124</v>
      </c>
      <c r="E229" s="165" t="s">
        <v>286</v>
      </c>
      <c r="F229" s="166" t="s">
        <v>287</v>
      </c>
      <c r="G229" s="167" t="s">
        <v>168</v>
      </c>
      <c r="H229" s="168">
        <v>2</v>
      </c>
      <c r="I229" s="169"/>
      <c r="J229" s="170">
        <f>ROUND(I229*H229,2)</f>
        <v>0</v>
      </c>
      <c r="K229" s="166" t="s">
        <v>20</v>
      </c>
      <c r="L229" s="33"/>
      <c r="M229" s="171" t="s">
        <v>20</v>
      </c>
      <c r="N229" s="172" t="s">
        <v>44</v>
      </c>
      <c r="O229" s="34"/>
      <c r="P229" s="173">
        <f>O229*H229</f>
        <v>0</v>
      </c>
      <c r="Q229" s="173">
        <v>0</v>
      </c>
      <c r="R229" s="173">
        <f>Q229*H229</f>
        <v>0</v>
      </c>
      <c r="S229" s="173">
        <v>0.02826</v>
      </c>
      <c r="T229" s="174">
        <f>S229*H229</f>
        <v>0.05652</v>
      </c>
      <c r="AR229" s="16" t="s">
        <v>230</v>
      </c>
      <c r="AT229" s="16" t="s">
        <v>124</v>
      </c>
      <c r="AU229" s="16" t="s">
        <v>81</v>
      </c>
      <c r="AY229" s="16" t="s">
        <v>121</v>
      </c>
      <c r="BE229" s="175">
        <f>IF(N229="základní",J229,0)</f>
        <v>0</v>
      </c>
      <c r="BF229" s="175">
        <f>IF(N229="snížená",J229,0)</f>
        <v>0</v>
      </c>
      <c r="BG229" s="175">
        <f>IF(N229="zákl. přenesená",J229,0)</f>
        <v>0</v>
      </c>
      <c r="BH229" s="175">
        <f>IF(N229="sníž. přenesená",J229,0)</f>
        <v>0</v>
      </c>
      <c r="BI229" s="175">
        <f>IF(N229="nulová",J229,0)</f>
        <v>0</v>
      </c>
      <c r="BJ229" s="16" t="s">
        <v>22</v>
      </c>
      <c r="BK229" s="175">
        <f>ROUND(I229*H229,2)</f>
        <v>0</v>
      </c>
      <c r="BL229" s="16" t="s">
        <v>230</v>
      </c>
      <c r="BM229" s="16" t="s">
        <v>288</v>
      </c>
    </row>
    <row r="230" spans="2:47" s="1" customFormat="1" ht="27">
      <c r="B230" s="33"/>
      <c r="D230" s="179" t="s">
        <v>131</v>
      </c>
      <c r="F230" s="202" t="s">
        <v>132</v>
      </c>
      <c r="I230" s="137"/>
      <c r="L230" s="33"/>
      <c r="M230" s="62"/>
      <c r="N230" s="34"/>
      <c r="O230" s="34"/>
      <c r="P230" s="34"/>
      <c r="Q230" s="34"/>
      <c r="R230" s="34"/>
      <c r="S230" s="34"/>
      <c r="T230" s="63"/>
      <c r="AT230" s="16" t="s">
        <v>131</v>
      </c>
      <c r="AU230" s="16" t="s">
        <v>81</v>
      </c>
    </row>
    <row r="231" spans="2:65" s="1" customFormat="1" ht="22.5" customHeight="1">
      <c r="B231" s="163"/>
      <c r="C231" s="164" t="s">
        <v>289</v>
      </c>
      <c r="D231" s="164" t="s">
        <v>124</v>
      </c>
      <c r="E231" s="165" t="s">
        <v>290</v>
      </c>
      <c r="F231" s="166" t="s">
        <v>291</v>
      </c>
      <c r="G231" s="167" t="s">
        <v>168</v>
      </c>
      <c r="H231" s="168">
        <v>2</v>
      </c>
      <c r="I231" s="169"/>
      <c r="J231" s="170">
        <f>ROUND(I231*H231,2)</f>
        <v>0</v>
      </c>
      <c r="K231" s="166" t="s">
        <v>20</v>
      </c>
      <c r="L231" s="33"/>
      <c r="M231" s="171" t="s">
        <v>20</v>
      </c>
      <c r="N231" s="172" t="s">
        <v>44</v>
      </c>
      <c r="O231" s="34"/>
      <c r="P231" s="173">
        <f>O231*H231</f>
        <v>0</v>
      </c>
      <c r="Q231" s="173">
        <v>0</v>
      </c>
      <c r="R231" s="173">
        <f>Q231*H231</f>
        <v>0</v>
      </c>
      <c r="S231" s="173">
        <v>0.02826</v>
      </c>
      <c r="T231" s="174">
        <f>S231*H231</f>
        <v>0.05652</v>
      </c>
      <c r="AR231" s="16" t="s">
        <v>230</v>
      </c>
      <c r="AT231" s="16" t="s">
        <v>124</v>
      </c>
      <c r="AU231" s="16" t="s">
        <v>81</v>
      </c>
      <c r="AY231" s="16" t="s">
        <v>121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6" t="s">
        <v>22</v>
      </c>
      <c r="BK231" s="175">
        <f>ROUND(I231*H231,2)</f>
        <v>0</v>
      </c>
      <c r="BL231" s="16" t="s">
        <v>230</v>
      </c>
      <c r="BM231" s="16" t="s">
        <v>292</v>
      </c>
    </row>
    <row r="232" spans="2:47" s="1" customFormat="1" ht="27">
      <c r="B232" s="33"/>
      <c r="D232" s="179" t="s">
        <v>131</v>
      </c>
      <c r="F232" s="202" t="s">
        <v>132</v>
      </c>
      <c r="I232" s="137"/>
      <c r="L232" s="33"/>
      <c r="M232" s="62"/>
      <c r="N232" s="34"/>
      <c r="O232" s="34"/>
      <c r="P232" s="34"/>
      <c r="Q232" s="34"/>
      <c r="R232" s="34"/>
      <c r="S232" s="34"/>
      <c r="T232" s="63"/>
      <c r="AT232" s="16" t="s">
        <v>131</v>
      </c>
      <c r="AU232" s="16" t="s">
        <v>81</v>
      </c>
    </row>
    <row r="233" spans="2:65" s="1" customFormat="1" ht="22.5" customHeight="1">
      <c r="B233" s="163"/>
      <c r="C233" s="164" t="s">
        <v>293</v>
      </c>
      <c r="D233" s="164" t="s">
        <v>124</v>
      </c>
      <c r="E233" s="165" t="s">
        <v>294</v>
      </c>
      <c r="F233" s="166" t="s">
        <v>295</v>
      </c>
      <c r="G233" s="167" t="s">
        <v>168</v>
      </c>
      <c r="H233" s="168">
        <v>2</v>
      </c>
      <c r="I233" s="169"/>
      <c r="J233" s="170">
        <f>ROUND(I233*H233,2)</f>
        <v>0</v>
      </c>
      <c r="K233" s="166" t="s">
        <v>20</v>
      </c>
      <c r="L233" s="33"/>
      <c r="M233" s="171" t="s">
        <v>20</v>
      </c>
      <c r="N233" s="172" t="s">
        <v>44</v>
      </c>
      <c r="O233" s="34"/>
      <c r="P233" s="173">
        <f>O233*H233</f>
        <v>0</v>
      </c>
      <c r="Q233" s="173">
        <v>0</v>
      </c>
      <c r="R233" s="173">
        <f>Q233*H233</f>
        <v>0</v>
      </c>
      <c r="S233" s="173">
        <v>0.02826</v>
      </c>
      <c r="T233" s="174">
        <f>S233*H233</f>
        <v>0.05652</v>
      </c>
      <c r="AR233" s="16" t="s">
        <v>230</v>
      </c>
      <c r="AT233" s="16" t="s">
        <v>124</v>
      </c>
      <c r="AU233" s="16" t="s">
        <v>81</v>
      </c>
      <c r="AY233" s="16" t="s">
        <v>121</v>
      </c>
      <c r="BE233" s="175">
        <f>IF(N233="základní",J233,0)</f>
        <v>0</v>
      </c>
      <c r="BF233" s="175">
        <f>IF(N233="snížená",J233,0)</f>
        <v>0</v>
      </c>
      <c r="BG233" s="175">
        <f>IF(N233="zákl. přenesená",J233,0)</f>
        <v>0</v>
      </c>
      <c r="BH233" s="175">
        <f>IF(N233="sníž. přenesená",J233,0)</f>
        <v>0</v>
      </c>
      <c r="BI233" s="175">
        <f>IF(N233="nulová",J233,0)</f>
        <v>0</v>
      </c>
      <c r="BJ233" s="16" t="s">
        <v>22</v>
      </c>
      <c r="BK233" s="175">
        <f>ROUND(I233*H233,2)</f>
        <v>0</v>
      </c>
      <c r="BL233" s="16" t="s">
        <v>230</v>
      </c>
      <c r="BM233" s="16" t="s">
        <v>296</v>
      </c>
    </row>
    <row r="234" spans="2:47" s="1" customFormat="1" ht="27">
      <c r="B234" s="33"/>
      <c r="D234" s="179" t="s">
        <v>131</v>
      </c>
      <c r="F234" s="202" t="s">
        <v>132</v>
      </c>
      <c r="I234" s="137"/>
      <c r="L234" s="33"/>
      <c r="M234" s="62"/>
      <c r="N234" s="34"/>
      <c r="O234" s="34"/>
      <c r="P234" s="34"/>
      <c r="Q234" s="34"/>
      <c r="R234" s="34"/>
      <c r="S234" s="34"/>
      <c r="T234" s="63"/>
      <c r="AT234" s="16" t="s">
        <v>131</v>
      </c>
      <c r="AU234" s="16" t="s">
        <v>81</v>
      </c>
    </row>
    <row r="235" spans="2:65" s="1" customFormat="1" ht="22.5" customHeight="1">
      <c r="B235" s="163"/>
      <c r="C235" s="164" t="s">
        <v>297</v>
      </c>
      <c r="D235" s="164" t="s">
        <v>124</v>
      </c>
      <c r="E235" s="165" t="s">
        <v>298</v>
      </c>
      <c r="F235" s="166" t="s">
        <v>299</v>
      </c>
      <c r="G235" s="167" t="s">
        <v>229</v>
      </c>
      <c r="H235" s="168">
        <v>1868.5</v>
      </c>
      <c r="I235" s="169"/>
      <c r="J235" s="170">
        <f>ROUND(I235*H235,2)</f>
        <v>0</v>
      </c>
      <c r="K235" s="166" t="s">
        <v>128</v>
      </c>
      <c r="L235" s="33"/>
      <c r="M235" s="171" t="s">
        <v>20</v>
      </c>
      <c r="N235" s="172" t="s">
        <v>44</v>
      </c>
      <c r="O235" s="34"/>
      <c r="P235" s="173">
        <f>O235*H235</f>
        <v>0</v>
      </c>
      <c r="Q235" s="173">
        <v>0</v>
      </c>
      <c r="R235" s="173">
        <f>Q235*H235</f>
        <v>0</v>
      </c>
      <c r="S235" s="173">
        <v>0.00056</v>
      </c>
      <c r="T235" s="174">
        <f>S235*H235</f>
        <v>1.04636</v>
      </c>
      <c r="AR235" s="16" t="s">
        <v>230</v>
      </c>
      <c r="AT235" s="16" t="s">
        <v>124</v>
      </c>
      <c r="AU235" s="16" t="s">
        <v>81</v>
      </c>
      <c r="AY235" s="16" t="s">
        <v>121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16" t="s">
        <v>22</v>
      </c>
      <c r="BK235" s="175">
        <f>ROUND(I235*H235,2)</f>
        <v>0</v>
      </c>
      <c r="BL235" s="16" t="s">
        <v>230</v>
      </c>
      <c r="BM235" s="16" t="s">
        <v>300</v>
      </c>
    </row>
    <row r="236" spans="2:47" s="1" customFormat="1" ht="27">
      <c r="B236" s="33"/>
      <c r="D236" s="179" t="s">
        <v>131</v>
      </c>
      <c r="F236" s="202" t="s">
        <v>132</v>
      </c>
      <c r="I236" s="137"/>
      <c r="L236" s="33"/>
      <c r="M236" s="62"/>
      <c r="N236" s="34"/>
      <c r="O236" s="34"/>
      <c r="P236" s="34"/>
      <c r="Q236" s="34"/>
      <c r="R236" s="34"/>
      <c r="S236" s="34"/>
      <c r="T236" s="63"/>
      <c r="AT236" s="16" t="s">
        <v>131</v>
      </c>
      <c r="AU236" s="16" t="s">
        <v>81</v>
      </c>
    </row>
    <row r="237" spans="2:65" s="1" customFormat="1" ht="22.5" customHeight="1">
      <c r="B237" s="163"/>
      <c r="C237" s="164" t="s">
        <v>301</v>
      </c>
      <c r="D237" s="164" t="s">
        <v>124</v>
      </c>
      <c r="E237" s="165" t="s">
        <v>302</v>
      </c>
      <c r="F237" s="166" t="s">
        <v>303</v>
      </c>
      <c r="G237" s="167" t="s">
        <v>168</v>
      </c>
      <c r="H237" s="168">
        <v>75</v>
      </c>
      <c r="I237" s="169"/>
      <c r="J237" s="170">
        <f>ROUND(I237*H237,2)</f>
        <v>0</v>
      </c>
      <c r="K237" s="166" t="s">
        <v>20</v>
      </c>
      <c r="L237" s="33"/>
      <c r="M237" s="171" t="s">
        <v>20</v>
      </c>
      <c r="N237" s="172" t="s">
        <v>44</v>
      </c>
      <c r="O237" s="34"/>
      <c r="P237" s="173">
        <f>O237*H237</f>
        <v>0</v>
      </c>
      <c r="Q237" s="173">
        <v>0</v>
      </c>
      <c r="R237" s="173">
        <f>Q237*H237</f>
        <v>0</v>
      </c>
      <c r="S237" s="173">
        <v>0.02814</v>
      </c>
      <c r="T237" s="174">
        <f>S237*H237</f>
        <v>2.1105</v>
      </c>
      <c r="AR237" s="16" t="s">
        <v>230</v>
      </c>
      <c r="AT237" s="16" t="s">
        <v>124</v>
      </c>
      <c r="AU237" s="16" t="s">
        <v>81</v>
      </c>
      <c r="AY237" s="16" t="s">
        <v>121</v>
      </c>
      <c r="BE237" s="175">
        <f>IF(N237="základní",J237,0)</f>
        <v>0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16" t="s">
        <v>22</v>
      </c>
      <c r="BK237" s="175">
        <f>ROUND(I237*H237,2)</f>
        <v>0</v>
      </c>
      <c r="BL237" s="16" t="s">
        <v>230</v>
      </c>
      <c r="BM237" s="16" t="s">
        <v>304</v>
      </c>
    </row>
    <row r="238" spans="2:47" s="1" customFormat="1" ht="27">
      <c r="B238" s="33"/>
      <c r="D238" s="179" t="s">
        <v>131</v>
      </c>
      <c r="F238" s="202" t="s">
        <v>132</v>
      </c>
      <c r="I238" s="137"/>
      <c r="L238" s="33"/>
      <c r="M238" s="62"/>
      <c r="N238" s="34"/>
      <c r="O238" s="34"/>
      <c r="P238" s="34"/>
      <c r="Q238" s="34"/>
      <c r="R238" s="34"/>
      <c r="S238" s="34"/>
      <c r="T238" s="63"/>
      <c r="AT238" s="16" t="s">
        <v>131</v>
      </c>
      <c r="AU238" s="16" t="s">
        <v>81</v>
      </c>
    </row>
    <row r="239" spans="2:65" s="1" customFormat="1" ht="22.5" customHeight="1">
      <c r="B239" s="163"/>
      <c r="C239" s="164" t="s">
        <v>305</v>
      </c>
      <c r="D239" s="164" t="s">
        <v>124</v>
      </c>
      <c r="E239" s="165" t="s">
        <v>306</v>
      </c>
      <c r="F239" s="166" t="s">
        <v>307</v>
      </c>
      <c r="G239" s="167" t="s">
        <v>168</v>
      </c>
      <c r="H239" s="168">
        <v>105</v>
      </c>
      <c r="I239" s="169"/>
      <c r="J239" s="170">
        <f>ROUND(I239*H239,2)</f>
        <v>0</v>
      </c>
      <c r="K239" s="166" t="s">
        <v>128</v>
      </c>
      <c r="L239" s="33"/>
      <c r="M239" s="171" t="s">
        <v>20</v>
      </c>
      <c r="N239" s="172" t="s">
        <v>44</v>
      </c>
      <c r="O239" s="34"/>
      <c r="P239" s="173">
        <f>O239*H239</f>
        <v>0</v>
      </c>
      <c r="Q239" s="173">
        <v>0</v>
      </c>
      <c r="R239" s="173">
        <f>Q239*H239</f>
        <v>0</v>
      </c>
      <c r="S239" s="173">
        <v>0.00069</v>
      </c>
      <c r="T239" s="174">
        <f>S239*H239</f>
        <v>0.07245</v>
      </c>
      <c r="AR239" s="16" t="s">
        <v>230</v>
      </c>
      <c r="AT239" s="16" t="s">
        <v>124</v>
      </c>
      <c r="AU239" s="16" t="s">
        <v>81</v>
      </c>
      <c r="AY239" s="16" t="s">
        <v>121</v>
      </c>
      <c r="BE239" s="175">
        <f>IF(N239="základní",J239,0)</f>
        <v>0</v>
      </c>
      <c r="BF239" s="175">
        <f>IF(N239="snížená",J239,0)</f>
        <v>0</v>
      </c>
      <c r="BG239" s="175">
        <f>IF(N239="zákl. přenesená",J239,0)</f>
        <v>0</v>
      </c>
      <c r="BH239" s="175">
        <f>IF(N239="sníž. přenesená",J239,0)</f>
        <v>0</v>
      </c>
      <c r="BI239" s="175">
        <f>IF(N239="nulová",J239,0)</f>
        <v>0</v>
      </c>
      <c r="BJ239" s="16" t="s">
        <v>22</v>
      </c>
      <c r="BK239" s="175">
        <f>ROUND(I239*H239,2)</f>
        <v>0</v>
      </c>
      <c r="BL239" s="16" t="s">
        <v>230</v>
      </c>
      <c r="BM239" s="16" t="s">
        <v>308</v>
      </c>
    </row>
    <row r="240" spans="2:47" s="1" customFormat="1" ht="27">
      <c r="B240" s="33"/>
      <c r="D240" s="179" t="s">
        <v>131</v>
      </c>
      <c r="F240" s="202" t="s">
        <v>132</v>
      </c>
      <c r="I240" s="137"/>
      <c r="L240" s="33"/>
      <c r="M240" s="62"/>
      <c r="N240" s="34"/>
      <c r="O240" s="34"/>
      <c r="P240" s="34"/>
      <c r="Q240" s="34"/>
      <c r="R240" s="34"/>
      <c r="S240" s="34"/>
      <c r="T240" s="63"/>
      <c r="AT240" s="16" t="s">
        <v>131</v>
      </c>
      <c r="AU240" s="16" t="s">
        <v>81</v>
      </c>
    </row>
    <row r="241" spans="2:65" s="1" customFormat="1" ht="22.5" customHeight="1">
      <c r="B241" s="163"/>
      <c r="C241" s="164" t="s">
        <v>309</v>
      </c>
      <c r="D241" s="164" t="s">
        <v>124</v>
      </c>
      <c r="E241" s="165" t="s">
        <v>310</v>
      </c>
      <c r="F241" s="166" t="s">
        <v>311</v>
      </c>
      <c r="G241" s="167" t="s">
        <v>168</v>
      </c>
      <c r="H241" s="168">
        <v>75</v>
      </c>
      <c r="I241" s="169"/>
      <c r="J241" s="170">
        <f>ROUND(I241*H241,2)</f>
        <v>0</v>
      </c>
      <c r="K241" s="166" t="s">
        <v>128</v>
      </c>
      <c r="L241" s="33"/>
      <c r="M241" s="171" t="s">
        <v>20</v>
      </c>
      <c r="N241" s="172" t="s">
        <v>44</v>
      </c>
      <c r="O241" s="34"/>
      <c r="P241" s="173">
        <f>O241*H241</f>
        <v>0</v>
      </c>
      <c r="Q241" s="173">
        <v>0</v>
      </c>
      <c r="R241" s="173">
        <f>Q241*H241</f>
        <v>0</v>
      </c>
      <c r="S241" s="173">
        <v>0.00132</v>
      </c>
      <c r="T241" s="174">
        <f>S241*H241</f>
        <v>0.099</v>
      </c>
      <c r="AR241" s="16" t="s">
        <v>230</v>
      </c>
      <c r="AT241" s="16" t="s">
        <v>124</v>
      </c>
      <c r="AU241" s="16" t="s">
        <v>81</v>
      </c>
      <c r="AY241" s="16" t="s">
        <v>121</v>
      </c>
      <c r="BE241" s="175">
        <f>IF(N241="základní",J241,0)</f>
        <v>0</v>
      </c>
      <c r="BF241" s="175">
        <f>IF(N241="snížená",J241,0)</f>
        <v>0</v>
      </c>
      <c r="BG241" s="175">
        <f>IF(N241="zákl. přenesená",J241,0)</f>
        <v>0</v>
      </c>
      <c r="BH241" s="175">
        <f>IF(N241="sníž. přenesená",J241,0)</f>
        <v>0</v>
      </c>
      <c r="BI241" s="175">
        <f>IF(N241="nulová",J241,0)</f>
        <v>0</v>
      </c>
      <c r="BJ241" s="16" t="s">
        <v>22</v>
      </c>
      <c r="BK241" s="175">
        <f>ROUND(I241*H241,2)</f>
        <v>0</v>
      </c>
      <c r="BL241" s="16" t="s">
        <v>230</v>
      </c>
      <c r="BM241" s="16" t="s">
        <v>312</v>
      </c>
    </row>
    <row r="242" spans="2:47" s="1" customFormat="1" ht="27">
      <c r="B242" s="33"/>
      <c r="D242" s="176" t="s">
        <v>131</v>
      </c>
      <c r="F242" s="177" t="s">
        <v>132</v>
      </c>
      <c r="I242" s="137"/>
      <c r="L242" s="33"/>
      <c r="M242" s="62"/>
      <c r="N242" s="34"/>
      <c r="O242" s="34"/>
      <c r="P242" s="34"/>
      <c r="Q242" s="34"/>
      <c r="R242" s="34"/>
      <c r="S242" s="34"/>
      <c r="T242" s="63"/>
      <c r="AT242" s="16" t="s">
        <v>131</v>
      </c>
      <c r="AU242" s="16" t="s">
        <v>81</v>
      </c>
    </row>
    <row r="243" spans="2:51" s="11" customFormat="1" ht="13.5">
      <c r="B243" s="178"/>
      <c r="D243" s="179" t="s">
        <v>133</v>
      </c>
      <c r="E243" s="180" t="s">
        <v>20</v>
      </c>
      <c r="F243" s="181" t="s">
        <v>257</v>
      </c>
      <c r="H243" s="182">
        <v>75</v>
      </c>
      <c r="I243" s="183"/>
      <c r="L243" s="178"/>
      <c r="M243" s="184"/>
      <c r="N243" s="185"/>
      <c r="O243" s="185"/>
      <c r="P243" s="185"/>
      <c r="Q243" s="185"/>
      <c r="R243" s="185"/>
      <c r="S243" s="185"/>
      <c r="T243" s="186"/>
      <c r="AT243" s="187" t="s">
        <v>133</v>
      </c>
      <c r="AU243" s="187" t="s">
        <v>81</v>
      </c>
      <c r="AV243" s="11" t="s">
        <v>81</v>
      </c>
      <c r="AW243" s="11" t="s">
        <v>36</v>
      </c>
      <c r="AX243" s="11" t="s">
        <v>22</v>
      </c>
      <c r="AY243" s="187" t="s">
        <v>121</v>
      </c>
    </row>
    <row r="244" spans="2:65" s="1" customFormat="1" ht="22.5" customHeight="1">
      <c r="B244" s="163"/>
      <c r="C244" s="164" t="s">
        <v>313</v>
      </c>
      <c r="D244" s="164" t="s">
        <v>124</v>
      </c>
      <c r="E244" s="165" t="s">
        <v>314</v>
      </c>
      <c r="F244" s="166" t="s">
        <v>315</v>
      </c>
      <c r="G244" s="167" t="s">
        <v>168</v>
      </c>
      <c r="H244" s="168">
        <v>25</v>
      </c>
      <c r="I244" s="169"/>
      <c r="J244" s="170">
        <f>ROUND(I244*H244,2)</f>
        <v>0</v>
      </c>
      <c r="K244" s="166" t="s">
        <v>128</v>
      </c>
      <c r="L244" s="33"/>
      <c r="M244" s="171" t="s">
        <v>20</v>
      </c>
      <c r="N244" s="172" t="s">
        <v>44</v>
      </c>
      <c r="O244" s="34"/>
      <c r="P244" s="173">
        <f>O244*H244</f>
        <v>0</v>
      </c>
      <c r="Q244" s="173">
        <v>0</v>
      </c>
      <c r="R244" s="173">
        <f>Q244*H244</f>
        <v>0</v>
      </c>
      <c r="S244" s="173">
        <v>0.00173</v>
      </c>
      <c r="T244" s="174">
        <f>S244*H244</f>
        <v>0.04325</v>
      </c>
      <c r="AR244" s="16" t="s">
        <v>230</v>
      </c>
      <c r="AT244" s="16" t="s">
        <v>124</v>
      </c>
      <c r="AU244" s="16" t="s">
        <v>81</v>
      </c>
      <c r="AY244" s="16" t="s">
        <v>121</v>
      </c>
      <c r="BE244" s="175">
        <f>IF(N244="základní",J244,0)</f>
        <v>0</v>
      </c>
      <c r="BF244" s="175">
        <f>IF(N244="snížená",J244,0)</f>
        <v>0</v>
      </c>
      <c r="BG244" s="175">
        <f>IF(N244="zákl. přenesená",J244,0)</f>
        <v>0</v>
      </c>
      <c r="BH244" s="175">
        <f>IF(N244="sníž. přenesená",J244,0)</f>
        <v>0</v>
      </c>
      <c r="BI244" s="175">
        <f>IF(N244="nulová",J244,0)</f>
        <v>0</v>
      </c>
      <c r="BJ244" s="16" t="s">
        <v>22</v>
      </c>
      <c r="BK244" s="175">
        <f>ROUND(I244*H244,2)</f>
        <v>0</v>
      </c>
      <c r="BL244" s="16" t="s">
        <v>230</v>
      </c>
      <c r="BM244" s="16" t="s">
        <v>316</v>
      </c>
    </row>
    <row r="245" spans="2:47" s="1" customFormat="1" ht="27">
      <c r="B245" s="33"/>
      <c r="D245" s="179" t="s">
        <v>131</v>
      </c>
      <c r="F245" s="202" t="s">
        <v>132</v>
      </c>
      <c r="I245" s="137"/>
      <c r="L245" s="33"/>
      <c r="M245" s="62"/>
      <c r="N245" s="34"/>
      <c r="O245" s="34"/>
      <c r="P245" s="34"/>
      <c r="Q245" s="34"/>
      <c r="R245" s="34"/>
      <c r="S245" s="34"/>
      <c r="T245" s="63"/>
      <c r="AT245" s="16" t="s">
        <v>131</v>
      </c>
      <c r="AU245" s="16" t="s">
        <v>81</v>
      </c>
    </row>
    <row r="246" spans="2:65" s="1" customFormat="1" ht="22.5" customHeight="1">
      <c r="B246" s="163"/>
      <c r="C246" s="164" t="s">
        <v>317</v>
      </c>
      <c r="D246" s="164" t="s">
        <v>124</v>
      </c>
      <c r="E246" s="165" t="s">
        <v>318</v>
      </c>
      <c r="F246" s="166" t="s">
        <v>319</v>
      </c>
      <c r="G246" s="167" t="s">
        <v>168</v>
      </c>
      <c r="H246" s="168">
        <v>22</v>
      </c>
      <c r="I246" s="169"/>
      <c r="J246" s="170">
        <f>ROUND(I246*H246,2)</f>
        <v>0</v>
      </c>
      <c r="K246" s="166" t="s">
        <v>128</v>
      </c>
      <c r="L246" s="33"/>
      <c r="M246" s="171" t="s">
        <v>20</v>
      </c>
      <c r="N246" s="172" t="s">
        <v>44</v>
      </c>
      <c r="O246" s="34"/>
      <c r="P246" s="173">
        <f>O246*H246</f>
        <v>0</v>
      </c>
      <c r="Q246" s="173">
        <v>0</v>
      </c>
      <c r="R246" s="173">
        <f>Q246*H246</f>
        <v>0</v>
      </c>
      <c r="S246" s="173">
        <v>0.00516</v>
      </c>
      <c r="T246" s="174">
        <f>S246*H246</f>
        <v>0.11352</v>
      </c>
      <c r="AR246" s="16" t="s">
        <v>230</v>
      </c>
      <c r="AT246" s="16" t="s">
        <v>124</v>
      </c>
      <c r="AU246" s="16" t="s">
        <v>81</v>
      </c>
      <c r="AY246" s="16" t="s">
        <v>121</v>
      </c>
      <c r="BE246" s="175">
        <f>IF(N246="základní",J246,0)</f>
        <v>0</v>
      </c>
      <c r="BF246" s="175">
        <f>IF(N246="snížená",J246,0)</f>
        <v>0</v>
      </c>
      <c r="BG246" s="175">
        <f>IF(N246="zákl. přenesená",J246,0)</f>
        <v>0</v>
      </c>
      <c r="BH246" s="175">
        <f>IF(N246="sníž. přenesená",J246,0)</f>
        <v>0</v>
      </c>
      <c r="BI246" s="175">
        <f>IF(N246="nulová",J246,0)</f>
        <v>0</v>
      </c>
      <c r="BJ246" s="16" t="s">
        <v>22</v>
      </c>
      <c r="BK246" s="175">
        <f>ROUND(I246*H246,2)</f>
        <v>0</v>
      </c>
      <c r="BL246" s="16" t="s">
        <v>230</v>
      </c>
      <c r="BM246" s="16" t="s">
        <v>320</v>
      </c>
    </row>
    <row r="247" spans="2:47" s="1" customFormat="1" ht="27">
      <c r="B247" s="33"/>
      <c r="D247" s="179" t="s">
        <v>131</v>
      </c>
      <c r="F247" s="202" t="s">
        <v>132</v>
      </c>
      <c r="I247" s="137"/>
      <c r="L247" s="33"/>
      <c r="M247" s="62"/>
      <c r="N247" s="34"/>
      <c r="O247" s="34"/>
      <c r="P247" s="34"/>
      <c r="Q247" s="34"/>
      <c r="R247" s="34"/>
      <c r="S247" s="34"/>
      <c r="T247" s="63"/>
      <c r="AT247" s="16" t="s">
        <v>131</v>
      </c>
      <c r="AU247" s="16" t="s">
        <v>81</v>
      </c>
    </row>
    <row r="248" spans="2:65" s="1" customFormat="1" ht="22.5" customHeight="1">
      <c r="B248" s="163"/>
      <c r="C248" s="164" t="s">
        <v>321</v>
      </c>
      <c r="D248" s="164" t="s">
        <v>124</v>
      </c>
      <c r="E248" s="165" t="s">
        <v>322</v>
      </c>
      <c r="F248" s="166" t="s">
        <v>323</v>
      </c>
      <c r="G248" s="167" t="s">
        <v>168</v>
      </c>
      <c r="H248" s="168">
        <v>10</v>
      </c>
      <c r="I248" s="169"/>
      <c r="J248" s="170">
        <f>ROUND(I248*H248,2)</f>
        <v>0</v>
      </c>
      <c r="K248" s="166" t="s">
        <v>128</v>
      </c>
      <c r="L248" s="33"/>
      <c r="M248" s="171" t="s">
        <v>20</v>
      </c>
      <c r="N248" s="172" t="s">
        <v>44</v>
      </c>
      <c r="O248" s="34"/>
      <c r="P248" s="173">
        <f>O248*H248</f>
        <v>0</v>
      </c>
      <c r="Q248" s="173">
        <v>0</v>
      </c>
      <c r="R248" s="173">
        <f>Q248*H248</f>
        <v>0</v>
      </c>
      <c r="S248" s="173">
        <v>0.00656</v>
      </c>
      <c r="T248" s="174">
        <f>S248*H248</f>
        <v>0.06559999999999999</v>
      </c>
      <c r="AR248" s="16" t="s">
        <v>230</v>
      </c>
      <c r="AT248" s="16" t="s">
        <v>124</v>
      </c>
      <c r="AU248" s="16" t="s">
        <v>81</v>
      </c>
      <c r="AY248" s="16" t="s">
        <v>121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6" t="s">
        <v>22</v>
      </c>
      <c r="BK248" s="175">
        <f>ROUND(I248*H248,2)</f>
        <v>0</v>
      </c>
      <c r="BL248" s="16" t="s">
        <v>230</v>
      </c>
      <c r="BM248" s="16" t="s">
        <v>324</v>
      </c>
    </row>
    <row r="249" spans="2:47" s="1" customFormat="1" ht="27">
      <c r="B249" s="33"/>
      <c r="D249" s="179" t="s">
        <v>131</v>
      </c>
      <c r="F249" s="202" t="s">
        <v>132</v>
      </c>
      <c r="I249" s="137"/>
      <c r="L249" s="33"/>
      <c r="M249" s="62"/>
      <c r="N249" s="34"/>
      <c r="O249" s="34"/>
      <c r="P249" s="34"/>
      <c r="Q249" s="34"/>
      <c r="R249" s="34"/>
      <c r="S249" s="34"/>
      <c r="T249" s="63"/>
      <c r="AT249" s="16" t="s">
        <v>131</v>
      </c>
      <c r="AU249" s="16" t="s">
        <v>81</v>
      </c>
    </row>
    <row r="250" spans="2:65" s="1" customFormat="1" ht="22.5" customHeight="1">
      <c r="B250" s="163"/>
      <c r="C250" s="164" t="s">
        <v>325</v>
      </c>
      <c r="D250" s="164" t="s">
        <v>124</v>
      </c>
      <c r="E250" s="165" t="s">
        <v>326</v>
      </c>
      <c r="F250" s="166" t="s">
        <v>327</v>
      </c>
      <c r="G250" s="167" t="s">
        <v>229</v>
      </c>
      <c r="H250" s="168">
        <v>219</v>
      </c>
      <c r="I250" s="169"/>
      <c r="J250" s="170">
        <f>ROUND(I250*H250,2)</f>
        <v>0</v>
      </c>
      <c r="K250" s="166" t="s">
        <v>128</v>
      </c>
      <c r="L250" s="33"/>
      <c r="M250" s="171" t="s">
        <v>20</v>
      </c>
      <c r="N250" s="172" t="s">
        <v>44</v>
      </c>
      <c r="O250" s="34"/>
      <c r="P250" s="173">
        <f>O250*H250</f>
        <v>0</v>
      </c>
      <c r="Q250" s="173">
        <v>0.00096</v>
      </c>
      <c r="R250" s="173">
        <f>Q250*H250</f>
        <v>0.21024</v>
      </c>
      <c r="S250" s="173">
        <v>0</v>
      </c>
      <c r="T250" s="174">
        <f>S250*H250</f>
        <v>0</v>
      </c>
      <c r="AR250" s="16" t="s">
        <v>230</v>
      </c>
      <c r="AT250" s="16" t="s">
        <v>124</v>
      </c>
      <c r="AU250" s="16" t="s">
        <v>81</v>
      </c>
      <c r="AY250" s="16" t="s">
        <v>121</v>
      </c>
      <c r="BE250" s="175">
        <f>IF(N250="základní",J250,0)</f>
        <v>0</v>
      </c>
      <c r="BF250" s="175">
        <f>IF(N250="snížená",J250,0)</f>
        <v>0</v>
      </c>
      <c r="BG250" s="175">
        <f>IF(N250="zákl. přenesená",J250,0)</f>
        <v>0</v>
      </c>
      <c r="BH250" s="175">
        <f>IF(N250="sníž. přenesená",J250,0)</f>
        <v>0</v>
      </c>
      <c r="BI250" s="175">
        <f>IF(N250="nulová",J250,0)</f>
        <v>0</v>
      </c>
      <c r="BJ250" s="16" t="s">
        <v>22</v>
      </c>
      <c r="BK250" s="175">
        <f>ROUND(I250*H250,2)</f>
        <v>0</v>
      </c>
      <c r="BL250" s="16" t="s">
        <v>230</v>
      </c>
      <c r="BM250" s="16" t="s">
        <v>328</v>
      </c>
    </row>
    <row r="251" spans="2:47" s="1" customFormat="1" ht="27">
      <c r="B251" s="33"/>
      <c r="D251" s="176" t="s">
        <v>131</v>
      </c>
      <c r="F251" s="177" t="s">
        <v>132</v>
      </c>
      <c r="I251" s="137"/>
      <c r="L251" s="33"/>
      <c r="M251" s="62"/>
      <c r="N251" s="34"/>
      <c r="O251" s="34"/>
      <c r="P251" s="34"/>
      <c r="Q251" s="34"/>
      <c r="R251" s="34"/>
      <c r="S251" s="34"/>
      <c r="T251" s="63"/>
      <c r="AT251" s="16" t="s">
        <v>131</v>
      </c>
      <c r="AU251" s="16" t="s">
        <v>81</v>
      </c>
    </row>
    <row r="252" spans="2:51" s="11" customFormat="1" ht="13.5">
      <c r="B252" s="178"/>
      <c r="D252" s="176" t="s">
        <v>133</v>
      </c>
      <c r="E252" s="187" t="s">
        <v>20</v>
      </c>
      <c r="F252" s="188" t="s">
        <v>329</v>
      </c>
      <c r="H252" s="189">
        <v>190</v>
      </c>
      <c r="I252" s="183"/>
      <c r="L252" s="178"/>
      <c r="M252" s="184"/>
      <c r="N252" s="185"/>
      <c r="O252" s="185"/>
      <c r="P252" s="185"/>
      <c r="Q252" s="185"/>
      <c r="R252" s="185"/>
      <c r="S252" s="185"/>
      <c r="T252" s="186"/>
      <c r="AT252" s="187" t="s">
        <v>133</v>
      </c>
      <c r="AU252" s="187" t="s">
        <v>81</v>
      </c>
      <c r="AV252" s="11" t="s">
        <v>81</v>
      </c>
      <c r="AW252" s="11" t="s">
        <v>36</v>
      </c>
      <c r="AX252" s="11" t="s">
        <v>73</v>
      </c>
      <c r="AY252" s="187" t="s">
        <v>121</v>
      </c>
    </row>
    <row r="253" spans="2:51" s="11" customFormat="1" ht="13.5">
      <c r="B253" s="178"/>
      <c r="D253" s="176" t="s">
        <v>133</v>
      </c>
      <c r="E253" s="187" t="s">
        <v>20</v>
      </c>
      <c r="F253" s="188" t="s">
        <v>234</v>
      </c>
      <c r="H253" s="189">
        <v>29</v>
      </c>
      <c r="I253" s="183"/>
      <c r="L253" s="178"/>
      <c r="M253" s="184"/>
      <c r="N253" s="185"/>
      <c r="O253" s="185"/>
      <c r="P253" s="185"/>
      <c r="Q253" s="185"/>
      <c r="R253" s="185"/>
      <c r="S253" s="185"/>
      <c r="T253" s="186"/>
      <c r="AT253" s="187" t="s">
        <v>133</v>
      </c>
      <c r="AU253" s="187" t="s">
        <v>81</v>
      </c>
      <c r="AV253" s="11" t="s">
        <v>81</v>
      </c>
      <c r="AW253" s="11" t="s">
        <v>36</v>
      </c>
      <c r="AX253" s="11" t="s">
        <v>73</v>
      </c>
      <c r="AY253" s="187" t="s">
        <v>121</v>
      </c>
    </row>
    <row r="254" spans="2:51" s="12" customFormat="1" ht="13.5">
      <c r="B254" s="190"/>
      <c r="D254" s="179" t="s">
        <v>133</v>
      </c>
      <c r="E254" s="199" t="s">
        <v>20</v>
      </c>
      <c r="F254" s="200" t="s">
        <v>142</v>
      </c>
      <c r="H254" s="201">
        <v>219</v>
      </c>
      <c r="I254" s="194"/>
      <c r="L254" s="190"/>
      <c r="M254" s="195"/>
      <c r="N254" s="196"/>
      <c r="O254" s="196"/>
      <c r="P254" s="196"/>
      <c r="Q254" s="196"/>
      <c r="R254" s="196"/>
      <c r="S254" s="196"/>
      <c r="T254" s="197"/>
      <c r="AT254" s="198" t="s">
        <v>133</v>
      </c>
      <c r="AU254" s="198" t="s">
        <v>81</v>
      </c>
      <c r="AV254" s="12" t="s">
        <v>129</v>
      </c>
      <c r="AW254" s="12" t="s">
        <v>36</v>
      </c>
      <c r="AX254" s="12" t="s">
        <v>22</v>
      </c>
      <c r="AY254" s="198" t="s">
        <v>121</v>
      </c>
    </row>
    <row r="255" spans="2:65" s="1" customFormat="1" ht="22.5" customHeight="1">
      <c r="B255" s="163"/>
      <c r="C255" s="203" t="s">
        <v>330</v>
      </c>
      <c r="D255" s="203" t="s">
        <v>331</v>
      </c>
      <c r="E255" s="204" t="s">
        <v>332</v>
      </c>
      <c r="F255" s="205" t="s">
        <v>333</v>
      </c>
      <c r="G255" s="206" t="s">
        <v>168</v>
      </c>
      <c r="H255" s="207">
        <v>58</v>
      </c>
      <c r="I255" s="208"/>
      <c r="J255" s="209">
        <f>ROUND(I255*H255,2)</f>
        <v>0</v>
      </c>
      <c r="K255" s="205" t="s">
        <v>128</v>
      </c>
      <c r="L255" s="210"/>
      <c r="M255" s="211" t="s">
        <v>20</v>
      </c>
      <c r="N255" s="212" t="s">
        <v>44</v>
      </c>
      <c r="O255" s="34"/>
      <c r="P255" s="173">
        <f>O255*H255</f>
        <v>0</v>
      </c>
      <c r="Q255" s="173">
        <v>3E-05</v>
      </c>
      <c r="R255" s="173">
        <f>Q255*H255</f>
        <v>0.00174</v>
      </c>
      <c r="S255" s="173">
        <v>0</v>
      </c>
      <c r="T255" s="174">
        <f>S255*H255</f>
        <v>0</v>
      </c>
      <c r="AR255" s="16" t="s">
        <v>309</v>
      </c>
      <c r="AT255" s="16" t="s">
        <v>331</v>
      </c>
      <c r="AU255" s="16" t="s">
        <v>81</v>
      </c>
      <c r="AY255" s="16" t="s">
        <v>121</v>
      </c>
      <c r="BE255" s="175">
        <f>IF(N255="základní",J255,0)</f>
        <v>0</v>
      </c>
      <c r="BF255" s="175">
        <f>IF(N255="snížená",J255,0)</f>
        <v>0</v>
      </c>
      <c r="BG255" s="175">
        <f>IF(N255="zákl. přenesená",J255,0)</f>
        <v>0</v>
      </c>
      <c r="BH255" s="175">
        <f>IF(N255="sníž. přenesená",J255,0)</f>
        <v>0</v>
      </c>
      <c r="BI255" s="175">
        <f>IF(N255="nulová",J255,0)</f>
        <v>0</v>
      </c>
      <c r="BJ255" s="16" t="s">
        <v>22</v>
      </c>
      <c r="BK255" s="175">
        <f>ROUND(I255*H255,2)</f>
        <v>0</v>
      </c>
      <c r="BL255" s="16" t="s">
        <v>230</v>
      </c>
      <c r="BM255" s="16" t="s">
        <v>334</v>
      </c>
    </row>
    <row r="256" spans="2:47" s="1" customFormat="1" ht="27">
      <c r="B256" s="33"/>
      <c r="D256" s="179" t="s">
        <v>131</v>
      </c>
      <c r="F256" s="202" t="s">
        <v>132</v>
      </c>
      <c r="I256" s="137"/>
      <c r="L256" s="33"/>
      <c r="M256" s="62"/>
      <c r="N256" s="34"/>
      <c r="O256" s="34"/>
      <c r="P256" s="34"/>
      <c r="Q256" s="34"/>
      <c r="R256" s="34"/>
      <c r="S256" s="34"/>
      <c r="T256" s="63"/>
      <c r="AT256" s="16" t="s">
        <v>131</v>
      </c>
      <c r="AU256" s="16" t="s">
        <v>81</v>
      </c>
    </row>
    <row r="257" spans="2:65" s="1" customFormat="1" ht="22.5" customHeight="1">
      <c r="B257" s="163"/>
      <c r="C257" s="203" t="s">
        <v>335</v>
      </c>
      <c r="D257" s="203" t="s">
        <v>331</v>
      </c>
      <c r="E257" s="204" t="s">
        <v>336</v>
      </c>
      <c r="F257" s="205" t="s">
        <v>337</v>
      </c>
      <c r="G257" s="206" t="s">
        <v>168</v>
      </c>
      <c r="H257" s="207">
        <v>3</v>
      </c>
      <c r="I257" s="208"/>
      <c r="J257" s="209">
        <f>ROUND(I257*H257,2)</f>
        <v>0</v>
      </c>
      <c r="K257" s="205" t="s">
        <v>128</v>
      </c>
      <c r="L257" s="210"/>
      <c r="M257" s="211" t="s">
        <v>20</v>
      </c>
      <c r="N257" s="212" t="s">
        <v>44</v>
      </c>
      <c r="O257" s="34"/>
      <c r="P257" s="173">
        <f>O257*H257</f>
        <v>0</v>
      </c>
      <c r="Q257" s="173">
        <v>4E-05</v>
      </c>
      <c r="R257" s="173">
        <f>Q257*H257</f>
        <v>0.00012000000000000002</v>
      </c>
      <c r="S257" s="173">
        <v>0</v>
      </c>
      <c r="T257" s="174">
        <f>S257*H257</f>
        <v>0</v>
      </c>
      <c r="AR257" s="16" t="s">
        <v>309</v>
      </c>
      <c r="AT257" s="16" t="s">
        <v>331</v>
      </c>
      <c r="AU257" s="16" t="s">
        <v>81</v>
      </c>
      <c r="AY257" s="16" t="s">
        <v>121</v>
      </c>
      <c r="BE257" s="175">
        <f>IF(N257="základní",J257,0)</f>
        <v>0</v>
      </c>
      <c r="BF257" s="175">
        <f>IF(N257="snížená",J257,0)</f>
        <v>0</v>
      </c>
      <c r="BG257" s="175">
        <f>IF(N257="zákl. přenesená",J257,0)</f>
        <v>0</v>
      </c>
      <c r="BH257" s="175">
        <f>IF(N257="sníž. přenesená",J257,0)</f>
        <v>0</v>
      </c>
      <c r="BI257" s="175">
        <f>IF(N257="nulová",J257,0)</f>
        <v>0</v>
      </c>
      <c r="BJ257" s="16" t="s">
        <v>22</v>
      </c>
      <c r="BK257" s="175">
        <f>ROUND(I257*H257,2)</f>
        <v>0</v>
      </c>
      <c r="BL257" s="16" t="s">
        <v>230</v>
      </c>
      <c r="BM257" s="16" t="s">
        <v>338</v>
      </c>
    </row>
    <row r="258" spans="2:47" s="1" customFormat="1" ht="27">
      <c r="B258" s="33"/>
      <c r="D258" s="179" t="s">
        <v>131</v>
      </c>
      <c r="F258" s="202" t="s">
        <v>132</v>
      </c>
      <c r="I258" s="137"/>
      <c r="L258" s="33"/>
      <c r="M258" s="62"/>
      <c r="N258" s="34"/>
      <c r="O258" s="34"/>
      <c r="P258" s="34"/>
      <c r="Q258" s="34"/>
      <c r="R258" s="34"/>
      <c r="S258" s="34"/>
      <c r="T258" s="63"/>
      <c r="AT258" s="16" t="s">
        <v>131</v>
      </c>
      <c r="AU258" s="16" t="s">
        <v>81</v>
      </c>
    </row>
    <row r="259" spans="2:65" s="1" customFormat="1" ht="22.5" customHeight="1">
      <c r="B259" s="163"/>
      <c r="C259" s="203" t="s">
        <v>339</v>
      </c>
      <c r="D259" s="203" t="s">
        <v>331</v>
      </c>
      <c r="E259" s="204" t="s">
        <v>340</v>
      </c>
      <c r="F259" s="205" t="s">
        <v>341</v>
      </c>
      <c r="G259" s="206" t="s">
        <v>168</v>
      </c>
      <c r="H259" s="207">
        <v>54</v>
      </c>
      <c r="I259" s="208"/>
      <c r="J259" s="209">
        <f>ROUND(I259*H259,2)</f>
        <v>0</v>
      </c>
      <c r="K259" s="205" t="s">
        <v>128</v>
      </c>
      <c r="L259" s="210"/>
      <c r="M259" s="211" t="s">
        <v>20</v>
      </c>
      <c r="N259" s="212" t="s">
        <v>44</v>
      </c>
      <c r="O259" s="34"/>
      <c r="P259" s="173">
        <f>O259*H259</f>
        <v>0</v>
      </c>
      <c r="Q259" s="173">
        <v>2E-05</v>
      </c>
      <c r="R259" s="173">
        <f>Q259*H259</f>
        <v>0.00108</v>
      </c>
      <c r="S259" s="173">
        <v>0</v>
      </c>
      <c r="T259" s="174">
        <f>S259*H259</f>
        <v>0</v>
      </c>
      <c r="AR259" s="16" t="s">
        <v>309</v>
      </c>
      <c r="AT259" s="16" t="s">
        <v>331</v>
      </c>
      <c r="AU259" s="16" t="s">
        <v>81</v>
      </c>
      <c r="AY259" s="16" t="s">
        <v>121</v>
      </c>
      <c r="BE259" s="175">
        <f>IF(N259="základní",J259,0)</f>
        <v>0</v>
      </c>
      <c r="BF259" s="175">
        <f>IF(N259="snížená",J259,0)</f>
        <v>0</v>
      </c>
      <c r="BG259" s="175">
        <f>IF(N259="zákl. přenesená",J259,0)</f>
        <v>0</v>
      </c>
      <c r="BH259" s="175">
        <f>IF(N259="sníž. přenesená",J259,0)</f>
        <v>0</v>
      </c>
      <c r="BI259" s="175">
        <f>IF(N259="nulová",J259,0)</f>
        <v>0</v>
      </c>
      <c r="BJ259" s="16" t="s">
        <v>22</v>
      </c>
      <c r="BK259" s="175">
        <f>ROUND(I259*H259,2)</f>
        <v>0</v>
      </c>
      <c r="BL259" s="16" t="s">
        <v>230</v>
      </c>
      <c r="BM259" s="16" t="s">
        <v>342</v>
      </c>
    </row>
    <row r="260" spans="2:47" s="1" customFormat="1" ht="27">
      <c r="B260" s="33"/>
      <c r="D260" s="179" t="s">
        <v>131</v>
      </c>
      <c r="F260" s="202" t="s">
        <v>132</v>
      </c>
      <c r="I260" s="137"/>
      <c r="L260" s="33"/>
      <c r="M260" s="62"/>
      <c r="N260" s="34"/>
      <c r="O260" s="34"/>
      <c r="P260" s="34"/>
      <c r="Q260" s="34"/>
      <c r="R260" s="34"/>
      <c r="S260" s="34"/>
      <c r="T260" s="63"/>
      <c r="AT260" s="16" t="s">
        <v>131</v>
      </c>
      <c r="AU260" s="16" t="s">
        <v>81</v>
      </c>
    </row>
    <row r="261" spans="2:65" s="1" customFormat="1" ht="22.5" customHeight="1">
      <c r="B261" s="163"/>
      <c r="C261" s="164" t="s">
        <v>343</v>
      </c>
      <c r="D261" s="164" t="s">
        <v>124</v>
      </c>
      <c r="E261" s="165" t="s">
        <v>344</v>
      </c>
      <c r="F261" s="166" t="s">
        <v>345</v>
      </c>
      <c r="G261" s="167" t="s">
        <v>229</v>
      </c>
      <c r="H261" s="168">
        <v>185</v>
      </c>
      <c r="I261" s="169"/>
      <c r="J261" s="170">
        <f>ROUND(I261*H261,2)</f>
        <v>0</v>
      </c>
      <c r="K261" s="166" t="s">
        <v>128</v>
      </c>
      <c r="L261" s="33"/>
      <c r="M261" s="171" t="s">
        <v>20</v>
      </c>
      <c r="N261" s="172" t="s">
        <v>44</v>
      </c>
      <c r="O261" s="34"/>
      <c r="P261" s="173">
        <f>O261*H261</f>
        <v>0</v>
      </c>
      <c r="Q261" s="173">
        <v>0.00125</v>
      </c>
      <c r="R261" s="173">
        <f>Q261*H261</f>
        <v>0.23125</v>
      </c>
      <c r="S261" s="173">
        <v>0</v>
      </c>
      <c r="T261" s="174">
        <f>S261*H261</f>
        <v>0</v>
      </c>
      <c r="AR261" s="16" t="s">
        <v>230</v>
      </c>
      <c r="AT261" s="16" t="s">
        <v>124</v>
      </c>
      <c r="AU261" s="16" t="s">
        <v>81</v>
      </c>
      <c r="AY261" s="16" t="s">
        <v>121</v>
      </c>
      <c r="BE261" s="175">
        <f>IF(N261="základní",J261,0)</f>
        <v>0</v>
      </c>
      <c r="BF261" s="175">
        <f>IF(N261="snížená",J261,0)</f>
        <v>0</v>
      </c>
      <c r="BG261" s="175">
        <f>IF(N261="zákl. přenesená",J261,0)</f>
        <v>0</v>
      </c>
      <c r="BH261" s="175">
        <f>IF(N261="sníž. přenesená",J261,0)</f>
        <v>0</v>
      </c>
      <c r="BI261" s="175">
        <f>IF(N261="nulová",J261,0)</f>
        <v>0</v>
      </c>
      <c r="BJ261" s="16" t="s">
        <v>22</v>
      </c>
      <c r="BK261" s="175">
        <f>ROUND(I261*H261,2)</f>
        <v>0</v>
      </c>
      <c r="BL261" s="16" t="s">
        <v>230</v>
      </c>
      <c r="BM261" s="16" t="s">
        <v>346</v>
      </c>
    </row>
    <row r="262" spans="2:47" s="1" customFormat="1" ht="27">
      <c r="B262" s="33"/>
      <c r="D262" s="176" t="s">
        <v>131</v>
      </c>
      <c r="F262" s="177" t="s">
        <v>132</v>
      </c>
      <c r="I262" s="137"/>
      <c r="L262" s="33"/>
      <c r="M262" s="62"/>
      <c r="N262" s="34"/>
      <c r="O262" s="34"/>
      <c r="P262" s="34"/>
      <c r="Q262" s="34"/>
      <c r="R262" s="34"/>
      <c r="S262" s="34"/>
      <c r="T262" s="63"/>
      <c r="AT262" s="16" t="s">
        <v>131</v>
      </c>
      <c r="AU262" s="16" t="s">
        <v>81</v>
      </c>
    </row>
    <row r="263" spans="2:51" s="11" customFormat="1" ht="13.5">
      <c r="B263" s="178"/>
      <c r="D263" s="179" t="s">
        <v>133</v>
      </c>
      <c r="E263" s="180" t="s">
        <v>20</v>
      </c>
      <c r="F263" s="181" t="s">
        <v>347</v>
      </c>
      <c r="H263" s="182">
        <v>185</v>
      </c>
      <c r="I263" s="183"/>
      <c r="L263" s="178"/>
      <c r="M263" s="184"/>
      <c r="N263" s="185"/>
      <c r="O263" s="185"/>
      <c r="P263" s="185"/>
      <c r="Q263" s="185"/>
      <c r="R263" s="185"/>
      <c r="S263" s="185"/>
      <c r="T263" s="186"/>
      <c r="AT263" s="187" t="s">
        <v>133</v>
      </c>
      <c r="AU263" s="187" t="s">
        <v>81</v>
      </c>
      <c r="AV263" s="11" t="s">
        <v>81</v>
      </c>
      <c r="AW263" s="11" t="s">
        <v>36</v>
      </c>
      <c r="AX263" s="11" t="s">
        <v>22</v>
      </c>
      <c r="AY263" s="187" t="s">
        <v>121</v>
      </c>
    </row>
    <row r="264" spans="2:65" s="1" customFormat="1" ht="22.5" customHeight="1">
      <c r="B264" s="163"/>
      <c r="C264" s="203" t="s">
        <v>348</v>
      </c>
      <c r="D264" s="203" t="s">
        <v>331</v>
      </c>
      <c r="E264" s="204" t="s">
        <v>349</v>
      </c>
      <c r="F264" s="205" t="s">
        <v>350</v>
      </c>
      <c r="G264" s="206" t="s">
        <v>168</v>
      </c>
      <c r="H264" s="207">
        <v>125</v>
      </c>
      <c r="I264" s="208"/>
      <c r="J264" s="209">
        <f>ROUND(I264*H264,2)</f>
        <v>0</v>
      </c>
      <c r="K264" s="205" t="s">
        <v>128</v>
      </c>
      <c r="L264" s="210"/>
      <c r="M264" s="211" t="s">
        <v>20</v>
      </c>
      <c r="N264" s="212" t="s">
        <v>44</v>
      </c>
      <c r="O264" s="34"/>
      <c r="P264" s="173">
        <f>O264*H264</f>
        <v>0</v>
      </c>
      <c r="Q264" s="173">
        <v>5E-05</v>
      </c>
      <c r="R264" s="173">
        <f>Q264*H264</f>
        <v>0.00625</v>
      </c>
      <c r="S264" s="173">
        <v>0</v>
      </c>
      <c r="T264" s="174">
        <f>S264*H264</f>
        <v>0</v>
      </c>
      <c r="AR264" s="16" t="s">
        <v>309</v>
      </c>
      <c r="AT264" s="16" t="s">
        <v>331</v>
      </c>
      <c r="AU264" s="16" t="s">
        <v>81</v>
      </c>
      <c r="AY264" s="16" t="s">
        <v>121</v>
      </c>
      <c r="BE264" s="175">
        <f>IF(N264="základní",J264,0)</f>
        <v>0</v>
      </c>
      <c r="BF264" s="175">
        <f>IF(N264="snížená",J264,0)</f>
        <v>0</v>
      </c>
      <c r="BG264" s="175">
        <f>IF(N264="zákl. přenesená",J264,0)</f>
        <v>0</v>
      </c>
      <c r="BH264" s="175">
        <f>IF(N264="sníž. přenesená",J264,0)</f>
        <v>0</v>
      </c>
      <c r="BI264" s="175">
        <f>IF(N264="nulová",J264,0)</f>
        <v>0</v>
      </c>
      <c r="BJ264" s="16" t="s">
        <v>22</v>
      </c>
      <c r="BK264" s="175">
        <f>ROUND(I264*H264,2)</f>
        <v>0</v>
      </c>
      <c r="BL264" s="16" t="s">
        <v>230</v>
      </c>
      <c r="BM264" s="16" t="s">
        <v>351</v>
      </c>
    </row>
    <row r="265" spans="2:47" s="1" customFormat="1" ht="27">
      <c r="B265" s="33"/>
      <c r="D265" s="179" t="s">
        <v>131</v>
      </c>
      <c r="F265" s="202" t="s">
        <v>132</v>
      </c>
      <c r="I265" s="137"/>
      <c r="L265" s="33"/>
      <c r="M265" s="62"/>
      <c r="N265" s="34"/>
      <c r="O265" s="34"/>
      <c r="P265" s="34"/>
      <c r="Q265" s="34"/>
      <c r="R265" s="34"/>
      <c r="S265" s="34"/>
      <c r="T265" s="63"/>
      <c r="AT265" s="16" t="s">
        <v>131</v>
      </c>
      <c r="AU265" s="16" t="s">
        <v>81</v>
      </c>
    </row>
    <row r="266" spans="2:65" s="1" customFormat="1" ht="22.5" customHeight="1">
      <c r="B266" s="163"/>
      <c r="C266" s="203" t="s">
        <v>352</v>
      </c>
      <c r="D266" s="203" t="s">
        <v>331</v>
      </c>
      <c r="E266" s="204" t="s">
        <v>353</v>
      </c>
      <c r="F266" s="205" t="s">
        <v>354</v>
      </c>
      <c r="G266" s="206" t="s">
        <v>168</v>
      </c>
      <c r="H266" s="207">
        <v>2</v>
      </c>
      <c r="I266" s="208"/>
      <c r="J266" s="209">
        <f>ROUND(I266*H266,2)</f>
        <v>0</v>
      </c>
      <c r="K266" s="205" t="s">
        <v>128</v>
      </c>
      <c r="L266" s="210"/>
      <c r="M266" s="211" t="s">
        <v>20</v>
      </c>
      <c r="N266" s="212" t="s">
        <v>44</v>
      </c>
      <c r="O266" s="34"/>
      <c r="P266" s="173">
        <f>O266*H266</f>
        <v>0</v>
      </c>
      <c r="Q266" s="173">
        <v>4E-05</v>
      </c>
      <c r="R266" s="173">
        <f>Q266*H266</f>
        <v>8E-05</v>
      </c>
      <c r="S266" s="173">
        <v>0</v>
      </c>
      <c r="T266" s="174">
        <f>S266*H266</f>
        <v>0</v>
      </c>
      <c r="AR266" s="16" t="s">
        <v>309</v>
      </c>
      <c r="AT266" s="16" t="s">
        <v>331</v>
      </c>
      <c r="AU266" s="16" t="s">
        <v>81</v>
      </c>
      <c r="AY266" s="16" t="s">
        <v>121</v>
      </c>
      <c r="BE266" s="175">
        <f>IF(N266="základní",J266,0)</f>
        <v>0</v>
      </c>
      <c r="BF266" s="175">
        <f>IF(N266="snížená",J266,0)</f>
        <v>0</v>
      </c>
      <c r="BG266" s="175">
        <f>IF(N266="zákl. přenesená",J266,0)</f>
        <v>0</v>
      </c>
      <c r="BH266" s="175">
        <f>IF(N266="sníž. přenesená",J266,0)</f>
        <v>0</v>
      </c>
      <c r="BI266" s="175">
        <f>IF(N266="nulová",J266,0)</f>
        <v>0</v>
      </c>
      <c r="BJ266" s="16" t="s">
        <v>22</v>
      </c>
      <c r="BK266" s="175">
        <f>ROUND(I266*H266,2)</f>
        <v>0</v>
      </c>
      <c r="BL266" s="16" t="s">
        <v>230</v>
      </c>
      <c r="BM266" s="16" t="s">
        <v>355</v>
      </c>
    </row>
    <row r="267" spans="2:47" s="1" customFormat="1" ht="27">
      <c r="B267" s="33"/>
      <c r="D267" s="179" t="s">
        <v>131</v>
      </c>
      <c r="F267" s="202" t="s">
        <v>132</v>
      </c>
      <c r="I267" s="137"/>
      <c r="L267" s="33"/>
      <c r="M267" s="62"/>
      <c r="N267" s="34"/>
      <c r="O267" s="34"/>
      <c r="P267" s="34"/>
      <c r="Q267" s="34"/>
      <c r="R267" s="34"/>
      <c r="S267" s="34"/>
      <c r="T267" s="63"/>
      <c r="AT267" s="16" t="s">
        <v>131</v>
      </c>
      <c r="AU267" s="16" t="s">
        <v>81</v>
      </c>
    </row>
    <row r="268" spans="2:65" s="1" customFormat="1" ht="22.5" customHeight="1">
      <c r="B268" s="163"/>
      <c r="C268" s="203" t="s">
        <v>356</v>
      </c>
      <c r="D268" s="203" t="s">
        <v>331</v>
      </c>
      <c r="E268" s="204" t="s">
        <v>357</v>
      </c>
      <c r="F268" s="205" t="s">
        <v>358</v>
      </c>
      <c r="G268" s="206" t="s">
        <v>168</v>
      </c>
      <c r="H268" s="207">
        <v>2</v>
      </c>
      <c r="I268" s="208"/>
      <c r="J268" s="209">
        <f>ROUND(I268*H268,2)</f>
        <v>0</v>
      </c>
      <c r="K268" s="205" t="s">
        <v>128</v>
      </c>
      <c r="L268" s="210"/>
      <c r="M268" s="211" t="s">
        <v>20</v>
      </c>
      <c r="N268" s="212" t="s">
        <v>44</v>
      </c>
      <c r="O268" s="34"/>
      <c r="P268" s="173">
        <f>O268*H268</f>
        <v>0</v>
      </c>
      <c r="Q268" s="173">
        <v>6E-05</v>
      </c>
      <c r="R268" s="173">
        <f>Q268*H268</f>
        <v>0.00012</v>
      </c>
      <c r="S268" s="173">
        <v>0</v>
      </c>
      <c r="T268" s="174">
        <f>S268*H268</f>
        <v>0</v>
      </c>
      <c r="AR268" s="16" t="s">
        <v>309</v>
      </c>
      <c r="AT268" s="16" t="s">
        <v>331</v>
      </c>
      <c r="AU268" s="16" t="s">
        <v>81</v>
      </c>
      <c r="AY268" s="16" t="s">
        <v>121</v>
      </c>
      <c r="BE268" s="175">
        <f>IF(N268="základní",J268,0)</f>
        <v>0</v>
      </c>
      <c r="BF268" s="175">
        <f>IF(N268="snížená",J268,0)</f>
        <v>0</v>
      </c>
      <c r="BG268" s="175">
        <f>IF(N268="zákl. přenesená",J268,0)</f>
        <v>0</v>
      </c>
      <c r="BH268" s="175">
        <f>IF(N268="sníž. přenesená",J268,0)</f>
        <v>0</v>
      </c>
      <c r="BI268" s="175">
        <f>IF(N268="nulová",J268,0)</f>
        <v>0</v>
      </c>
      <c r="BJ268" s="16" t="s">
        <v>22</v>
      </c>
      <c r="BK268" s="175">
        <f>ROUND(I268*H268,2)</f>
        <v>0</v>
      </c>
      <c r="BL268" s="16" t="s">
        <v>230</v>
      </c>
      <c r="BM268" s="16" t="s">
        <v>359</v>
      </c>
    </row>
    <row r="269" spans="2:47" s="1" customFormat="1" ht="27">
      <c r="B269" s="33"/>
      <c r="D269" s="179" t="s">
        <v>131</v>
      </c>
      <c r="F269" s="202" t="s">
        <v>132</v>
      </c>
      <c r="I269" s="137"/>
      <c r="L269" s="33"/>
      <c r="M269" s="62"/>
      <c r="N269" s="34"/>
      <c r="O269" s="34"/>
      <c r="P269" s="34"/>
      <c r="Q269" s="34"/>
      <c r="R269" s="34"/>
      <c r="S269" s="34"/>
      <c r="T269" s="63"/>
      <c r="AT269" s="16" t="s">
        <v>131</v>
      </c>
      <c r="AU269" s="16" t="s">
        <v>81</v>
      </c>
    </row>
    <row r="270" spans="2:65" s="1" customFormat="1" ht="22.5" customHeight="1">
      <c r="B270" s="163"/>
      <c r="C270" s="203" t="s">
        <v>360</v>
      </c>
      <c r="D270" s="203" t="s">
        <v>331</v>
      </c>
      <c r="E270" s="204" t="s">
        <v>361</v>
      </c>
      <c r="F270" s="205" t="s">
        <v>362</v>
      </c>
      <c r="G270" s="206" t="s">
        <v>168</v>
      </c>
      <c r="H270" s="207">
        <v>3</v>
      </c>
      <c r="I270" s="208"/>
      <c r="J270" s="209">
        <f>ROUND(I270*H270,2)</f>
        <v>0</v>
      </c>
      <c r="K270" s="205" t="s">
        <v>128</v>
      </c>
      <c r="L270" s="210"/>
      <c r="M270" s="211" t="s">
        <v>20</v>
      </c>
      <c r="N270" s="212" t="s">
        <v>44</v>
      </c>
      <c r="O270" s="34"/>
      <c r="P270" s="173">
        <f>O270*H270</f>
        <v>0</v>
      </c>
      <c r="Q270" s="173">
        <v>6E-05</v>
      </c>
      <c r="R270" s="173">
        <f>Q270*H270</f>
        <v>0.00018</v>
      </c>
      <c r="S270" s="173">
        <v>0</v>
      </c>
      <c r="T270" s="174">
        <f>S270*H270</f>
        <v>0</v>
      </c>
      <c r="AR270" s="16" t="s">
        <v>309</v>
      </c>
      <c r="AT270" s="16" t="s">
        <v>331</v>
      </c>
      <c r="AU270" s="16" t="s">
        <v>81</v>
      </c>
      <c r="AY270" s="16" t="s">
        <v>121</v>
      </c>
      <c r="BE270" s="175">
        <f>IF(N270="základní",J270,0)</f>
        <v>0</v>
      </c>
      <c r="BF270" s="175">
        <f>IF(N270="snížená",J270,0)</f>
        <v>0</v>
      </c>
      <c r="BG270" s="175">
        <f>IF(N270="zákl. přenesená",J270,0)</f>
        <v>0</v>
      </c>
      <c r="BH270" s="175">
        <f>IF(N270="sníž. přenesená",J270,0)</f>
        <v>0</v>
      </c>
      <c r="BI270" s="175">
        <f>IF(N270="nulová",J270,0)</f>
        <v>0</v>
      </c>
      <c r="BJ270" s="16" t="s">
        <v>22</v>
      </c>
      <c r="BK270" s="175">
        <f>ROUND(I270*H270,2)</f>
        <v>0</v>
      </c>
      <c r="BL270" s="16" t="s">
        <v>230</v>
      </c>
      <c r="BM270" s="16" t="s">
        <v>363</v>
      </c>
    </row>
    <row r="271" spans="2:47" s="1" customFormat="1" ht="27">
      <c r="B271" s="33"/>
      <c r="D271" s="179" t="s">
        <v>131</v>
      </c>
      <c r="F271" s="202" t="s">
        <v>132</v>
      </c>
      <c r="I271" s="137"/>
      <c r="L271" s="33"/>
      <c r="M271" s="62"/>
      <c r="N271" s="34"/>
      <c r="O271" s="34"/>
      <c r="P271" s="34"/>
      <c r="Q271" s="34"/>
      <c r="R271" s="34"/>
      <c r="S271" s="34"/>
      <c r="T271" s="63"/>
      <c r="AT271" s="16" t="s">
        <v>131</v>
      </c>
      <c r="AU271" s="16" t="s">
        <v>81</v>
      </c>
    </row>
    <row r="272" spans="2:65" s="1" customFormat="1" ht="22.5" customHeight="1">
      <c r="B272" s="163"/>
      <c r="C272" s="203" t="s">
        <v>364</v>
      </c>
      <c r="D272" s="203" t="s">
        <v>331</v>
      </c>
      <c r="E272" s="204" t="s">
        <v>365</v>
      </c>
      <c r="F272" s="205" t="s">
        <v>366</v>
      </c>
      <c r="G272" s="206" t="s">
        <v>168</v>
      </c>
      <c r="H272" s="207">
        <v>25</v>
      </c>
      <c r="I272" s="208"/>
      <c r="J272" s="209">
        <f>ROUND(I272*H272,2)</f>
        <v>0</v>
      </c>
      <c r="K272" s="205" t="s">
        <v>128</v>
      </c>
      <c r="L272" s="210"/>
      <c r="M272" s="211" t="s">
        <v>20</v>
      </c>
      <c r="N272" s="212" t="s">
        <v>44</v>
      </c>
      <c r="O272" s="34"/>
      <c r="P272" s="173">
        <f>O272*H272</f>
        <v>0</v>
      </c>
      <c r="Q272" s="173">
        <v>3E-05</v>
      </c>
      <c r="R272" s="173">
        <f>Q272*H272</f>
        <v>0.00075</v>
      </c>
      <c r="S272" s="173">
        <v>0</v>
      </c>
      <c r="T272" s="174">
        <f>S272*H272</f>
        <v>0</v>
      </c>
      <c r="AR272" s="16" t="s">
        <v>309</v>
      </c>
      <c r="AT272" s="16" t="s">
        <v>331</v>
      </c>
      <c r="AU272" s="16" t="s">
        <v>81</v>
      </c>
      <c r="AY272" s="16" t="s">
        <v>121</v>
      </c>
      <c r="BE272" s="175">
        <f>IF(N272="základní",J272,0)</f>
        <v>0</v>
      </c>
      <c r="BF272" s="175">
        <f>IF(N272="snížená",J272,0)</f>
        <v>0</v>
      </c>
      <c r="BG272" s="175">
        <f>IF(N272="zákl. přenesená",J272,0)</f>
        <v>0</v>
      </c>
      <c r="BH272" s="175">
        <f>IF(N272="sníž. přenesená",J272,0)</f>
        <v>0</v>
      </c>
      <c r="BI272" s="175">
        <f>IF(N272="nulová",J272,0)</f>
        <v>0</v>
      </c>
      <c r="BJ272" s="16" t="s">
        <v>22</v>
      </c>
      <c r="BK272" s="175">
        <f>ROUND(I272*H272,2)</f>
        <v>0</v>
      </c>
      <c r="BL272" s="16" t="s">
        <v>230</v>
      </c>
      <c r="BM272" s="16" t="s">
        <v>367</v>
      </c>
    </row>
    <row r="273" spans="2:47" s="1" customFormat="1" ht="27">
      <c r="B273" s="33"/>
      <c r="D273" s="179" t="s">
        <v>131</v>
      </c>
      <c r="F273" s="202" t="s">
        <v>132</v>
      </c>
      <c r="I273" s="137"/>
      <c r="L273" s="33"/>
      <c r="M273" s="62"/>
      <c r="N273" s="34"/>
      <c r="O273" s="34"/>
      <c r="P273" s="34"/>
      <c r="Q273" s="34"/>
      <c r="R273" s="34"/>
      <c r="S273" s="34"/>
      <c r="T273" s="63"/>
      <c r="AT273" s="16" t="s">
        <v>131</v>
      </c>
      <c r="AU273" s="16" t="s">
        <v>81</v>
      </c>
    </row>
    <row r="274" spans="2:65" s="1" customFormat="1" ht="22.5" customHeight="1">
      <c r="B274" s="163"/>
      <c r="C274" s="203" t="s">
        <v>368</v>
      </c>
      <c r="D274" s="203" t="s">
        <v>331</v>
      </c>
      <c r="E274" s="204" t="s">
        <v>369</v>
      </c>
      <c r="F274" s="205" t="s">
        <v>370</v>
      </c>
      <c r="G274" s="206" t="s">
        <v>168</v>
      </c>
      <c r="H274" s="207">
        <v>76</v>
      </c>
      <c r="I274" s="208"/>
      <c r="J274" s="209">
        <f>ROUND(I274*H274,2)</f>
        <v>0</v>
      </c>
      <c r="K274" s="205" t="s">
        <v>20</v>
      </c>
      <c r="L274" s="210"/>
      <c r="M274" s="211" t="s">
        <v>20</v>
      </c>
      <c r="N274" s="212" t="s">
        <v>44</v>
      </c>
      <c r="O274" s="34"/>
      <c r="P274" s="173">
        <f>O274*H274</f>
        <v>0</v>
      </c>
      <c r="Q274" s="173">
        <v>2E-05</v>
      </c>
      <c r="R274" s="173">
        <f>Q274*H274</f>
        <v>0.00152</v>
      </c>
      <c r="S274" s="173">
        <v>0</v>
      </c>
      <c r="T274" s="174">
        <f>S274*H274</f>
        <v>0</v>
      </c>
      <c r="AR274" s="16" t="s">
        <v>309</v>
      </c>
      <c r="AT274" s="16" t="s">
        <v>331</v>
      </c>
      <c r="AU274" s="16" t="s">
        <v>81</v>
      </c>
      <c r="AY274" s="16" t="s">
        <v>121</v>
      </c>
      <c r="BE274" s="175">
        <f>IF(N274="základní",J274,0)</f>
        <v>0</v>
      </c>
      <c r="BF274" s="175">
        <f>IF(N274="snížená",J274,0)</f>
        <v>0</v>
      </c>
      <c r="BG274" s="175">
        <f>IF(N274="zákl. přenesená",J274,0)</f>
        <v>0</v>
      </c>
      <c r="BH274" s="175">
        <f>IF(N274="sníž. přenesená",J274,0)</f>
        <v>0</v>
      </c>
      <c r="BI274" s="175">
        <f>IF(N274="nulová",J274,0)</f>
        <v>0</v>
      </c>
      <c r="BJ274" s="16" t="s">
        <v>22</v>
      </c>
      <c r="BK274" s="175">
        <f>ROUND(I274*H274,2)</f>
        <v>0</v>
      </c>
      <c r="BL274" s="16" t="s">
        <v>230</v>
      </c>
      <c r="BM274" s="16" t="s">
        <v>371</v>
      </c>
    </row>
    <row r="275" spans="2:47" s="1" customFormat="1" ht="27">
      <c r="B275" s="33"/>
      <c r="D275" s="179" t="s">
        <v>131</v>
      </c>
      <c r="F275" s="202" t="s">
        <v>132</v>
      </c>
      <c r="I275" s="137"/>
      <c r="L275" s="33"/>
      <c r="M275" s="62"/>
      <c r="N275" s="34"/>
      <c r="O275" s="34"/>
      <c r="P275" s="34"/>
      <c r="Q275" s="34"/>
      <c r="R275" s="34"/>
      <c r="S275" s="34"/>
      <c r="T275" s="63"/>
      <c r="AT275" s="16" t="s">
        <v>131</v>
      </c>
      <c r="AU275" s="16" t="s">
        <v>81</v>
      </c>
    </row>
    <row r="276" spans="2:65" s="1" customFormat="1" ht="22.5" customHeight="1">
      <c r="B276" s="163"/>
      <c r="C276" s="203" t="s">
        <v>372</v>
      </c>
      <c r="D276" s="203" t="s">
        <v>331</v>
      </c>
      <c r="E276" s="204" t="s">
        <v>373</v>
      </c>
      <c r="F276" s="205" t="s">
        <v>374</v>
      </c>
      <c r="G276" s="206" t="s">
        <v>168</v>
      </c>
      <c r="H276" s="207">
        <v>3</v>
      </c>
      <c r="I276" s="208"/>
      <c r="J276" s="209">
        <f>ROUND(I276*H276,2)</f>
        <v>0</v>
      </c>
      <c r="K276" s="205" t="s">
        <v>128</v>
      </c>
      <c r="L276" s="210"/>
      <c r="M276" s="211" t="s">
        <v>20</v>
      </c>
      <c r="N276" s="212" t="s">
        <v>44</v>
      </c>
      <c r="O276" s="34"/>
      <c r="P276" s="173">
        <f>O276*H276</f>
        <v>0</v>
      </c>
      <c r="Q276" s="173">
        <v>2E-05</v>
      </c>
      <c r="R276" s="173">
        <f>Q276*H276</f>
        <v>6.000000000000001E-05</v>
      </c>
      <c r="S276" s="173">
        <v>0</v>
      </c>
      <c r="T276" s="174">
        <f>S276*H276</f>
        <v>0</v>
      </c>
      <c r="AR276" s="16" t="s">
        <v>309</v>
      </c>
      <c r="AT276" s="16" t="s">
        <v>331</v>
      </c>
      <c r="AU276" s="16" t="s">
        <v>81</v>
      </c>
      <c r="AY276" s="16" t="s">
        <v>121</v>
      </c>
      <c r="BE276" s="175">
        <f>IF(N276="základní",J276,0)</f>
        <v>0</v>
      </c>
      <c r="BF276" s="175">
        <f>IF(N276="snížená",J276,0)</f>
        <v>0</v>
      </c>
      <c r="BG276" s="175">
        <f>IF(N276="zákl. přenesená",J276,0)</f>
        <v>0</v>
      </c>
      <c r="BH276" s="175">
        <f>IF(N276="sníž. přenesená",J276,0)</f>
        <v>0</v>
      </c>
      <c r="BI276" s="175">
        <f>IF(N276="nulová",J276,0)</f>
        <v>0</v>
      </c>
      <c r="BJ276" s="16" t="s">
        <v>22</v>
      </c>
      <c r="BK276" s="175">
        <f>ROUND(I276*H276,2)</f>
        <v>0</v>
      </c>
      <c r="BL276" s="16" t="s">
        <v>230</v>
      </c>
      <c r="BM276" s="16" t="s">
        <v>375</v>
      </c>
    </row>
    <row r="277" spans="2:47" s="1" customFormat="1" ht="27">
      <c r="B277" s="33"/>
      <c r="D277" s="179" t="s">
        <v>131</v>
      </c>
      <c r="F277" s="202" t="s">
        <v>132</v>
      </c>
      <c r="I277" s="137"/>
      <c r="L277" s="33"/>
      <c r="M277" s="62"/>
      <c r="N277" s="34"/>
      <c r="O277" s="34"/>
      <c r="P277" s="34"/>
      <c r="Q277" s="34"/>
      <c r="R277" s="34"/>
      <c r="S277" s="34"/>
      <c r="T277" s="63"/>
      <c r="AT277" s="16" t="s">
        <v>131</v>
      </c>
      <c r="AU277" s="16" t="s">
        <v>81</v>
      </c>
    </row>
    <row r="278" spans="2:65" s="1" customFormat="1" ht="22.5" customHeight="1">
      <c r="B278" s="163"/>
      <c r="C278" s="164" t="s">
        <v>376</v>
      </c>
      <c r="D278" s="164" t="s">
        <v>124</v>
      </c>
      <c r="E278" s="165" t="s">
        <v>377</v>
      </c>
      <c r="F278" s="166" t="s">
        <v>378</v>
      </c>
      <c r="G278" s="167" t="s">
        <v>229</v>
      </c>
      <c r="H278" s="168">
        <v>74</v>
      </c>
      <c r="I278" s="169"/>
      <c r="J278" s="170">
        <f>ROUND(I278*H278,2)</f>
        <v>0</v>
      </c>
      <c r="K278" s="166" t="s">
        <v>128</v>
      </c>
      <c r="L278" s="33"/>
      <c r="M278" s="171" t="s">
        <v>20</v>
      </c>
      <c r="N278" s="172" t="s">
        <v>44</v>
      </c>
      <c r="O278" s="34"/>
      <c r="P278" s="173">
        <f>O278*H278</f>
        <v>0</v>
      </c>
      <c r="Q278" s="173">
        <v>0.00256</v>
      </c>
      <c r="R278" s="173">
        <f>Q278*H278</f>
        <v>0.18944000000000003</v>
      </c>
      <c r="S278" s="173">
        <v>0</v>
      </c>
      <c r="T278" s="174">
        <f>S278*H278</f>
        <v>0</v>
      </c>
      <c r="AR278" s="16" t="s">
        <v>230</v>
      </c>
      <c r="AT278" s="16" t="s">
        <v>124</v>
      </c>
      <c r="AU278" s="16" t="s">
        <v>81</v>
      </c>
      <c r="AY278" s="16" t="s">
        <v>121</v>
      </c>
      <c r="BE278" s="175">
        <f>IF(N278="základní",J278,0)</f>
        <v>0</v>
      </c>
      <c r="BF278" s="175">
        <f>IF(N278="snížená",J278,0)</f>
        <v>0</v>
      </c>
      <c r="BG278" s="175">
        <f>IF(N278="zákl. přenesená",J278,0)</f>
        <v>0</v>
      </c>
      <c r="BH278" s="175">
        <f>IF(N278="sníž. přenesená",J278,0)</f>
        <v>0</v>
      </c>
      <c r="BI278" s="175">
        <f>IF(N278="nulová",J278,0)</f>
        <v>0</v>
      </c>
      <c r="BJ278" s="16" t="s">
        <v>22</v>
      </c>
      <c r="BK278" s="175">
        <f>ROUND(I278*H278,2)</f>
        <v>0</v>
      </c>
      <c r="BL278" s="16" t="s">
        <v>230</v>
      </c>
      <c r="BM278" s="16" t="s">
        <v>379</v>
      </c>
    </row>
    <row r="279" spans="2:47" s="1" customFormat="1" ht="27">
      <c r="B279" s="33"/>
      <c r="D279" s="176" t="s">
        <v>131</v>
      </c>
      <c r="F279" s="177" t="s">
        <v>132</v>
      </c>
      <c r="I279" s="137"/>
      <c r="L279" s="33"/>
      <c r="M279" s="62"/>
      <c r="N279" s="34"/>
      <c r="O279" s="34"/>
      <c r="P279" s="34"/>
      <c r="Q279" s="34"/>
      <c r="R279" s="34"/>
      <c r="S279" s="34"/>
      <c r="T279" s="63"/>
      <c r="AT279" s="16" t="s">
        <v>131</v>
      </c>
      <c r="AU279" s="16" t="s">
        <v>81</v>
      </c>
    </row>
    <row r="280" spans="2:51" s="11" customFormat="1" ht="13.5">
      <c r="B280" s="178"/>
      <c r="D280" s="176" t="s">
        <v>133</v>
      </c>
      <c r="E280" s="187" t="s">
        <v>20</v>
      </c>
      <c r="F280" s="188" t="s">
        <v>380</v>
      </c>
      <c r="H280" s="189">
        <v>45</v>
      </c>
      <c r="I280" s="183"/>
      <c r="L280" s="178"/>
      <c r="M280" s="184"/>
      <c r="N280" s="185"/>
      <c r="O280" s="185"/>
      <c r="P280" s="185"/>
      <c r="Q280" s="185"/>
      <c r="R280" s="185"/>
      <c r="S280" s="185"/>
      <c r="T280" s="186"/>
      <c r="AT280" s="187" t="s">
        <v>133</v>
      </c>
      <c r="AU280" s="187" t="s">
        <v>81</v>
      </c>
      <c r="AV280" s="11" t="s">
        <v>81</v>
      </c>
      <c r="AW280" s="11" t="s">
        <v>36</v>
      </c>
      <c r="AX280" s="11" t="s">
        <v>73</v>
      </c>
      <c r="AY280" s="187" t="s">
        <v>121</v>
      </c>
    </row>
    <row r="281" spans="2:51" s="11" customFormat="1" ht="13.5">
      <c r="B281" s="178"/>
      <c r="D281" s="176" t="s">
        <v>133</v>
      </c>
      <c r="E281" s="187" t="s">
        <v>20</v>
      </c>
      <c r="F281" s="188" t="s">
        <v>234</v>
      </c>
      <c r="H281" s="189">
        <v>29</v>
      </c>
      <c r="I281" s="183"/>
      <c r="L281" s="178"/>
      <c r="M281" s="184"/>
      <c r="N281" s="185"/>
      <c r="O281" s="185"/>
      <c r="P281" s="185"/>
      <c r="Q281" s="185"/>
      <c r="R281" s="185"/>
      <c r="S281" s="185"/>
      <c r="T281" s="186"/>
      <c r="AT281" s="187" t="s">
        <v>133</v>
      </c>
      <c r="AU281" s="187" t="s">
        <v>81</v>
      </c>
      <c r="AV281" s="11" t="s">
        <v>81</v>
      </c>
      <c r="AW281" s="11" t="s">
        <v>36</v>
      </c>
      <c r="AX281" s="11" t="s">
        <v>73</v>
      </c>
      <c r="AY281" s="187" t="s">
        <v>121</v>
      </c>
    </row>
    <row r="282" spans="2:51" s="12" customFormat="1" ht="13.5">
      <c r="B282" s="190"/>
      <c r="D282" s="179" t="s">
        <v>133</v>
      </c>
      <c r="E282" s="199" t="s">
        <v>20</v>
      </c>
      <c r="F282" s="200" t="s">
        <v>142</v>
      </c>
      <c r="H282" s="201">
        <v>74</v>
      </c>
      <c r="I282" s="194"/>
      <c r="L282" s="190"/>
      <c r="M282" s="195"/>
      <c r="N282" s="196"/>
      <c r="O282" s="196"/>
      <c r="P282" s="196"/>
      <c r="Q282" s="196"/>
      <c r="R282" s="196"/>
      <c r="S282" s="196"/>
      <c r="T282" s="197"/>
      <c r="AT282" s="198" t="s">
        <v>133</v>
      </c>
      <c r="AU282" s="198" t="s">
        <v>81</v>
      </c>
      <c r="AV282" s="12" t="s">
        <v>129</v>
      </c>
      <c r="AW282" s="12" t="s">
        <v>36</v>
      </c>
      <c r="AX282" s="12" t="s">
        <v>22</v>
      </c>
      <c r="AY282" s="198" t="s">
        <v>121</v>
      </c>
    </row>
    <row r="283" spans="2:65" s="1" customFormat="1" ht="22.5" customHeight="1">
      <c r="B283" s="163"/>
      <c r="C283" s="203" t="s">
        <v>381</v>
      </c>
      <c r="D283" s="203" t="s">
        <v>331</v>
      </c>
      <c r="E283" s="204" t="s">
        <v>382</v>
      </c>
      <c r="F283" s="205" t="s">
        <v>383</v>
      </c>
      <c r="G283" s="206" t="s">
        <v>168</v>
      </c>
      <c r="H283" s="207">
        <v>26</v>
      </c>
      <c r="I283" s="208"/>
      <c r="J283" s="209">
        <f>ROUND(I283*H283,2)</f>
        <v>0</v>
      </c>
      <c r="K283" s="205" t="s">
        <v>128</v>
      </c>
      <c r="L283" s="210"/>
      <c r="M283" s="211" t="s">
        <v>20</v>
      </c>
      <c r="N283" s="212" t="s">
        <v>44</v>
      </c>
      <c r="O283" s="34"/>
      <c r="P283" s="173">
        <f>O283*H283</f>
        <v>0</v>
      </c>
      <c r="Q283" s="173">
        <v>0.0001</v>
      </c>
      <c r="R283" s="173">
        <f>Q283*H283</f>
        <v>0.0026000000000000003</v>
      </c>
      <c r="S283" s="173">
        <v>0</v>
      </c>
      <c r="T283" s="174">
        <f>S283*H283</f>
        <v>0</v>
      </c>
      <c r="AR283" s="16" t="s">
        <v>309</v>
      </c>
      <c r="AT283" s="16" t="s">
        <v>331</v>
      </c>
      <c r="AU283" s="16" t="s">
        <v>81</v>
      </c>
      <c r="AY283" s="16" t="s">
        <v>121</v>
      </c>
      <c r="BE283" s="175">
        <f>IF(N283="základní",J283,0)</f>
        <v>0</v>
      </c>
      <c r="BF283" s="175">
        <f>IF(N283="snížená",J283,0)</f>
        <v>0</v>
      </c>
      <c r="BG283" s="175">
        <f>IF(N283="zákl. přenesená",J283,0)</f>
        <v>0</v>
      </c>
      <c r="BH283" s="175">
        <f>IF(N283="sníž. přenesená",J283,0)</f>
        <v>0</v>
      </c>
      <c r="BI283" s="175">
        <f>IF(N283="nulová",J283,0)</f>
        <v>0</v>
      </c>
      <c r="BJ283" s="16" t="s">
        <v>22</v>
      </c>
      <c r="BK283" s="175">
        <f>ROUND(I283*H283,2)</f>
        <v>0</v>
      </c>
      <c r="BL283" s="16" t="s">
        <v>230</v>
      </c>
      <c r="BM283" s="16" t="s">
        <v>384</v>
      </c>
    </row>
    <row r="284" spans="2:47" s="1" customFormat="1" ht="27">
      <c r="B284" s="33"/>
      <c r="D284" s="179" t="s">
        <v>131</v>
      </c>
      <c r="F284" s="202" t="s">
        <v>132</v>
      </c>
      <c r="I284" s="137"/>
      <c r="L284" s="33"/>
      <c r="M284" s="62"/>
      <c r="N284" s="34"/>
      <c r="O284" s="34"/>
      <c r="P284" s="34"/>
      <c r="Q284" s="34"/>
      <c r="R284" s="34"/>
      <c r="S284" s="34"/>
      <c r="T284" s="63"/>
      <c r="AT284" s="16" t="s">
        <v>131</v>
      </c>
      <c r="AU284" s="16" t="s">
        <v>81</v>
      </c>
    </row>
    <row r="285" spans="2:65" s="1" customFormat="1" ht="22.5" customHeight="1">
      <c r="B285" s="163"/>
      <c r="C285" s="203" t="s">
        <v>385</v>
      </c>
      <c r="D285" s="203" t="s">
        <v>331</v>
      </c>
      <c r="E285" s="204" t="s">
        <v>386</v>
      </c>
      <c r="F285" s="205" t="s">
        <v>387</v>
      </c>
      <c r="G285" s="206" t="s">
        <v>168</v>
      </c>
      <c r="H285" s="207">
        <v>2</v>
      </c>
      <c r="I285" s="208"/>
      <c r="J285" s="209">
        <f>ROUND(I285*H285,2)</f>
        <v>0</v>
      </c>
      <c r="K285" s="205" t="s">
        <v>128</v>
      </c>
      <c r="L285" s="210"/>
      <c r="M285" s="211" t="s">
        <v>20</v>
      </c>
      <c r="N285" s="212" t="s">
        <v>44</v>
      </c>
      <c r="O285" s="34"/>
      <c r="P285" s="173">
        <f>O285*H285</f>
        <v>0</v>
      </c>
      <c r="Q285" s="173">
        <v>0.00011</v>
      </c>
      <c r="R285" s="173">
        <f>Q285*H285</f>
        <v>0.00022</v>
      </c>
      <c r="S285" s="173">
        <v>0</v>
      </c>
      <c r="T285" s="174">
        <f>S285*H285</f>
        <v>0</v>
      </c>
      <c r="AR285" s="16" t="s">
        <v>309</v>
      </c>
      <c r="AT285" s="16" t="s">
        <v>331</v>
      </c>
      <c r="AU285" s="16" t="s">
        <v>81</v>
      </c>
      <c r="AY285" s="16" t="s">
        <v>121</v>
      </c>
      <c r="BE285" s="175">
        <f>IF(N285="základní",J285,0)</f>
        <v>0</v>
      </c>
      <c r="BF285" s="175">
        <f>IF(N285="snížená",J285,0)</f>
        <v>0</v>
      </c>
      <c r="BG285" s="175">
        <f>IF(N285="zákl. přenesená",J285,0)</f>
        <v>0</v>
      </c>
      <c r="BH285" s="175">
        <f>IF(N285="sníž. přenesená",J285,0)</f>
        <v>0</v>
      </c>
      <c r="BI285" s="175">
        <f>IF(N285="nulová",J285,0)</f>
        <v>0</v>
      </c>
      <c r="BJ285" s="16" t="s">
        <v>22</v>
      </c>
      <c r="BK285" s="175">
        <f>ROUND(I285*H285,2)</f>
        <v>0</v>
      </c>
      <c r="BL285" s="16" t="s">
        <v>230</v>
      </c>
      <c r="BM285" s="16" t="s">
        <v>388</v>
      </c>
    </row>
    <row r="286" spans="2:47" s="1" customFormat="1" ht="27">
      <c r="B286" s="33"/>
      <c r="D286" s="179" t="s">
        <v>131</v>
      </c>
      <c r="F286" s="202" t="s">
        <v>132</v>
      </c>
      <c r="I286" s="137"/>
      <c r="L286" s="33"/>
      <c r="M286" s="62"/>
      <c r="N286" s="34"/>
      <c r="O286" s="34"/>
      <c r="P286" s="34"/>
      <c r="Q286" s="34"/>
      <c r="R286" s="34"/>
      <c r="S286" s="34"/>
      <c r="T286" s="63"/>
      <c r="AT286" s="16" t="s">
        <v>131</v>
      </c>
      <c r="AU286" s="16" t="s">
        <v>81</v>
      </c>
    </row>
    <row r="287" spans="2:65" s="1" customFormat="1" ht="22.5" customHeight="1">
      <c r="B287" s="163"/>
      <c r="C287" s="203" t="s">
        <v>389</v>
      </c>
      <c r="D287" s="203" t="s">
        <v>331</v>
      </c>
      <c r="E287" s="204" t="s">
        <v>390</v>
      </c>
      <c r="F287" s="205" t="s">
        <v>391</v>
      </c>
      <c r="G287" s="206" t="s">
        <v>168</v>
      </c>
      <c r="H287" s="207">
        <v>3</v>
      </c>
      <c r="I287" s="208"/>
      <c r="J287" s="209">
        <f>ROUND(I287*H287,2)</f>
        <v>0</v>
      </c>
      <c r="K287" s="205" t="s">
        <v>128</v>
      </c>
      <c r="L287" s="210"/>
      <c r="M287" s="211" t="s">
        <v>20</v>
      </c>
      <c r="N287" s="212" t="s">
        <v>44</v>
      </c>
      <c r="O287" s="34"/>
      <c r="P287" s="173">
        <f>O287*H287</f>
        <v>0</v>
      </c>
      <c r="Q287" s="173">
        <v>0.00011</v>
      </c>
      <c r="R287" s="173">
        <f>Q287*H287</f>
        <v>0.00033</v>
      </c>
      <c r="S287" s="173">
        <v>0</v>
      </c>
      <c r="T287" s="174">
        <f>S287*H287</f>
        <v>0</v>
      </c>
      <c r="AR287" s="16" t="s">
        <v>309</v>
      </c>
      <c r="AT287" s="16" t="s">
        <v>331</v>
      </c>
      <c r="AU287" s="16" t="s">
        <v>81</v>
      </c>
      <c r="AY287" s="16" t="s">
        <v>121</v>
      </c>
      <c r="BE287" s="175">
        <f>IF(N287="základní",J287,0)</f>
        <v>0</v>
      </c>
      <c r="BF287" s="175">
        <f>IF(N287="snížená",J287,0)</f>
        <v>0</v>
      </c>
      <c r="BG287" s="175">
        <f>IF(N287="zákl. přenesená",J287,0)</f>
        <v>0</v>
      </c>
      <c r="BH287" s="175">
        <f>IF(N287="sníž. přenesená",J287,0)</f>
        <v>0</v>
      </c>
      <c r="BI287" s="175">
        <f>IF(N287="nulová",J287,0)</f>
        <v>0</v>
      </c>
      <c r="BJ287" s="16" t="s">
        <v>22</v>
      </c>
      <c r="BK287" s="175">
        <f>ROUND(I287*H287,2)</f>
        <v>0</v>
      </c>
      <c r="BL287" s="16" t="s">
        <v>230</v>
      </c>
      <c r="BM287" s="16" t="s">
        <v>392</v>
      </c>
    </row>
    <row r="288" spans="2:47" s="1" customFormat="1" ht="27">
      <c r="B288" s="33"/>
      <c r="D288" s="179" t="s">
        <v>131</v>
      </c>
      <c r="F288" s="202" t="s">
        <v>132</v>
      </c>
      <c r="I288" s="137"/>
      <c r="L288" s="33"/>
      <c r="M288" s="62"/>
      <c r="N288" s="34"/>
      <c r="O288" s="34"/>
      <c r="P288" s="34"/>
      <c r="Q288" s="34"/>
      <c r="R288" s="34"/>
      <c r="S288" s="34"/>
      <c r="T288" s="63"/>
      <c r="AT288" s="16" t="s">
        <v>131</v>
      </c>
      <c r="AU288" s="16" t="s">
        <v>81</v>
      </c>
    </row>
    <row r="289" spans="2:65" s="1" customFormat="1" ht="22.5" customHeight="1">
      <c r="B289" s="163"/>
      <c r="C289" s="203" t="s">
        <v>393</v>
      </c>
      <c r="D289" s="203" t="s">
        <v>331</v>
      </c>
      <c r="E289" s="204" t="s">
        <v>394</v>
      </c>
      <c r="F289" s="205" t="s">
        <v>395</v>
      </c>
      <c r="G289" s="206" t="s">
        <v>168</v>
      </c>
      <c r="H289" s="207">
        <v>20</v>
      </c>
      <c r="I289" s="208"/>
      <c r="J289" s="209">
        <f>ROUND(I289*H289,2)</f>
        <v>0</v>
      </c>
      <c r="K289" s="205" t="s">
        <v>128</v>
      </c>
      <c r="L289" s="210"/>
      <c r="M289" s="211" t="s">
        <v>20</v>
      </c>
      <c r="N289" s="212" t="s">
        <v>44</v>
      </c>
      <c r="O289" s="34"/>
      <c r="P289" s="173">
        <f>O289*H289</f>
        <v>0</v>
      </c>
      <c r="Q289" s="173">
        <v>6E-05</v>
      </c>
      <c r="R289" s="173">
        <f>Q289*H289</f>
        <v>0.0012000000000000001</v>
      </c>
      <c r="S289" s="173">
        <v>0</v>
      </c>
      <c r="T289" s="174">
        <f>S289*H289</f>
        <v>0</v>
      </c>
      <c r="AR289" s="16" t="s">
        <v>309</v>
      </c>
      <c r="AT289" s="16" t="s">
        <v>331</v>
      </c>
      <c r="AU289" s="16" t="s">
        <v>81</v>
      </c>
      <c r="AY289" s="16" t="s">
        <v>121</v>
      </c>
      <c r="BE289" s="175">
        <f>IF(N289="základní",J289,0)</f>
        <v>0</v>
      </c>
      <c r="BF289" s="175">
        <f>IF(N289="snížená",J289,0)</f>
        <v>0</v>
      </c>
      <c r="BG289" s="175">
        <f>IF(N289="zákl. přenesená",J289,0)</f>
        <v>0</v>
      </c>
      <c r="BH289" s="175">
        <f>IF(N289="sníž. přenesená",J289,0)</f>
        <v>0</v>
      </c>
      <c r="BI289" s="175">
        <f>IF(N289="nulová",J289,0)</f>
        <v>0</v>
      </c>
      <c r="BJ289" s="16" t="s">
        <v>22</v>
      </c>
      <c r="BK289" s="175">
        <f>ROUND(I289*H289,2)</f>
        <v>0</v>
      </c>
      <c r="BL289" s="16" t="s">
        <v>230</v>
      </c>
      <c r="BM289" s="16" t="s">
        <v>396</v>
      </c>
    </row>
    <row r="290" spans="2:47" s="1" customFormat="1" ht="27">
      <c r="B290" s="33"/>
      <c r="D290" s="179" t="s">
        <v>131</v>
      </c>
      <c r="F290" s="202" t="s">
        <v>132</v>
      </c>
      <c r="I290" s="137"/>
      <c r="L290" s="33"/>
      <c r="M290" s="62"/>
      <c r="N290" s="34"/>
      <c r="O290" s="34"/>
      <c r="P290" s="34"/>
      <c r="Q290" s="34"/>
      <c r="R290" s="34"/>
      <c r="S290" s="34"/>
      <c r="T290" s="63"/>
      <c r="AT290" s="16" t="s">
        <v>131</v>
      </c>
      <c r="AU290" s="16" t="s">
        <v>81</v>
      </c>
    </row>
    <row r="291" spans="2:65" s="1" customFormat="1" ht="22.5" customHeight="1">
      <c r="B291" s="163"/>
      <c r="C291" s="164" t="s">
        <v>397</v>
      </c>
      <c r="D291" s="164" t="s">
        <v>124</v>
      </c>
      <c r="E291" s="165" t="s">
        <v>398</v>
      </c>
      <c r="F291" s="166" t="s">
        <v>399</v>
      </c>
      <c r="G291" s="167" t="s">
        <v>229</v>
      </c>
      <c r="H291" s="168">
        <v>285</v>
      </c>
      <c r="I291" s="169"/>
      <c r="J291" s="170">
        <f>ROUND(I291*H291,2)</f>
        <v>0</v>
      </c>
      <c r="K291" s="166" t="s">
        <v>128</v>
      </c>
      <c r="L291" s="33"/>
      <c r="M291" s="171" t="s">
        <v>20</v>
      </c>
      <c r="N291" s="172" t="s">
        <v>44</v>
      </c>
      <c r="O291" s="34"/>
      <c r="P291" s="173">
        <f>O291*H291</f>
        <v>0</v>
      </c>
      <c r="Q291" s="173">
        <v>0.00364</v>
      </c>
      <c r="R291" s="173">
        <f>Q291*H291</f>
        <v>1.0374</v>
      </c>
      <c r="S291" s="173">
        <v>0</v>
      </c>
      <c r="T291" s="174">
        <f>S291*H291</f>
        <v>0</v>
      </c>
      <c r="AR291" s="16" t="s">
        <v>230</v>
      </c>
      <c r="AT291" s="16" t="s">
        <v>124</v>
      </c>
      <c r="AU291" s="16" t="s">
        <v>81</v>
      </c>
      <c r="AY291" s="16" t="s">
        <v>121</v>
      </c>
      <c r="BE291" s="175">
        <f>IF(N291="základní",J291,0)</f>
        <v>0</v>
      </c>
      <c r="BF291" s="175">
        <f>IF(N291="snížená",J291,0)</f>
        <v>0</v>
      </c>
      <c r="BG291" s="175">
        <f>IF(N291="zákl. přenesená",J291,0)</f>
        <v>0</v>
      </c>
      <c r="BH291" s="175">
        <f>IF(N291="sníž. přenesená",J291,0)</f>
        <v>0</v>
      </c>
      <c r="BI291" s="175">
        <f>IF(N291="nulová",J291,0)</f>
        <v>0</v>
      </c>
      <c r="BJ291" s="16" t="s">
        <v>22</v>
      </c>
      <c r="BK291" s="175">
        <f>ROUND(I291*H291,2)</f>
        <v>0</v>
      </c>
      <c r="BL291" s="16" t="s">
        <v>230</v>
      </c>
      <c r="BM291" s="16" t="s">
        <v>400</v>
      </c>
    </row>
    <row r="292" spans="2:47" s="1" customFormat="1" ht="27">
      <c r="B292" s="33"/>
      <c r="D292" s="176" t="s">
        <v>131</v>
      </c>
      <c r="F292" s="177" t="s">
        <v>132</v>
      </c>
      <c r="I292" s="137"/>
      <c r="L292" s="33"/>
      <c r="M292" s="62"/>
      <c r="N292" s="34"/>
      <c r="O292" s="34"/>
      <c r="P292" s="34"/>
      <c r="Q292" s="34"/>
      <c r="R292" s="34"/>
      <c r="S292" s="34"/>
      <c r="T292" s="63"/>
      <c r="AT292" s="16" t="s">
        <v>131</v>
      </c>
      <c r="AU292" s="16" t="s">
        <v>81</v>
      </c>
    </row>
    <row r="293" spans="2:51" s="11" customFormat="1" ht="13.5">
      <c r="B293" s="178"/>
      <c r="D293" s="179" t="s">
        <v>133</v>
      </c>
      <c r="E293" s="180" t="s">
        <v>20</v>
      </c>
      <c r="F293" s="181" t="s">
        <v>401</v>
      </c>
      <c r="H293" s="182">
        <v>285</v>
      </c>
      <c r="I293" s="183"/>
      <c r="L293" s="178"/>
      <c r="M293" s="184"/>
      <c r="N293" s="185"/>
      <c r="O293" s="185"/>
      <c r="P293" s="185"/>
      <c r="Q293" s="185"/>
      <c r="R293" s="185"/>
      <c r="S293" s="185"/>
      <c r="T293" s="186"/>
      <c r="AT293" s="187" t="s">
        <v>133</v>
      </c>
      <c r="AU293" s="187" t="s">
        <v>81</v>
      </c>
      <c r="AV293" s="11" t="s">
        <v>81</v>
      </c>
      <c r="AW293" s="11" t="s">
        <v>36</v>
      </c>
      <c r="AX293" s="11" t="s">
        <v>22</v>
      </c>
      <c r="AY293" s="187" t="s">
        <v>121</v>
      </c>
    </row>
    <row r="294" spans="2:65" s="1" customFormat="1" ht="22.5" customHeight="1">
      <c r="B294" s="163"/>
      <c r="C294" s="203" t="s">
        <v>402</v>
      </c>
      <c r="D294" s="203" t="s">
        <v>331</v>
      </c>
      <c r="E294" s="204" t="s">
        <v>403</v>
      </c>
      <c r="F294" s="205" t="s">
        <v>404</v>
      </c>
      <c r="G294" s="206" t="s">
        <v>168</v>
      </c>
      <c r="H294" s="207">
        <v>46</v>
      </c>
      <c r="I294" s="208"/>
      <c r="J294" s="209">
        <f>ROUND(I294*H294,2)</f>
        <v>0</v>
      </c>
      <c r="K294" s="205" t="s">
        <v>128</v>
      </c>
      <c r="L294" s="210"/>
      <c r="M294" s="211" t="s">
        <v>20</v>
      </c>
      <c r="N294" s="212" t="s">
        <v>44</v>
      </c>
      <c r="O294" s="34"/>
      <c r="P294" s="173">
        <f>O294*H294</f>
        <v>0</v>
      </c>
      <c r="Q294" s="173">
        <v>0.00017</v>
      </c>
      <c r="R294" s="173">
        <f>Q294*H294</f>
        <v>0.00782</v>
      </c>
      <c r="S294" s="173">
        <v>0</v>
      </c>
      <c r="T294" s="174">
        <f>S294*H294</f>
        <v>0</v>
      </c>
      <c r="AR294" s="16" t="s">
        <v>309</v>
      </c>
      <c r="AT294" s="16" t="s">
        <v>331</v>
      </c>
      <c r="AU294" s="16" t="s">
        <v>81</v>
      </c>
      <c r="AY294" s="16" t="s">
        <v>121</v>
      </c>
      <c r="BE294" s="175">
        <f>IF(N294="základní",J294,0)</f>
        <v>0</v>
      </c>
      <c r="BF294" s="175">
        <f>IF(N294="snížená",J294,0)</f>
        <v>0</v>
      </c>
      <c r="BG294" s="175">
        <f>IF(N294="zákl. přenesená",J294,0)</f>
        <v>0</v>
      </c>
      <c r="BH294" s="175">
        <f>IF(N294="sníž. přenesená",J294,0)</f>
        <v>0</v>
      </c>
      <c r="BI294" s="175">
        <f>IF(N294="nulová",J294,0)</f>
        <v>0</v>
      </c>
      <c r="BJ294" s="16" t="s">
        <v>22</v>
      </c>
      <c r="BK294" s="175">
        <f>ROUND(I294*H294,2)</f>
        <v>0</v>
      </c>
      <c r="BL294" s="16" t="s">
        <v>230</v>
      </c>
      <c r="BM294" s="16" t="s">
        <v>405</v>
      </c>
    </row>
    <row r="295" spans="2:47" s="1" customFormat="1" ht="27">
      <c r="B295" s="33"/>
      <c r="D295" s="179" t="s">
        <v>131</v>
      </c>
      <c r="F295" s="202" t="s">
        <v>132</v>
      </c>
      <c r="I295" s="137"/>
      <c r="L295" s="33"/>
      <c r="M295" s="62"/>
      <c r="N295" s="34"/>
      <c r="O295" s="34"/>
      <c r="P295" s="34"/>
      <c r="Q295" s="34"/>
      <c r="R295" s="34"/>
      <c r="S295" s="34"/>
      <c r="T295" s="63"/>
      <c r="AT295" s="16" t="s">
        <v>131</v>
      </c>
      <c r="AU295" s="16" t="s">
        <v>81</v>
      </c>
    </row>
    <row r="296" spans="2:65" s="1" customFormat="1" ht="22.5" customHeight="1">
      <c r="B296" s="163"/>
      <c r="C296" s="203" t="s">
        <v>406</v>
      </c>
      <c r="D296" s="203" t="s">
        <v>331</v>
      </c>
      <c r="E296" s="204" t="s">
        <v>407</v>
      </c>
      <c r="F296" s="205" t="s">
        <v>408</v>
      </c>
      <c r="G296" s="206" t="s">
        <v>168</v>
      </c>
      <c r="H296" s="207">
        <v>4</v>
      </c>
      <c r="I296" s="208"/>
      <c r="J296" s="209">
        <f>ROUND(I296*H296,2)</f>
        <v>0</v>
      </c>
      <c r="K296" s="205" t="s">
        <v>128</v>
      </c>
      <c r="L296" s="210"/>
      <c r="M296" s="211" t="s">
        <v>20</v>
      </c>
      <c r="N296" s="212" t="s">
        <v>44</v>
      </c>
      <c r="O296" s="34"/>
      <c r="P296" s="173">
        <f>O296*H296</f>
        <v>0</v>
      </c>
      <c r="Q296" s="173">
        <v>0.00013</v>
      </c>
      <c r="R296" s="173">
        <f>Q296*H296</f>
        <v>0.00052</v>
      </c>
      <c r="S296" s="173">
        <v>0</v>
      </c>
      <c r="T296" s="174">
        <f>S296*H296</f>
        <v>0</v>
      </c>
      <c r="AR296" s="16" t="s">
        <v>309</v>
      </c>
      <c r="AT296" s="16" t="s">
        <v>331</v>
      </c>
      <c r="AU296" s="16" t="s">
        <v>81</v>
      </c>
      <c r="AY296" s="16" t="s">
        <v>121</v>
      </c>
      <c r="BE296" s="175">
        <f>IF(N296="základní",J296,0)</f>
        <v>0</v>
      </c>
      <c r="BF296" s="175">
        <f>IF(N296="snížená",J296,0)</f>
        <v>0</v>
      </c>
      <c r="BG296" s="175">
        <f>IF(N296="zákl. přenesená",J296,0)</f>
        <v>0</v>
      </c>
      <c r="BH296" s="175">
        <f>IF(N296="sníž. přenesená",J296,0)</f>
        <v>0</v>
      </c>
      <c r="BI296" s="175">
        <f>IF(N296="nulová",J296,0)</f>
        <v>0</v>
      </c>
      <c r="BJ296" s="16" t="s">
        <v>22</v>
      </c>
      <c r="BK296" s="175">
        <f>ROUND(I296*H296,2)</f>
        <v>0</v>
      </c>
      <c r="BL296" s="16" t="s">
        <v>230</v>
      </c>
      <c r="BM296" s="16" t="s">
        <v>409</v>
      </c>
    </row>
    <row r="297" spans="2:47" s="1" customFormat="1" ht="27">
      <c r="B297" s="33"/>
      <c r="D297" s="179" t="s">
        <v>131</v>
      </c>
      <c r="F297" s="202" t="s">
        <v>132</v>
      </c>
      <c r="I297" s="137"/>
      <c r="L297" s="33"/>
      <c r="M297" s="62"/>
      <c r="N297" s="34"/>
      <c r="O297" s="34"/>
      <c r="P297" s="34"/>
      <c r="Q297" s="34"/>
      <c r="R297" s="34"/>
      <c r="S297" s="34"/>
      <c r="T297" s="63"/>
      <c r="AT297" s="16" t="s">
        <v>131</v>
      </c>
      <c r="AU297" s="16" t="s">
        <v>81</v>
      </c>
    </row>
    <row r="298" spans="2:65" s="1" customFormat="1" ht="22.5" customHeight="1">
      <c r="B298" s="163"/>
      <c r="C298" s="203" t="s">
        <v>410</v>
      </c>
      <c r="D298" s="203" t="s">
        <v>331</v>
      </c>
      <c r="E298" s="204" t="s">
        <v>411</v>
      </c>
      <c r="F298" s="205" t="s">
        <v>412</v>
      </c>
      <c r="G298" s="206" t="s">
        <v>168</v>
      </c>
      <c r="H298" s="207">
        <v>28</v>
      </c>
      <c r="I298" s="208"/>
      <c r="J298" s="209">
        <f>ROUND(I298*H298,2)</f>
        <v>0</v>
      </c>
      <c r="K298" s="205" t="s">
        <v>20</v>
      </c>
      <c r="L298" s="210"/>
      <c r="M298" s="211" t="s">
        <v>20</v>
      </c>
      <c r="N298" s="212" t="s">
        <v>44</v>
      </c>
      <c r="O298" s="34"/>
      <c r="P298" s="173">
        <f>O298*H298</f>
        <v>0</v>
      </c>
      <c r="Q298" s="173">
        <v>0.00018</v>
      </c>
      <c r="R298" s="173">
        <f>Q298*H298</f>
        <v>0.00504</v>
      </c>
      <c r="S298" s="173">
        <v>0</v>
      </c>
      <c r="T298" s="174">
        <f>S298*H298</f>
        <v>0</v>
      </c>
      <c r="AR298" s="16" t="s">
        <v>309</v>
      </c>
      <c r="AT298" s="16" t="s">
        <v>331</v>
      </c>
      <c r="AU298" s="16" t="s">
        <v>81</v>
      </c>
      <c r="AY298" s="16" t="s">
        <v>121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6" t="s">
        <v>22</v>
      </c>
      <c r="BK298" s="175">
        <f>ROUND(I298*H298,2)</f>
        <v>0</v>
      </c>
      <c r="BL298" s="16" t="s">
        <v>230</v>
      </c>
      <c r="BM298" s="16" t="s">
        <v>413</v>
      </c>
    </row>
    <row r="299" spans="2:47" s="1" customFormat="1" ht="27">
      <c r="B299" s="33"/>
      <c r="D299" s="179" t="s">
        <v>131</v>
      </c>
      <c r="F299" s="202" t="s">
        <v>132</v>
      </c>
      <c r="I299" s="137"/>
      <c r="L299" s="33"/>
      <c r="M299" s="62"/>
      <c r="N299" s="34"/>
      <c r="O299" s="34"/>
      <c r="P299" s="34"/>
      <c r="Q299" s="34"/>
      <c r="R299" s="34"/>
      <c r="S299" s="34"/>
      <c r="T299" s="63"/>
      <c r="AT299" s="16" t="s">
        <v>131</v>
      </c>
      <c r="AU299" s="16" t="s">
        <v>81</v>
      </c>
    </row>
    <row r="300" spans="2:65" s="1" customFormat="1" ht="22.5" customHeight="1">
      <c r="B300" s="163"/>
      <c r="C300" s="203" t="s">
        <v>414</v>
      </c>
      <c r="D300" s="203" t="s">
        <v>331</v>
      </c>
      <c r="E300" s="204" t="s">
        <v>415</v>
      </c>
      <c r="F300" s="205" t="s">
        <v>416</v>
      </c>
      <c r="G300" s="206" t="s">
        <v>168</v>
      </c>
      <c r="H300" s="207">
        <v>2</v>
      </c>
      <c r="I300" s="208"/>
      <c r="J300" s="209">
        <f>ROUND(I300*H300,2)</f>
        <v>0</v>
      </c>
      <c r="K300" s="205" t="s">
        <v>128</v>
      </c>
      <c r="L300" s="210"/>
      <c r="M300" s="211" t="s">
        <v>20</v>
      </c>
      <c r="N300" s="212" t="s">
        <v>44</v>
      </c>
      <c r="O300" s="34"/>
      <c r="P300" s="173">
        <f>O300*H300</f>
        <v>0</v>
      </c>
      <c r="Q300" s="173">
        <v>0.00018</v>
      </c>
      <c r="R300" s="173">
        <f>Q300*H300</f>
        <v>0.00036</v>
      </c>
      <c r="S300" s="173">
        <v>0</v>
      </c>
      <c r="T300" s="174">
        <f>S300*H300</f>
        <v>0</v>
      </c>
      <c r="AR300" s="16" t="s">
        <v>309</v>
      </c>
      <c r="AT300" s="16" t="s">
        <v>331</v>
      </c>
      <c r="AU300" s="16" t="s">
        <v>81</v>
      </c>
      <c r="AY300" s="16" t="s">
        <v>121</v>
      </c>
      <c r="BE300" s="175">
        <f>IF(N300="základní",J300,0)</f>
        <v>0</v>
      </c>
      <c r="BF300" s="175">
        <f>IF(N300="snížená",J300,0)</f>
        <v>0</v>
      </c>
      <c r="BG300" s="175">
        <f>IF(N300="zákl. přenesená",J300,0)</f>
        <v>0</v>
      </c>
      <c r="BH300" s="175">
        <f>IF(N300="sníž. přenesená",J300,0)</f>
        <v>0</v>
      </c>
      <c r="BI300" s="175">
        <f>IF(N300="nulová",J300,0)</f>
        <v>0</v>
      </c>
      <c r="BJ300" s="16" t="s">
        <v>22</v>
      </c>
      <c r="BK300" s="175">
        <f>ROUND(I300*H300,2)</f>
        <v>0</v>
      </c>
      <c r="BL300" s="16" t="s">
        <v>230</v>
      </c>
      <c r="BM300" s="16" t="s">
        <v>417</v>
      </c>
    </row>
    <row r="301" spans="2:47" s="1" customFormat="1" ht="27">
      <c r="B301" s="33"/>
      <c r="D301" s="179" t="s">
        <v>131</v>
      </c>
      <c r="F301" s="202" t="s">
        <v>132</v>
      </c>
      <c r="I301" s="137"/>
      <c r="L301" s="33"/>
      <c r="M301" s="62"/>
      <c r="N301" s="34"/>
      <c r="O301" s="34"/>
      <c r="P301" s="34"/>
      <c r="Q301" s="34"/>
      <c r="R301" s="34"/>
      <c r="S301" s="34"/>
      <c r="T301" s="63"/>
      <c r="AT301" s="16" t="s">
        <v>131</v>
      </c>
      <c r="AU301" s="16" t="s">
        <v>81</v>
      </c>
    </row>
    <row r="302" spans="2:65" s="1" customFormat="1" ht="22.5" customHeight="1">
      <c r="B302" s="163"/>
      <c r="C302" s="203" t="s">
        <v>418</v>
      </c>
      <c r="D302" s="203" t="s">
        <v>331</v>
      </c>
      <c r="E302" s="204" t="s">
        <v>419</v>
      </c>
      <c r="F302" s="205" t="s">
        <v>420</v>
      </c>
      <c r="G302" s="206" t="s">
        <v>168</v>
      </c>
      <c r="H302" s="207">
        <v>2</v>
      </c>
      <c r="I302" s="208"/>
      <c r="J302" s="209">
        <f>ROUND(I302*H302,2)</f>
        <v>0</v>
      </c>
      <c r="K302" s="205" t="s">
        <v>128</v>
      </c>
      <c r="L302" s="210"/>
      <c r="M302" s="211" t="s">
        <v>20</v>
      </c>
      <c r="N302" s="212" t="s">
        <v>44</v>
      </c>
      <c r="O302" s="34"/>
      <c r="P302" s="173">
        <f>O302*H302</f>
        <v>0</v>
      </c>
      <c r="Q302" s="173">
        <v>0.0002</v>
      </c>
      <c r="R302" s="173">
        <f>Q302*H302</f>
        <v>0.0004</v>
      </c>
      <c r="S302" s="173">
        <v>0</v>
      </c>
      <c r="T302" s="174">
        <f>S302*H302</f>
        <v>0</v>
      </c>
      <c r="AR302" s="16" t="s">
        <v>309</v>
      </c>
      <c r="AT302" s="16" t="s">
        <v>331</v>
      </c>
      <c r="AU302" s="16" t="s">
        <v>81</v>
      </c>
      <c r="AY302" s="16" t="s">
        <v>121</v>
      </c>
      <c r="BE302" s="175">
        <f>IF(N302="základní",J302,0)</f>
        <v>0</v>
      </c>
      <c r="BF302" s="175">
        <f>IF(N302="snížená",J302,0)</f>
        <v>0</v>
      </c>
      <c r="BG302" s="175">
        <f>IF(N302="zákl. přenesená",J302,0)</f>
        <v>0</v>
      </c>
      <c r="BH302" s="175">
        <f>IF(N302="sníž. přenesená",J302,0)</f>
        <v>0</v>
      </c>
      <c r="BI302" s="175">
        <f>IF(N302="nulová",J302,0)</f>
        <v>0</v>
      </c>
      <c r="BJ302" s="16" t="s">
        <v>22</v>
      </c>
      <c r="BK302" s="175">
        <f>ROUND(I302*H302,2)</f>
        <v>0</v>
      </c>
      <c r="BL302" s="16" t="s">
        <v>230</v>
      </c>
      <c r="BM302" s="16" t="s">
        <v>421</v>
      </c>
    </row>
    <row r="303" spans="2:47" s="1" customFormat="1" ht="27">
      <c r="B303" s="33"/>
      <c r="D303" s="179" t="s">
        <v>131</v>
      </c>
      <c r="F303" s="202" t="s">
        <v>132</v>
      </c>
      <c r="I303" s="137"/>
      <c r="L303" s="33"/>
      <c r="M303" s="62"/>
      <c r="N303" s="34"/>
      <c r="O303" s="34"/>
      <c r="P303" s="34"/>
      <c r="Q303" s="34"/>
      <c r="R303" s="34"/>
      <c r="S303" s="34"/>
      <c r="T303" s="63"/>
      <c r="AT303" s="16" t="s">
        <v>131</v>
      </c>
      <c r="AU303" s="16" t="s">
        <v>81</v>
      </c>
    </row>
    <row r="304" spans="2:65" s="1" customFormat="1" ht="22.5" customHeight="1">
      <c r="B304" s="163"/>
      <c r="C304" s="203" t="s">
        <v>422</v>
      </c>
      <c r="D304" s="203" t="s">
        <v>331</v>
      </c>
      <c r="E304" s="204" t="s">
        <v>423</v>
      </c>
      <c r="F304" s="205" t="s">
        <v>424</v>
      </c>
      <c r="G304" s="206" t="s">
        <v>168</v>
      </c>
      <c r="H304" s="207">
        <v>2</v>
      </c>
      <c r="I304" s="208"/>
      <c r="J304" s="209">
        <f>ROUND(I304*H304,2)</f>
        <v>0</v>
      </c>
      <c r="K304" s="205" t="s">
        <v>128</v>
      </c>
      <c r="L304" s="210"/>
      <c r="M304" s="211" t="s">
        <v>20</v>
      </c>
      <c r="N304" s="212" t="s">
        <v>44</v>
      </c>
      <c r="O304" s="34"/>
      <c r="P304" s="173">
        <f>O304*H304</f>
        <v>0</v>
      </c>
      <c r="Q304" s="173">
        <v>0.0002</v>
      </c>
      <c r="R304" s="173">
        <f>Q304*H304</f>
        <v>0.0004</v>
      </c>
      <c r="S304" s="173">
        <v>0</v>
      </c>
      <c r="T304" s="174">
        <f>S304*H304</f>
        <v>0</v>
      </c>
      <c r="AR304" s="16" t="s">
        <v>309</v>
      </c>
      <c r="AT304" s="16" t="s">
        <v>331</v>
      </c>
      <c r="AU304" s="16" t="s">
        <v>81</v>
      </c>
      <c r="AY304" s="16" t="s">
        <v>121</v>
      </c>
      <c r="BE304" s="175">
        <f>IF(N304="základní",J304,0)</f>
        <v>0</v>
      </c>
      <c r="BF304" s="175">
        <f>IF(N304="snížená",J304,0)</f>
        <v>0</v>
      </c>
      <c r="BG304" s="175">
        <f>IF(N304="zákl. přenesená",J304,0)</f>
        <v>0</v>
      </c>
      <c r="BH304" s="175">
        <f>IF(N304="sníž. přenesená",J304,0)</f>
        <v>0</v>
      </c>
      <c r="BI304" s="175">
        <f>IF(N304="nulová",J304,0)</f>
        <v>0</v>
      </c>
      <c r="BJ304" s="16" t="s">
        <v>22</v>
      </c>
      <c r="BK304" s="175">
        <f>ROUND(I304*H304,2)</f>
        <v>0</v>
      </c>
      <c r="BL304" s="16" t="s">
        <v>230</v>
      </c>
      <c r="BM304" s="16" t="s">
        <v>425</v>
      </c>
    </row>
    <row r="305" spans="2:47" s="1" customFormat="1" ht="27">
      <c r="B305" s="33"/>
      <c r="D305" s="179" t="s">
        <v>131</v>
      </c>
      <c r="F305" s="202" t="s">
        <v>132</v>
      </c>
      <c r="I305" s="137"/>
      <c r="L305" s="33"/>
      <c r="M305" s="62"/>
      <c r="N305" s="34"/>
      <c r="O305" s="34"/>
      <c r="P305" s="34"/>
      <c r="Q305" s="34"/>
      <c r="R305" s="34"/>
      <c r="S305" s="34"/>
      <c r="T305" s="63"/>
      <c r="AT305" s="16" t="s">
        <v>131</v>
      </c>
      <c r="AU305" s="16" t="s">
        <v>81</v>
      </c>
    </row>
    <row r="306" spans="2:65" s="1" customFormat="1" ht="22.5" customHeight="1">
      <c r="B306" s="163"/>
      <c r="C306" s="203" t="s">
        <v>426</v>
      </c>
      <c r="D306" s="203" t="s">
        <v>331</v>
      </c>
      <c r="E306" s="204" t="s">
        <v>427</v>
      </c>
      <c r="F306" s="205" t="s">
        <v>428</v>
      </c>
      <c r="G306" s="206" t="s">
        <v>168</v>
      </c>
      <c r="H306" s="207">
        <v>6</v>
      </c>
      <c r="I306" s="208"/>
      <c r="J306" s="209">
        <f>ROUND(I306*H306,2)</f>
        <v>0</v>
      </c>
      <c r="K306" s="205" t="s">
        <v>128</v>
      </c>
      <c r="L306" s="210"/>
      <c r="M306" s="211" t="s">
        <v>20</v>
      </c>
      <c r="N306" s="212" t="s">
        <v>44</v>
      </c>
      <c r="O306" s="34"/>
      <c r="P306" s="173">
        <f>O306*H306</f>
        <v>0</v>
      </c>
      <c r="Q306" s="173">
        <v>9E-05</v>
      </c>
      <c r="R306" s="173">
        <f>Q306*H306</f>
        <v>0.00054</v>
      </c>
      <c r="S306" s="173">
        <v>0</v>
      </c>
      <c r="T306" s="174">
        <f>S306*H306</f>
        <v>0</v>
      </c>
      <c r="AR306" s="16" t="s">
        <v>309</v>
      </c>
      <c r="AT306" s="16" t="s">
        <v>331</v>
      </c>
      <c r="AU306" s="16" t="s">
        <v>81</v>
      </c>
      <c r="AY306" s="16" t="s">
        <v>121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6" t="s">
        <v>22</v>
      </c>
      <c r="BK306" s="175">
        <f>ROUND(I306*H306,2)</f>
        <v>0</v>
      </c>
      <c r="BL306" s="16" t="s">
        <v>230</v>
      </c>
      <c r="BM306" s="16" t="s">
        <v>429</v>
      </c>
    </row>
    <row r="307" spans="2:47" s="1" customFormat="1" ht="27">
      <c r="B307" s="33"/>
      <c r="D307" s="179" t="s">
        <v>131</v>
      </c>
      <c r="F307" s="202" t="s">
        <v>132</v>
      </c>
      <c r="I307" s="137"/>
      <c r="L307" s="33"/>
      <c r="M307" s="62"/>
      <c r="N307" s="34"/>
      <c r="O307" s="34"/>
      <c r="P307" s="34"/>
      <c r="Q307" s="34"/>
      <c r="R307" s="34"/>
      <c r="S307" s="34"/>
      <c r="T307" s="63"/>
      <c r="AT307" s="16" t="s">
        <v>131</v>
      </c>
      <c r="AU307" s="16" t="s">
        <v>81</v>
      </c>
    </row>
    <row r="308" spans="2:65" s="1" customFormat="1" ht="22.5" customHeight="1">
      <c r="B308" s="163"/>
      <c r="C308" s="203" t="s">
        <v>430</v>
      </c>
      <c r="D308" s="203" t="s">
        <v>331</v>
      </c>
      <c r="E308" s="204" t="s">
        <v>431</v>
      </c>
      <c r="F308" s="205" t="s">
        <v>432</v>
      </c>
      <c r="G308" s="206" t="s">
        <v>168</v>
      </c>
      <c r="H308" s="207">
        <v>3</v>
      </c>
      <c r="I308" s="208"/>
      <c r="J308" s="209">
        <f>ROUND(I308*H308,2)</f>
        <v>0</v>
      </c>
      <c r="K308" s="205" t="s">
        <v>128</v>
      </c>
      <c r="L308" s="210"/>
      <c r="M308" s="211" t="s">
        <v>20</v>
      </c>
      <c r="N308" s="212" t="s">
        <v>44</v>
      </c>
      <c r="O308" s="34"/>
      <c r="P308" s="173">
        <f>O308*H308</f>
        <v>0</v>
      </c>
      <c r="Q308" s="173">
        <v>5E-05</v>
      </c>
      <c r="R308" s="173">
        <f>Q308*H308</f>
        <v>0.00015000000000000001</v>
      </c>
      <c r="S308" s="173">
        <v>0</v>
      </c>
      <c r="T308" s="174">
        <f>S308*H308</f>
        <v>0</v>
      </c>
      <c r="AR308" s="16" t="s">
        <v>309</v>
      </c>
      <c r="AT308" s="16" t="s">
        <v>331</v>
      </c>
      <c r="AU308" s="16" t="s">
        <v>81</v>
      </c>
      <c r="AY308" s="16" t="s">
        <v>121</v>
      </c>
      <c r="BE308" s="175">
        <f>IF(N308="základní",J308,0)</f>
        <v>0</v>
      </c>
      <c r="BF308" s="175">
        <f>IF(N308="snížená",J308,0)</f>
        <v>0</v>
      </c>
      <c r="BG308" s="175">
        <f>IF(N308="zákl. přenesená",J308,0)</f>
        <v>0</v>
      </c>
      <c r="BH308" s="175">
        <f>IF(N308="sníž. přenesená",J308,0)</f>
        <v>0</v>
      </c>
      <c r="BI308" s="175">
        <f>IF(N308="nulová",J308,0)</f>
        <v>0</v>
      </c>
      <c r="BJ308" s="16" t="s">
        <v>22</v>
      </c>
      <c r="BK308" s="175">
        <f>ROUND(I308*H308,2)</f>
        <v>0</v>
      </c>
      <c r="BL308" s="16" t="s">
        <v>230</v>
      </c>
      <c r="BM308" s="16" t="s">
        <v>433</v>
      </c>
    </row>
    <row r="309" spans="2:47" s="1" customFormat="1" ht="27">
      <c r="B309" s="33"/>
      <c r="D309" s="179" t="s">
        <v>131</v>
      </c>
      <c r="F309" s="202" t="s">
        <v>132</v>
      </c>
      <c r="I309" s="137"/>
      <c r="L309" s="33"/>
      <c r="M309" s="62"/>
      <c r="N309" s="34"/>
      <c r="O309" s="34"/>
      <c r="P309" s="34"/>
      <c r="Q309" s="34"/>
      <c r="R309" s="34"/>
      <c r="S309" s="34"/>
      <c r="T309" s="63"/>
      <c r="AT309" s="16" t="s">
        <v>131</v>
      </c>
      <c r="AU309" s="16" t="s">
        <v>81</v>
      </c>
    </row>
    <row r="310" spans="2:65" s="1" customFormat="1" ht="22.5" customHeight="1">
      <c r="B310" s="163"/>
      <c r="C310" s="164" t="s">
        <v>434</v>
      </c>
      <c r="D310" s="164" t="s">
        <v>124</v>
      </c>
      <c r="E310" s="165" t="s">
        <v>435</v>
      </c>
      <c r="F310" s="166" t="s">
        <v>436</v>
      </c>
      <c r="G310" s="167" t="s">
        <v>229</v>
      </c>
      <c r="H310" s="168">
        <v>274</v>
      </c>
      <c r="I310" s="169"/>
      <c r="J310" s="170">
        <f>ROUND(I310*H310,2)</f>
        <v>0</v>
      </c>
      <c r="K310" s="166" t="s">
        <v>128</v>
      </c>
      <c r="L310" s="33"/>
      <c r="M310" s="171" t="s">
        <v>20</v>
      </c>
      <c r="N310" s="172" t="s">
        <v>44</v>
      </c>
      <c r="O310" s="34"/>
      <c r="P310" s="173">
        <f>O310*H310</f>
        <v>0</v>
      </c>
      <c r="Q310" s="173">
        <v>0.0061</v>
      </c>
      <c r="R310" s="173">
        <f>Q310*H310</f>
        <v>1.6714</v>
      </c>
      <c r="S310" s="173">
        <v>0</v>
      </c>
      <c r="T310" s="174">
        <f>S310*H310</f>
        <v>0</v>
      </c>
      <c r="AR310" s="16" t="s">
        <v>230</v>
      </c>
      <c r="AT310" s="16" t="s">
        <v>124</v>
      </c>
      <c r="AU310" s="16" t="s">
        <v>81</v>
      </c>
      <c r="AY310" s="16" t="s">
        <v>121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6" t="s">
        <v>22</v>
      </c>
      <c r="BK310" s="175">
        <f>ROUND(I310*H310,2)</f>
        <v>0</v>
      </c>
      <c r="BL310" s="16" t="s">
        <v>230</v>
      </c>
      <c r="BM310" s="16" t="s">
        <v>437</v>
      </c>
    </row>
    <row r="311" spans="2:47" s="1" customFormat="1" ht="27">
      <c r="B311" s="33"/>
      <c r="D311" s="176" t="s">
        <v>131</v>
      </c>
      <c r="F311" s="177" t="s">
        <v>132</v>
      </c>
      <c r="I311" s="137"/>
      <c r="L311" s="33"/>
      <c r="M311" s="62"/>
      <c r="N311" s="34"/>
      <c r="O311" s="34"/>
      <c r="P311" s="34"/>
      <c r="Q311" s="34"/>
      <c r="R311" s="34"/>
      <c r="S311" s="34"/>
      <c r="T311" s="63"/>
      <c r="AT311" s="16" t="s">
        <v>131</v>
      </c>
      <c r="AU311" s="16" t="s">
        <v>81</v>
      </c>
    </row>
    <row r="312" spans="2:51" s="11" customFormat="1" ht="13.5">
      <c r="B312" s="178"/>
      <c r="D312" s="179" t="s">
        <v>133</v>
      </c>
      <c r="E312" s="180" t="s">
        <v>20</v>
      </c>
      <c r="F312" s="181" t="s">
        <v>438</v>
      </c>
      <c r="H312" s="182">
        <v>274</v>
      </c>
      <c r="I312" s="183"/>
      <c r="L312" s="178"/>
      <c r="M312" s="184"/>
      <c r="N312" s="185"/>
      <c r="O312" s="185"/>
      <c r="P312" s="185"/>
      <c r="Q312" s="185"/>
      <c r="R312" s="185"/>
      <c r="S312" s="185"/>
      <c r="T312" s="186"/>
      <c r="AT312" s="187" t="s">
        <v>133</v>
      </c>
      <c r="AU312" s="187" t="s">
        <v>81</v>
      </c>
      <c r="AV312" s="11" t="s">
        <v>81</v>
      </c>
      <c r="AW312" s="11" t="s">
        <v>36</v>
      </c>
      <c r="AX312" s="11" t="s">
        <v>22</v>
      </c>
      <c r="AY312" s="187" t="s">
        <v>121</v>
      </c>
    </row>
    <row r="313" spans="2:65" s="1" customFormat="1" ht="22.5" customHeight="1">
      <c r="B313" s="163"/>
      <c r="C313" s="203" t="s">
        <v>439</v>
      </c>
      <c r="D313" s="203" t="s">
        <v>331</v>
      </c>
      <c r="E313" s="204" t="s">
        <v>440</v>
      </c>
      <c r="F313" s="205" t="s">
        <v>441</v>
      </c>
      <c r="G313" s="206" t="s">
        <v>168</v>
      </c>
      <c r="H313" s="207">
        <v>42</v>
      </c>
      <c r="I313" s="208"/>
      <c r="J313" s="209">
        <f>ROUND(I313*H313,2)</f>
        <v>0</v>
      </c>
      <c r="K313" s="205" t="s">
        <v>128</v>
      </c>
      <c r="L313" s="210"/>
      <c r="M313" s="211" t="s">
        <v>20</v>
      </c>
      <c r="N313" s="212" t="s">
        <v>44</v>
      </c>
      <c r="O313" s="34"/>
      <c r="P313" s="173">
        <f>O313*H313</f>
        <v>0</v>
      </c>
      <c r="Q313" s="173">
        <v>0.00036</v>
      </c>
      <c r="R313" s="173">
        <f>Q313*H313</f>
        <v>0.015120000000000001</v>
      </c>
      <c r="S313" s="173">
        <v>0</v>
      </c>
      <c r="T313" s="174">
        <f>S313*H313</f>
        <v>0</v>
      </c>
      <c r="AR313" s="16" t="s">
        <v>309</v>
      </c>
      <c r="AT313" s="16" t="s">
        <v>331</v>
      </c>
      <c r="AU313" s="16" t="s">
        <v>81</v>
      </c>
      <c r="AY313" s="16" t="s">
        <v>121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6" t="s">
        <v>22</v>
      </c>
      <c r="BK313" s="175">
        <f>ROUND(I313*H313,2)</f>
        <v>0</v>
      </c>
      <c r="BL313" s="16" t="s">
        <v>230</v>
      </c>
      <c r="BM313" s="16" t="s">
        <v>442</v>
      </c>
    </row>
    <row r="314" spans="2:47" s="1" customFormat="1" ht="27">
      <c r="B314" s="33"/>
      <c r="D314" s="179" t="s">
        <v>131</v>
      </c>
      <c r="F314" s="202" t="s">
        <v>132</v>
      </c>
      <c r="I314" s="137"/>
      <c r="L314" s="33"/>
      <c r="M314" s="62"/>
      <c r="N314" s="34"/>
      <c r="O314" s="34"/>
      <c r="P314" s="34"/>
      <c r="Q314" s="34"/>
      <c r="R314" s="34"/>
      <c r="S314" s="34"/>
      <c r="T314" s="63"/>
      <c r="AT314" s="16" t="s">
        <v>131</v>
      </c>
      <c r="AU314" s="16" t="s">
        <v>81</v>
      </c>
    </row>
    <row r="315" spans="2:65" s="1" customFormat="1" ht="22.5" customHeight="1">
      <c r="B315" s="163"/>
      <c r="C315" s="203" t="s">
        <v>443</v>
      </c>
      <c r="D315" s="203" t="s">
        <v>331</v>
      </c>
      <c r="E315" s="204" t="s">
        <v>444</v>
      </c>
      <c r="F315" s="205" t="s">
        <v>445</v>
      </c>
      <c r="G315" s="206" t="s">
        <v>168</v>
      </c>
      <c r="H315" s="207">
        <v>2</v>
      </c>
      <c r="I315" s="208"/>
      <c r="J315" s="209">
        <f>ROUND(I315*H315,2)</f>
        <v>0</v>
      </c>
      <c r="K315" s="205" t="s">
        <v>20</v>
      </c>
      <c r="L315" s="210"/>
      <c r="M315" s="211" t="s">
        <v>20</v>
      </c>
      <c r="N315" s="212" t="s">
        <v>44</v>
      </c>
      <c r="O315" s="34"/>
      <c r="P315" s="173">
        <f>O315*H315</f>
        <v>0</v>
      </c>
      <c r="Q315" s="173">
        <v>0.00029</v>
      </c>
      <c r="R315" s="173">
        <f>Q315*H315</f>
        <v>0.00058</v>
      </c>
      <c r="S315" s="173">
        <v>0</v>
      </c>
      <c r="T315" s="174">
        <f>S315*H315</f>
        <v>0</v>
      </c>
      <c r="AR315" s="16" t="s">
        <v>309</v>
      </c>
      <c r="AT315" s="16" t="s">
        <v>331</v>
      </c>
      <c r="AU315" s="16" t="s">
        <v>81</v>
      </c>
      <c r="AY315" s="16" t="s">
        <v>121</v>
      </c>
      <c r="BE315" s="175">
        <f>IF(N315="základní",J315,0)</f>
        <v>0</v>
      </c>
      <c r="BF315" s="175">
        <f>IF(N315="snížená",J315,0)</f>
        <v>0</v>
      </c>
      <c r="BG315" s="175">
        <f>IF(N315="zákl. přenesená",J315,0)</f>
        <v>0</v>
      </c>
      <c r="BH315" s="175">
        <f>IF(N315="sníž. přenesená",J315,0)</f>
        <v>0</v>
      </c>
      <c r="BI315" s="175">
        <f>IF(N315="nulová",J315,0)</f>
        <v>0</v>
      </c>
      <c r="BJ315" s="16" t="s">
        <v>22</v>
      </c>
      <c r="BK315" s="175">
        <f>ROUND(I315*H315,2)</f>
        <v>0</v>
      </c>
      <c r="BL315" s="16" t="s">
        <v>230</v>
      </c>
      <c r="BM315" s="16" t="s">
        <v>446</v>
      </c>
    </row>
    <row r="316" spans="2:47" s="1" customFormat="1" ht="27">
      <c r="B316" s="33"/>
      <c r="D316" s="179" t="s">
        <v>131</v>
      </c>
      <c r="F316" s="202" t="s">
        <v>132</v>
      </c>
      <c r="I316" s="137"/>
      <c r="L316" s="33"/>
      <c r="M316" s="62"/>
      <c r="N316" s="34"/>
      <c r="O316" s="34"/>
      <c r="P316" s="34"/>
      <c r="Q316" s="34"/>
      <c r="R316" s="34"/>
      <c r="S316" s="34"/>
      <c r="T316" s="63"/>
      <c r="AT316" s="16" t="s">
        <v>131</v>
      </c>
      <c r="AU316" s="16" t="s">
        <v>81</v>
      </c>
    </row>
    <row r="317" spans="2:65" s="1" customFormat="1" ht="22.5" customHeight="1">
      <c r="B317" s="163"/>
      <c r="C317" s="203" t="s">
        <v>447</v>
      </c>
      <c r="D317" s="203" t="s">
        <v>331</v>
      </c>
      <c r="E317" s="204" t="s">
        <v>448</v>
      </c>
      <c r="F317" s="205" t="s">
        <v>449</v>
      </c>
      <c r="G317" s="206" t="s">
        <v>168</v>
      </c>
      <c r="H317" s="207">
        <v>42</v>
      </c>
      <c r="I317" s="208"/>
      <c r="J317" s="209">
        <f>ROUND(I317*H317,2)</f>
        <v>0</v>
      </c>
      <c r="K317" s="205" t="s">
        <v>128</v>
      </c>
      <c r="L317" s="210"/>
      <c r="M317" s="211" t="s">
        <v>20</v>
      </c>
      <c r="N317" s="212" t="s">
        <v>44</v>
      </c>
      <c r="O317" s="34"/>
      <c r="P317" s="173">
        <f>O317*H317</f>
        <v>0</v>
      </c>
      <c r="Q317" s="173">
        <v>0.000294</v>
      </c>
      <c r="R317" s="173">
        <f>Q317*H317</f>
        <v>0.012348</v>
      </c>
      <c r="S317" s="173">
        <v>0</v>
      </c>
      <c r="T317" s="174">
        <f>S317*H317</f>
        <v>0</v>
      </c>
      <c r="AR317" s="16" t="s">
        <v>309</v>
      </c>
      <c r="AT317" s="16" t="s">
        <v>331</v>
      </c>
      <c r="AU317" s="16" t="s">
        <v>81</v>
      </c>
      <c r="AY317" s="16" t="s">
        <v>121</v>
      </c>
      <c r="BE317" s="175">
        <f>IF(N317="základní",J317,0)</f>
        <v>0</v>
      </c>
      <c r="BF317" s="175">
        <f>IF(N317="snížená",J317,0)</f>
        <v>0</v>
      </c>
      <c r="BG317" s="175">
        <f>IF(N317="zákl. přenesená",J317,0)</f>
        <v>0</v>
      </c>
      <c r="BH317" s="175">
        <f>IF(N317="sníž. přenesená",J317,0)</f>
        <v>0</v>
      </c>
      <c r="BI317" s="175">
        <f>IF(N317="nulová",J317,0)</f>
        <v>0</v>
      </c>
      <c r="BJ317" s="16" t="s">
        <v>22</v>
      </c>
      <c r="BK317" s="175">
        <f>ROUND(I317*H317,2)</f>
        <v>0</v>
      </c>
      <c r="BL317" s="16" t="s">
        <v>230</v>
      </c>
      <c r="BM317" s="16" t="s">
        <v>450</v>
      </c>
    </row>
    <row r="318" spans="2:47" s="1" customFormat="1" ht="27">
      <c r="B318" s="33"/>
      <c r="D318" s="179" t="s">
        <v>131</v>
      </c>
      <c r="F318" s="202" t="s">
        <v>132</v>
      </c>
      <c r="I318" s="137"/>
      <c r="L318" s="33"/>
      <c r="M318" s="62"/>
      <c r="N318" s="34"/>
      <c r="O318" s="34"/>
      <c r="P318" s="34"/>
      <c r="Q318" s="34"/>
      <c r="R318" s="34"/>
      <c r="S318" s="34"/>
      <c r="T318" s="63"/>
      <c r="AT318" s="16" t="s">
        <v>131</v>
      </c>
      <c r="AU318" s="16" t="s">
        <v>81</v>
      </c>
    </row>
    <row r="319" spans="2:65" s="1" customFormat="1" ht="22.5" customHeight="1">
      <c r="B319" s="163"/>
      <c r="C319" s="203" t="s">
        <v>451</v>
      </c>
      <c r="D319" s="203" t="s">
        <v>331</v>
      </c>
      <c r="E319" s="204" t="s">
        <v>452</v>
      </c>
      <c r="F319" s="205" t="s">
        <v>453</v>
      </c>
      <c r="G319" s="206" t="s">
        <v>168</v>
      </c>
      <c r="H319" s="207">
        <v>2</v>
      </c>
      <c r="I319" s="208"/>
      <c r="J319" s="209">
        <f>ROUND(I319*H319,2)</f>
        <v>0</v>
      </c>
      <c r="K319" s="205" t="s">
        <v>128</v>
      </c>
      <c r="L319" s="210"/>
      <c r="M319" s="211" t="s">
        <v>20</v>
      </c>
      <c r="N319" s="212" t="s">
        <v>44</v>
      </c>
      <c r="O319" s="34"/>
      <c r="P319" s="173">
        <f>O319*H319</f>
        <v>0</v>
      </c>
      <c r="Q319" s="173">
        <v>0.000362</v>
      </c>
      <c r="R319" s="173">
        <f>Q319*H319</f>
        <v>0.000724</v>
      </c>
      <c r="S319" s="173">
        <v>0</v>
      </c>
      <c r="T319" s="174">
        <f>S319*H319</f>
        <v>0</v>
      </c>
      <c r="AR319" s="16" t="s">
        <v>309</v>
      </c>
      <c r="AT319" s="16" t="s">
        <v>331</v>
      </c>
      <c r="AU319" s="16" t="s">
        <v>81</v>
      </c>
      <c r="AY319" s="16" t="s">
        <v>121</v>
      </c>
      <c r="BE319" s="175">
        <f>IF(N319="základní",J319,0)</f>
        <v>0</v>
      </c>
      <c r="BF319" s="175">
        <f>IF(N319="snížená",J319,0)</f>
        <v>0</v>
      </c>
      <c r="BG319" s="175">
        <f>IF(N319="zákl. přenesená",J319,0)</f>
        <v>0</v>
      </c>
      <c r="BH319" s="175">
        <f>IF(N319="sníž. přenesená",J319,0)</f>
        <v>0</v>
      </c>
      <c r="BI319" s="175">
        <f>IF(N319="nulová",J319,0)</f>
        <v>0</v>
      </c>
      <c r="BJ319" s="16" t="s">
        <v>22</v>
      </c>
      <c r="BK319" s="175">
        <f>ROUND(I319*H319,2)</f>
        <v>0</v>
      </c>
      <c r="BL319" s="16" t="s">
        <v>230</v>
      </c>
      <c r="BM319" s="16" t="s">
        <v>454</v>
      </c>
    </row>
    <row r="320" spans="2:47" s="1" customFormat="1" ht="27">
      <c r="B320" s="33"/>
      <c r="D320" s="179" t="s">
        <v>131</v>
      </c>
      <c r="F320" s="202" t="s">
        <v>132</v>
      </c>
      <c r="I320" s="137"/>
      <c r="L320" s="33"/>
      <c r="M320" s="62"/>
      <c r="N320" s="34"/>
      <c r="O320" s="34"/>
      <c r="P320" s="34"/>
      <c r="Q320" s="34"/>
      <c r="R320" s="34"/>
      <c r="S320" s="34"/>
      <c r="T320" s="63"/>
      <c r="AT320" s="16" t="s">
        <v>131</v>
      </c>
      <c r="AU320" s="16" t="s">
        <v>81</v>
      </c>
    </row>
    <row r="321" spans="2:65" s="1" customFormat="1" ht="22.5" customHeight="1">
      <c r="B321" s="163"/>
      <c r="C321" s="203" t="s">
        <v>455</v>
      </c>
      <c r="D321" s="203" t="s">
        <v>331</v>
      </c>
      <c r="E321" s="204" t="s">
        <v>456</v>
      </c>
      <c r="F321" s="205" t="s">
        <v>457</v>
      </c>
      <c r="G321" s="206" t="s">
        <v>168</v>
      </c>
      <c r="H321" s="207">
        <v>2</v>
      </c>
      <c r="I321" s="208"/>
      <c r="J321" s="209">
        <f>ROUND(I321*H321,2)</f>
        <v>0</v>
      </c>
      <c r="K321" s="205" t="s">
        <v>128</v>
      </c>
      <c r="L321" s="210"/>
      <c r="M321" s="211" t="s">
        <v>20</v>
      </c>
      <c r="N321" s="212" t="s">
        <v>44</v>
      </c>
      <c r="O321" s="34"/>
      <c r="P321" s="173">
        <f>O321*H321</f>
        <v>0</v>
      </c>
      <c r="Q321" s="173">
        <v>0.0004</v>
      </c>
      <c r="R321" s="173">
        <f>Q321*H321</f>
        <v>0.0008</v>
      </c>
      <c r="S321" s="173">
        <v>0</v>
      </c>
      <c r="T321" s="174">
        <f>S321*H321</f>
        <v>0</v>
      </c>
      <c r="AR321" s="16" t="s">
        <v>309</v>
      </c>
      <c r="AT321" s="16" t="s">
        <v>331</v>
      </c>
      <c r="AU321" s="16" t="s">
        <v>81</v>
      </c>
      <c r="AY321" s="16" t="s">
        <v>121</v>
      </c>
      <c r="BE321" s="175">
        <f>IF(N321="základní",J321,0)</f>
        <v>0</v>
      </c>
      <c r="BF321" s="175">
        <f>IF(N321="snížená",J321,0)</f>
        <v>0</v>
      </c>
      <c r="BG321" s="175">
        <f>IF(N321="zákl. přenesená",J321,0)</f>
        <v>0</v>
      </c>
      <c r="BH321" s="175">
        <f>IF(N321="sníž. přenesená",J321,0)</f>
        <v>0</v>
      </c>
      <c r="BI321" s="175">
        <f>IF(N321="nulová",J321,0)</f>
        <v>0</v>
      </c>
      <c r="BJ321" s="16" t="s">
        <v>22</v>
      </c>
      <c r="BK321" s="175">
        <f>ROUND(I321*H321,2)</f>
        <v>0</v>
      </c>
      <c r="BL321" s="16" t="s">
        <v>230</v>
      </c>
      <c r="BM321" s="16" t="s">
        <v>458</v>
      </c>
    </row>
    <row r="322" spans="2:47" s="1" customFormat="1" ht="27">
      <c r="B322" s="33"/>
      <c r="D322" s="179" t="s">
        <v>131</v>
      </c>
      <c r="F322" s="202" t="s">
        <v>132</v>
      </c>
      <c r="I322" s="137"/>
      <c r="L322" s="33"/>
      <c r="M322" s="62"/>
      <c r="N322" s="34"/>
      <c r="O322" s="34"/>
      <c r="P322" s="34"/>
      <c r="Q322" s="34"/>
      <c r="R322" s="34"/>
      <c r="S322" s="34"/>
      <c r="T322" s="63"/>
      <c r="AT322" s="16" t="s">
        <v>131</v>
      </c>
      <c r="AU322" s="16" t="s">
        <v>81</v>
      </c>
    </row>
    <row r="323" spans="2:65" s="1" customFormat="1" ht="22.5" customHeight="1">
      <c r="B323" s="163"/>
      <c r="C323" s="203" t="s">
        <v>459</v>
      </c>
      <c r="D323" s="203" t="s">
        <v>331</v>
      </c>
      <c r="E323" s="204" t="s">
        <v>460</v>
      </c>
      <c r="F323" s="205" t="s">
        <v>461</v>
      </c>
      <c r="G323" s="206" t="s">
        <v>168</v>
      </c>
      <c r="H323" s="207">
        <v>8</v>
      </c>
      <c r="I323" s="208"/>
      <c r="J323" s="209">
        <f>ROUND(I323*H323,2)</f>
        <v>0</v>
      </c>
      <c r="K323" s="205" t="s">
        <v>128</v>
      </c>
      <c r="L323" s="210"/>
      <c r="M323" s="211" t="s">
        <v>20</v>
      </c>
      <c r="N323" s="212" t="s">
        <v>44</v>
      </c>
      <c r="O323" s="34"/>
      <c r="P323" s="173">
        <f>O323*H323</f>
        <v>0</v>
      </c>
      <c r="Q323" s="173">
        <v>0.00018</v>
      </c>
      <c r="R323" s="173">
        <f>Q323*H323</f>
        <v>0.00144</v>
      </c>
      <c r="S323" s="173">
        <v>0</v>
      </c>
      <c r="T323" s="174">
        <f>S323*H323</f>
        <v>0</v>
      </c>
      <c r="AR323" s="16" t="s">
        <v>309</v>
      </c>
      <c r="AT323" s="16" t="s">
        <v>331</v>
      </c>
      <c r="AU323" s="16" t="s">
        <v>81</v>
      </c>
      <c r="AY323" s="16" t="s">
        <v>121</v>
      </c>
      <c r="BE323" s="175">
        <f>IF(N323="základní",J323,0)</f>
        <v>0</v>
      </c>
      <c r="BF323" s="175">
        <f>IF(N323="snížená",J323,0)</f>
        <v>0</v>
      </c>
      <c r="BG323" s="175">
        <f>IF(N323="zákl. přenesená",J323,0)</f>
        <v>0</v>
      </c>
      <c r="BH323" s="175">
        <f>IF(N323="sníž. přenesená",J323,0)</f>
        <v>0</v>
      </c>
      <c r="BI323" s="175">
        <f>IF(N323="nulová",J323,0)</f>
        <v>0</v>
      </c>
      <c r="BJ323" s="16" t="s">
        <v>22</v>
      </c>
      <c r="BK323" s="175">
        <f>ROUND(I323*H323,2)</f>
        <v>0</v>
      </c>
      <c r="BL323" s="16" t="s">
        <v>230</v>
      </c>
      <c r="BM323" s="16" t="s">
        <v>462</v>
      </c>
    </row>
    <row r="324" spans="2:47" s="1" customFormat="1" ht="27">
      <c r="B324" s="33"/>
      <c r="D324" s="179" t="s">
        <v>131</v>
      </c>
      <c r="F324" s="202" t="s">
        <v>132</v>
      </c>
      <c r="I324" s="137"/>
      <c r="L324" s="33"/>
      <c r="M324" s="62"/>
      <c r="N324" s="34"/>
      <c r="O324" s="34"/>
      <c r="P324" s="34"/>
      <c r="Q324" s="34"/>
      <c r="R324" s="34"/>
      <c r="S324" s="34"/>
      <c r="T324" s="63"/>
      <c r="AT324" s="16" t="s">
        <v>131</v>
      </c>
      <c r="AU324" s="16" t="s">
        <v>81</v>
      </c>
    </row>
    <row r="325" spans="2:65" s="1" customFormat="1" ht="22.5" customHeight="1">
      <c r="B325" s="163"/>
      <c r="C325" s="164" t="s">
        <v>463</v>
      </c>
      <c r="D325" s="164" t="s">
        <v>124</v>
      </c>
      <c r="E325" s="165" t="s">
        <v>464</v>
      </c>
      <c r="F325" s="166" t="s">
        <v>465</v>
      </c>
      <c r="G325" s="167" t="s">
        <v>229</v>
      </c>
      <c r="H325" s="168">
        <v>510</v>
      </c>
      <c r="I325" s="169"/>
      <c r="J325" s="170">
        <f>ROUND(I325*H325,2)</f>
        <v>0</v>
      </c>
      <c r="K325" s="166" t="s">
        <v>128</v>
      </c>
      <c r="L325" s="33"/>
      <c r="M325" s="171" t="s">
        <v>20</v>
      </c>
      <c r="N325" s="172" t="s">
        <v>44</v>
      </c>
      <c r="O325" s="34"/>
      <c r="P325" s="173">
        <f>O325*H325</f>
        <v>0</v>
      </c>
      <c r="Q325" s="173">
        <v>0.01484</v>
      </c>
      <c r="R325" s="173">
        <f>Q325*H325</f>
        <v>7.5684000000000005</v>
      </c>
      <c r="S325" s="173">
        <v>0</v>
      </c>
      <c r="T325" s="174">
        <f>S325*H325</f>
        <v>0</v>
      </c>
      <c r="AR325" s="16" t="s">
        <v>230</v>
      </c>
      <c r="AT325" s="16" t="s">
        <v>124</v>
      </c>
      <c r="AU325" s="16" t="s">
        <v>81</v>
      </c>
      <c r="AY325" s="16" t="s">
        <v>121</v>
      </c>
      <c r="BE325" s="175">
        <f>IF(N325="základní",J325,0)</f>
        <v>0</v>
      </c>
      <c r="BF325" s="175">
        <f>IF(N325="snížená",J325,0)</f>
        <v>0</v>
      </c>
      <c r="BG325" s="175">
        <f>IF(N325="zákl. přenesená",J325,0)</f>
        <v>0</v>
      </c>
      <c r="BH325" s="175">
        <f>IF(N325="sníž. přenesená",J325,0)</f>
        <v>0</v>
      </c>
      <c r="BI325" s="175">
        <f>IF(N325="nulová",J325,0)</f>
        <v>0</v>
      </c>
      <c r="BJ325" s="16" t="s">
        <v>22</v>
      </c>
      <c r="BK325" s="175">
        <f>ROUND(I325*H325,2)</f>
        <v>0</v>
      </c>
      <c r="BL325" s="16" t="s">
        <v>230</v>
      </c>
      <c r="BM325" s="16" t="s">
        <v>466</v>
      </c>
    </row>
    <row r="326" spans="2:47" s="1" customFormat="1" ht="27">
      <c r="B326" s="33"/>
      <c r="D326" s="176" t="s">
        <v>131</v>
      </c>
      <c r="F326" s="177" t="s">
        <v>132</v>
      </c>
      <c r="I326" s="137"/>
      <c r="L326" s="33"/>
      <c r="M326" s="62"/>
      <c r="N326" s="34"/>
      <c r="O326" s="34"/>
      <c r="P326" s="34"/>
      <c r="Q326" s="34"/>
      <c r="R326" s="34"/>
      <c r="S326" s="34"/>
      <c r="T326" s="63"/>
      <c r="AT326" s="16" t="s">
        <v>131</v>
      </c>
      <c r="AU326" s="16" t="s">
        <v>81</v>
      </c>
    </row>
    <row r="327" spans="2:51" s="11" customFormat="1" ht="13.5">
      <c r="B327" s="178"/>
      <c r="D327" s="179" t="s">
        <v>133</v>
      </c>
      <c r="E327" s="180" t="s">
        <v>20</v>
      </c>
      <c r="F327" s="181" t="s">
        <v>467</v>
      </c>
      <c r="H327" s="182">
        <v>510</v>
      </c>
      <c r="I327" s="183"/>
      <c r="L327" s="178"/>
      <c r="M327" s="184"/>
      <c r="N327" s="185"/>
      <c r="O327" s="185"/>
      <c r="P327" s="185"/>
      <c r="Q327" s="185"/>
      <c r="R327" s="185"/>
      <c r="S327" s="185"/>
      <c r="T327" s="186"/>
      <c r="AT327" s="187" t="s">
        <v>133</v>
      </c>
      <c r="AU327" s="187" t="s">
        <v>81</v>
      </c>
      <c r="AV327" s="11" t="s">
        <v>81</v>
      </c>
      <c r="AW327" s="11" t="s">
        <v>36</v>
      </c>
      <c r="AX327" s="11" t="s">
        <v>22</v>
      </c>
      <c r="AY327" s="187" t="s">
        <v>121</v>
      </c>
    </row>
    <row r="328" spans="2:65" s="1" customFormat="1" ht="22.5" customHeight="1">
      <c r="B328" s="163"/>
      <c r="C328" s="203" t="s">
        <v>468</v>
      </c>
      <c r="D328" s="203" t="s">
        <v>331</v>
      </c>
      <c r="E328" s="204" t="s">
        <v>469</v>
      </c>
      <c r="F328" s="205" t="s">
        <v>470</v>
      </c>
      <c r="G328" s="206" t="s">
        <v>168</v>
      </c>
      <c r="H328" s="207">
        <v>56</v>
      </c>
      <c r="I328" s="208"/>
      <c r="J328" s="209">
        <f>ROUND(I328*H328,2)</f>
        <v>0</v>
      </c>
      <c r="K328" s="205" t="s">
        <v>128</v>
      </c>
      <c r="L328" s="210"/>
      <c r="M328" s="211" t="s">
        <v>20</v>
      </c>
      <c r="N328" s="212" t="s">
        <v>44</v>
      </c>
      <c r="O328" s="34"/>
      <c r="P328" s="173">
        <f>O328*H328</f>
        <v>0</v>
      </c>
      <c r="Q328" s="173">
        <v>0.00054</v>
      </c>
      <c r="R328" s="173">
        <f>Q328*H328</f>
        <v>0.03024</v>
      </c>
      <c r="S328" s="173">
        <v>0</v>
      </c>
      <c r="T328" s="174">
        <f>S328*H328</f>
        <v>0</v>
      </c>
      <c r="AR328" s="16" t="s">
        <v>309</v>
      </c>
      <c r="AT328" s="16" t="s">
        <v>331</v>
      </c>
      <c r="AU328" s="16" t="s">
        <v>81</v>
      </c>
      <c r="AY328" s="16" t="s">
        <v>121</v>
      </c>
      <c r="BE328" s="175">
        <f>IF(N328="základní",J328,0)</f>
        <v>0</v>
      </c>
      <c r="BF328" s="175">
        <f>IF(N328="snížená",J328,0)</f>
        <v>0</v>
      </c>
      <c r="BG328" s="175">
        <f>IF(N328="zákl. přenesená",J328,0)</f>
        <v>0</v>
      </c>
      <c r="BH328" s="175">
        <f>IF(N328="sníž. přenesená",J328,0)</f>
        <v>0</v>
      </c>
      <c r="BI328" s="175">
        <f>IF(N328="nulová",J328,0)</f>
        <v>0</v>
      </c>
      <c r="BJ328" s="16" t="s">
        <v>22</v>
      </c>
      <c r="BK328" s="175">
        <f>ROUND(I328*H328,2)</f>
        <v>0</v>
      </c>
      <c r="BL328" s="16" t="s">
        <v>230</v>
      </c>
      <c r="BM328" s="16" t="s">
        <v>471</v>
      </c>
    </row>
    <row r="329" spans="2:47" s="1" customFormat="1" ht="27">
      <c r="B329" s="33"/>
      <c r="D329" s="179" t="s">
        <v>131</v>
      </c>
      <c r="F329" s="202" t="s">
        <v>132</v>
      </c>
      <c r="I329" s="137"/>
      <c r="L329" s="33"/>
      <c r="M329" s="62"/>
      <c r="N329" s="34"/>
      <c r="O329" s="34"/>
      <c r="P329" s="34"/>
      <c r="Q329" s="34"/>
      <c r="R329" s="34"/>
      <c r="S329" s="34"/>
      <c r="T329" s="63"/>
      <c r="AT329" s="16" t="s">
        <v>131</v>
      </c>
      <c r="AU329" s="16" t="s">
        <v>81</v>
      </c>
    </row>
    <row r="330" spans="2:65" s="1" customFormat="1" ht="22.5" customHeight="1">
      <c r="B330" s="163"/>
      <c r="C330" s="203" t="s">
        <v>472</v>
      </c>
      <c r="D330" s="203" t="s">
        <v>331</v>
      </c>
      <c r="E330" s="204" t="s">
        <v>473</v>
      </c>
      <c r="F330" s="205" t="s">
        <v>474</v>
      </c>
      <c r="G330" s="206" t="s">
        <v>168</v>
      </c>
      <c r="H330" s="207">
        <v>4</v>
      </c>
      <c r="I330" s="208"/>
      <c r="J330" s="209">
        <f>ROUND(I330*H330,2)</f>
        <v>0</v>
      </c>
      <c r="K330" s="205" t="s">
        <v>20</v>
      </c>
      <c r="L330" s="210"/>
      <c r="M330" s="211" t="s">
        <v>20</v>
      </c>
      <c r="N330" s="212" t="s">
        <v>44</v>
      </c>
      <c r="O330" s="34"/>
      <c r="P330" s="173">
        <f>O330*H330</f>
        <v>0</v>
      </c>
      <c r="Q330" s="173">
        <v>0.00027</v>
      </c>
      <c r="R330" s="173">
        <f>Q330*H330</f>
        <v>0.00108</v>
      </c>
      <c r="S330" s="173">
        <v>0</v>
      </c>
      <c r="T330" s="174">
        <f>S330*H330</f>
        <v>0</v>
      </c>
      <c r="AR330" s="16" t="s">
        <v>309</v>
      </c>
      <c r="AT330" s="16" t="s">
        <v>331</v>
      </c>
      <c r="AU330" s="16" t="s">
        <v>81</v>
      </c>
      <c r="AY330" s="16" t="s">
        <v>121</v>
      </c>
      <c r="BE330" s="175">
        <f>IF(N330="základní",J330,0)</f>
        <v>0</v>
      </c>
      <c r="BF330" s="175">
        <f>IF(N330="snížená",J330,0)</f>
        <v>0</v>
      </c>
      <c r="BG330" s="175">
        <f>IF(N330="zákl. přenesená",J330,0)</f>
        <v>0</v>
      </c>
      <c r="BH330" s="175">
        <f>IF(N330="sníž. přenesená",J330,0)</f>
        <v>0</v>
      </c>
      <c r="BI330" s="175">
        <f>IF(N330="nulová",J330,0)</f>
        <v>0</v>
      </c>
      <c r="BJ330" s="16" t="s">
        <v>22</v>
      </c>
      <c r="BK330" s="175">
        <f>ROUND(I330*H330,2)</f>
        <v>0</v>
      </c>
      <c r="BL330" s="16" t="s">
        <v>230</v>
      </c>
      <c r="BM330" s="16" t="s">
        <v>475</v>
      </c>
    </row>
    <row r="331" spans="2:47" s="1" customFormat="1" ht="27">
      <c r="B331" s="33"/>
      <c r="D331" s="179" t="s">
        <v>131</v>
      </c>
      <c r="F331" s="202" t="s">
        <v>132</v>
      </c>
      <c r="I331" s="137"/>
      <c r="L331" s="33"/>
      <c r="M331" s="62"/>
      <c r="N331" s="34"/>
      <c r="O331" s="34"/>
      <c r="P331" s="34"/>
      <c r="Q331" s="34"/>
      <c r="R331" s="34"/>
      <c r="S331" s="34"/>
      <c r="T331" s="63"/>
      <c r="AT331" s="16" t="s">
        <v>131</v>
      </c>
      <c r="AU331" s="16" t="s">
        <v>81</v>
      </c>
    </row>
    <row r="332" spans="2:65" s="1" customFormat="1" ht="22.5" customHeight="1">
      <c r="B332" s="163"/>
      <c r="C332" s="203" t="s">
        <v>476</v>
      </c>
      <c r="D332" s="203" t="s">
        <v>331</v>
      </c>
      <c r="E332" s="204" t="s">
        <v>477</v>
      </c>
      <c r="F332" s="205" t="s">
        <v>478</v>
      </c>
      <c r="G332" s="206" t="s">
        <v>168</v>
      </c>
      <c r="H332" s="207">
        <v>10</v>
      </c>
      <c r="I332" s="208"/>
      <c r="J332" s="209">
        <f>ROUND(I332*H332,2)</f>
        <v>0</v>
      </c>
      <c r="K332" s="205" t="s">
        <v>20</v>
      </c>
      <c r="L332" s="210"/>
      <c r="M332" s="211" t="s">
        <v>20</v>
      </c>
      <c r="N332" s="212" t="s">
        <v>44</v>
      </c>
      <c r="O332" s="34"/>
      <c r="P332" s="173">
        <f>O332*H332</f>
        <v>0</v>
      </c>
      <c r="Q332" s="173">
        <v>0.0004</v>
      </c>
      <c r="R332" s="173">
        <f>Q332*H332</f>
        <v>0.004</v>
      </c>
      <c r="S332" s="173">
        <v>0</v>
      </c>
      <c r="T332" s="174">
        <f>S332*H332</f>
        <v>0</v>
      </c>
      <c r="AR332" s="16" t="s">
        <v>309</v>
      </c>
      <c r="AT332" s="16" t="s">
        <v>331</v>
      </c>
      <c r="AU332" s="16" t="s">
        <v>81</v>
      </c>
      <c r="AY332" s="16" t="s">
        <v>121</v>
      </c>
      <c r="BE332" s="175">
        <f>IF(N332="základní",J332,0)</f>
        <v>0</v>
      </c>
      <c r="BF332" s="175">
        <f>IF(N332="snížená",J332,0)</f>
        <v>0</v>
      </c>
      <c r="BG332" s="175">
        <f>IF(N332="zákl. přenesená",J332,0)</f>
        <v>0</v>
      </c>
      <c r="BH332" s="175">
        <f>IF(N332="sníž. přenesená",J332,0)</f>
        <v>0</v>
      </c>
      <c r="BI332" s="175">
        <f>IF(N332="nulová",J332,0)</f>
        <v>0</v>
      </c>
      <c r="BJ332" s="16" t="s">
        <v>22</v>
      </c>
      <c r="BK332" s="175">
        <f>ROUND(I332*H332,2)</f>
        <v>0</v>
      </c>
      <c r="BL332" s="16" t="s">
        <v>230</v>
      </c>
      <c r="BM332" s="16" t="s">
        <v>479</v>
      </c>
    </row>
    <row r="333" spans="2:47" s="1" customFormat="1" ht="27">
      <c r="B333" s="33"/>
      <c r="D333" s="179" t="s">
        <v>131</v>
      </c>
      <c r="F333" s="202" t="s">
        <v>132</v>
      </c>
      <c r="I333" s="137"/>
      <c r="L333" s="33"/>
      <c r="M333" s="62"/>
      <c r="N333" s="34"/>
      <c r="O333" s="34"/>
      <c r="P333" s="34"/>
      <c r="Q333" s="34"/>
      <c r="R333" s="34"/>
      <c r="S333" s="34"/>
      <c r="T333" s="63"/>
      <c r="AT333" s="16" t="s">
        <v>131</v>
      </c>
      <c r="AU333" s="16" t="s">
        <v>81</v>
      </c>
    </row>
    <row r="334" spans="2:65" s="1" customFormat="1" ht="22.5" customHeight="1">
      <c r="B334" s="163"/>
      <c r="C334" s="203" t="s">
        <v>480</v>
      </c>
      <c r="D334" s="203" t="s">
        <v>331</v>
      </c>
      <c r="E334" s="204" t="s">
        <v>481</v>
      </c>
      <c r="F334" s="205" t="s">
        <v>482</v>
      </c>
      <c r="G334" s="206" t="s">
        <v>168</v>
      </c>
      <c r="H334" s="207">
        <v>5</v>
      </c>
      <c r="I334" s="208"/>
      <c r="J334" s="209">
        <f>ROUND(I334*H334,2)</f>
        <v>0</v>
      </c>
      <c r="K334" s="205" t="s">
        <v>20</v>
      </c>
      <c r="L334" s="210"/>
      <c r="M334" s="211" t="s">
        <v>20</v>
      </c>
      <c r="N334" s="212" t="s">
        <v>44</v>
      </c>
      <c r="O334" s="34"/>
      <c r="P334" s="173">
        <f>O334*H334</f>
        <v>0</v>
      </c>
      <c r="Q334" s="173">
        <v>0.0004</v>
      </c>
      <c r="R334" s="173">
        <f>Q334*H334</f>
        <v>0.002</v>
      </c>
      <c r="S334" s="173">
        <v>0</v>
      </c>
      <c r="T334" s="174">
        <f>S334*H334</f>
        <v>0</v>
      </c>
      <c r="AR334" s="16" t="s">
        <v>309</v>
      </c>
      <c r="AT334" s="16" t="s">
        <v>331</v>
      </c>
      <c r="AU334" s="16" t="s">
        <v>81</v>
      </c>
      <c r="AY334" s="16" t="s">
        <v>121</v>
      </c>
      <c r="BE334" s="175">
        <f>IF(N334="základní",J334,0)</f>
        <v>0</v>
      </c>
      <c r="BF334" s="175">
        <f>IF(N334="snížená",J334,0)</f>
        <v>0</v>
      </c>
      <c r="BG334" s="175">
        <f>IF(N334="zákl. přenesená",J334,0)</f>
        <v>0</v>
      </c>
      <c r="BH334" s="175">
        <f>IF(N334="sníž. přenesená",J334,0)</f>
        <v>0</v>
      </c>
      <c r="BI334" s="175">
        <f>IF(N334="nulová",J334,0)</f>
        <v>0</v>
      </c>
      <c r="BJ334" s="16" t="s">
        <v>22</v>
      </c>
      <c r="BK334" s="175">
        <f>ROUND(I334*H334,2)</f>
        <v>0</v>
      </c>
      <c r="BL334" s="16" t="s">
        <v>230</v>
      </c>
      <c r="BM334" s="16" t="s">
        <v>483</v>
      </c>
    </row>
    <row r="335" spans="2:47" s="1" customFormat="1" ht="27">
      <c r="B335" s="33"/>
      <c r="D335" s="179" t="s">
        <v>131</v>
      </c>
      <c r="F335" s="202" t="s">
        <v>132</v>
      </c>
      <c r="I335" s="137"/>
      <c r="L335" s="33"/>
      <c r="M335" s="62"/>
      <c r="N335" s="34"/>
      <c r="O335" s="34"/>
      <c r="P335" s="34"/>
      <c r="Q335" s="34"/>
      <c r="R335" s="34"/>
      <c r="S335" s="34"/>
      <c r="T335" s="63"/>
      <c r="AT335" s="16" t="s">
        <v>131</v>
      </c>
      <c r="AU335" s="16" t="s">
        <v>81</v>
      </c>
    </row>
    <row r="336" spans="2:65" s="1" customFormat="1" ht="22.5" customHeight="1">
      <c r="B336" s="163"/>
      <c r="C336" s="203" t="s">
        <v>484</v>
      </c>
      <c r="D336" s="203" t="s">
        <v>331</v>
      </c>
      <c r="E336" s="204" t="s">
        <v>485</v>
      </c>
      <c r="F336" s="205" t="s">
        <v>486</v>
      </c>
      <c r="G336" s="206" t="s">
        <v>168</v>
      </c>
      <c r="H336" s="207">
        <v>4</v>
      </c>
      <c r="I336" s="208"/>
      <c r="J336" s="209">
        <f>ROUND(I336*H336,2)</f>
        <v>0</v>
      </c>
      <c r="K336" s="205" t="s">
        <v>128</v>
      </c>
      <c r="L336" s="210"/>
      <c r="M336" s="211" t="s">
        <v>20</v>
      </c>
      <c r="N336" s="212" t="s">
        <v>44</v>
      </c>
      <c r="O336" s="34"/>
      <c r="P336" s="173">
        <f>O336*H336</f>
        <v>0</v>
      </c>
      <c r="Q336" s="173">
        <v>0.00064</v>
      </c>
      <c r="R336" s="173">
        <f>Q336*H336</f>
        <v>0.00256</v>
      </c>
      <c r="S336" s="173">
        <v>0</v>
      </c>
      <c r="T336" s="174">
        <f>S336*H336</f>
        <v>0</v>
      </c>
      <c r="AR336" s="16" t="s">
        <v>309</v>
      </c>
      <c r="AT336" s="16" t="s">
        <v>331</v>
      </c>
      <c r="AU336" s="16" t="s">
        <v>81</v>
      </c>
      <c r="AY336" s="16" t="s">
        <v>121</v>
      </c>
      <c r="BE336" s="175">
        <f>IF(N336="základní",J336,0)</f>
        <v>0</v>
      </c>
      <c r="BF336" s="175">
        <f>IF(N336="snížená",J336,0)</f>
        <v>0</v>
      </c>
      <c r="BG336" s="175">
        <f>IF(N336="zákl. přenesená",J336,0)</f>
        <v>0</v>
      </c>
      <c r="BH336" s="175">
        <f>IF(N336="sníž. přenesená",J336,0)</f>
        <v>0</v>
      </c>
      <c r="BI336" s="175">
        <f>IF(N336="nulová",J336,0)</f>
        <v>0</v>
      </c>
      <c r="BJ336" s="16" t="s">
        <v>22</v>
      </c>
      <c r="BK336" s="175">
        <f>ROUND(I336*H336,2)</f>
        <v>0</v>
      </c>
      <c r="BL336" s="16" t="s">
        <v>230</v>
      </c>
      <c r="BM336" s="16" t="s">
        <v>487</v>
      </c>
    </row>
    <row r="337" spans="2:47" s="1" customFormat="1" ht="27">
      <c r="B337" s="33"/>
      <c r="D337" s="179" t="s">
        <v>131</v>
      </c>
      <c r="F337" s="202" t="s">
        <v>132</v>
      </c>
      <c r="I337" s="137"/>
      <c r="L337" s="33"/>
      <c r="M337" s="62"/>
      <c r="N337" s="34"/>
      <c r="O337" s="34"/>
      <c r="P337" s="34"/>
      <c r="Q337" s="34"/>
      <c r="R337" s="34"/>
      <c r="S337" s="34"/>
      <c r="T337" s="63"/>
      <c r="AT337" s="16" t="s">
        <v>131</v>
      </c>
      <c r="AU337" s="16" t="s">
        <v>81</v>
      </c>
    </row>
    <row r="338" spans="2:65" s="1" customFormat="1" ht="22.5" customHeight="1">
      <c r="B338" s="163"/>
      <c r="C338" s="203" t="s">
        <v>488</v>
      </c>
      <c r="D338" s="203" t="s">
        <v>331</v>
      </c>
      <c r="E338" s="204" t="s">
        <v>489</v>
      </c>
      <c r="F338" s="205" t="s">
        <v>490</v>
      </c>
      <c r="G338" s="206" t="s">
        <v>168</v>
      </c>
      <c r="H338" s="207">
        <v>3</v>
      </c>
      <c r="I338" s="208"/>
      <c r="J338" s="209">
        <f>ROUND(I338*H338,2)</f>
        <v>0</v>
      </c>
      <c r="K338" s="205" t="s">
        <v>128</v>
      </c>
      <c r="L338" s="210"/>
      <c r="M338" s="211" t="s">
        <v>20</v>
      </c>
      <c r="N338" s="212" t="s">
        <v>44</v>
      </c>
      <c r="O338" s="34"/>
      <c r="P338" s="173">
        <f>O338*H338</f>
        <v>0</v>
      </c>
      <c r="Q338" s="173">
        <v>0.0002</v>
      </c>
      <c r="R338" s="173">
        <f>Q338*H338</f>
        <v>0.0006000000000000001</v>
      </c>
      <c r="S338" s="173">
        <v>0</v>
      </c>
      <c r="T338" s="174">
        <f>S338*H338</f>
        <v>0</v>
      </c>
      <c r="AR338" s="16" t="s">
        <v>309</v>
      </c>
      <c r="AT338" s="16" t="s">
        <v>331</v>
      </c>
      <c r="AU338" s="16" t="s">
        <v>81</v>
      </c>
      <c r="AY338" s="16" t="s">
        <v>121</v>
      </c>
      <c r="BE338" s="175">
        <f>IF(N338="základní",J338,0)</f>
        <v>0</v>
      </c>
      <c r="BF338" s="175">
        <f>IF(N338="snížená",J338,0)</f>
        <v>0</v>
      </c>
      <c r="BG338" s="175">
        <f>IF(N338="zákl. přenesená",J338,0)</f>
        <v>0</v>
      </c>
      <c r="BH338" s="175">
        <f>IF(N338="sníž. přenesená",J338,0)</f>
        <v>0</v>
      </c>
      <c r="BI338" s="175">
        <f>IF(N338="nulová",J338,0)</f>
        <v>0</v>
      </c>
      <c r="BJ338" s="16" t="s">
        <v>22</v>
      </c>
      <c r="BK338" s="175">
        <f>ROUND(I338*H338,2)</f>
        <v>0</v>
      </c>
      <c r="BL338" s="16" t="s">
        <v>230</v>
      </c>
      <c r="BM338" s="16" t="s">
        <v>491</v>
      </c>
    </row>
    <row r="339" spans="2:47" s="1" customFormat="1" ht="27">
      <c r="B339" s="33"/>
      <c r="D339" s="179" t="s">
        <v>131</v>
      </c>
      <c r="F339" s="202" t="s">
        <v>132</v>
      </c>
      <c r="I339" s="137"/>
      <c r="L339" s="33"/>
      <c r="M339" s="62"/>
      <c r="N339" s="34"/>
      <c r="O339" s="34"/>
      <c r="P339" s="34"/>
      <c r="Q339" s="34"/>
      <c r="R339" s="34"/>
      <c r="S339" s="34"/>
      <c r="T339" s="63"/>
      <c r="AT339" s="16" t="s">
        <v>131</v>
      </c>
      <c r="AU339" s="16" t="s">
        <v>81</v>
      </c>
    </row>
    <row r="340" spans="2:65" s="1" customFormat="1" ht="22.5" customHeight="1">
      <c r="B340" s="163"/>
      <c r="C340" s="164" t="s">
        <v>492</v>
      </c>
      <c r="D340" s="164" t="s">
        <v>124</v>
      </c>
      <c r="E340" s="165" t="s">
        <v>493</v>
      </c>
      <c r="F340" s="166" t="s">
        <v>494</v>
      </c>
      <c r="G340" s="167" t="s">
        <v>229</v>
      </c>
      <c r="H340" s="168">
        <v>875</v>
      </c>
      <c r="I340" s="169"/>
      <c r="J340" s="170">
        <f>ROUND(I340*H340,2)</f>
        <v>0</v>
      </c>
      <c r="K340" s="166" t="s">
        <v>128</v>
      </c>
      <c r="L340" s="33"/>
      <c r="M340" s="171" t="s">
        <v>20</v>
      </c>
      <c r="N340" s="172" t="s">
        <v>44</v>
      </c>
      <c r="O340" s="34"/>
      <c r="P340" s="173">
        <f>O340*H340</f>
        <v>0</v>
      </c>
      <c r="Q340" s="173">
        <v>0.0229</v>
      </c>
      <c r="R340" s="173">
        <f>Q340*H340</f>
        <v>20.0375</v>
      </c>
      <c r="S340" s="173">
        <v>0</v>
      </c>
      <c r="T340" s="174">
        <f>S340*H340</f>
        <v>0</v>
      </c>
      <c r="AR340" s="16" t="s">
        <v>230</v>
      </c>
      <c r="AT340" s="16" t="s">
        <v>124</v>
      </c>
      <c r="AU340" s="16" t="s">
        <v>81</v>
      </c>
      <c r="AY340" s="16" t="s">
        <v>121</v>
      </c>
      <c r="BE340" s="175">
        <f>IF(N340="základní",J340,0)</f>
        <v>0</v>
      </c>
      <c r="BF340" s="175">
        <f>IF(N340="snížená",J340,0)</f>
        <v>0</v>
      </c>
      <c r="BG340" s="175">
        <f>IF(N340="zákl. přenesená",J340,0)</f>
        <v>0</v>
      </c>
      <c r="BH340" s="175">
        <f>IF(N340="sníž. přenesená",J340,0)</f>
        <v>0</v>
      </c>
      <c r="BI340" s="175">
        <f>IF(N340="nulová",J340,0)</f>
        <v>0</v>
      </c>
      <c r="BJ340" s="16" t="s">
        <v>22</v>
      </c>
      <c r="BK340" s="175">
        <f>ROUND(I340*H340,2)</f>
        <v>0</v>
      </c>
      <c r="BL340" s="16" t="s">
        <v>230</v>
      </c>
      <c r="BM340" s="16" t="s">
        <v>495</v>
      </c>
    </row>
    <row r="341" spans="2:47" s="1" customFormat="1" ht="27">
      <c r="B341" s="33"/>
      <c r="D341" s="176" t="s">
        <v>131</v>
      </c>
      <c r="F341" s="177" t="s">
        <v>132</v>
      </c>
      <c r="I341" s="137"/>
      <c r="L341" s="33"/>
      <c r="M341" s="62"/>
      <c r="N341" s="34"/>
      <c r="O341" s="34"/>
      <c r="P341" s="34"/>
      <c r="Q341" s="34"/>
      <c r="R341" s="34"/>
      <c r="S341" s="34"/>
      <c r="T341" s="63"/>
      <c r="AT341" s="16" t="s">
        <v>131</v>
      </c>
      <c r="AU341" s="16" t="s">
        <v>81</v>
      </c>
    </row>
    <row r="342" spans="2:51" s="11" customFormat="1" ht="13.5">
      <c r="B342" s="178"/>
      <c r="D342" s="176" t="s">
        <v>133</v>
      </c>
      <c r="E342" s="187" t="s">
        <v>20</v>
      </c>
      <c r="F342" s="188" t="s">
        <v>496</v>
      </c>
      <c r="H342" s="189">
        <v>817</v>
      </c>
      <c r="I342" s="183"/>
      <c r="L342" s="178"/>
      <c r="M342" s="184"/>
      <c r="N342" s="185"/>
      <c r="O342" s="185"/>
      <c r="P342" s="185"/>
      <c r="Q342" s="185"/>
      <c r="R342" s="185"/>
      <c r="S342" s="185"/>
      <c r="T342" s="186"/>
      <c r="AT342" s="187" t="s">
        <v>133</v>
      </c>
      <c r="AU342" s="187" t="s">
        <v>81</v>
      </c>
      <c r="AV342" s="11" t="s">
        <v>81</v>
      </c>
      <c r="AW342" s="11" t="s">
        <v>36</v>
      </c>
      <c r="AX342" s="11" t="s">
        <v>73</v>
      </c>
      <c r="AY342" s="187" t="s">
        <v>121</v>
      </c>
    </row>
    <row r="343" spans="2:51" s="11" customFormat="1" ht="13.5">
      <c r="B343" s="178"/>
      <c r="D343" s="176" t="s">
        <v>133</v>
      </c>
      <c r="E343" s="187" t="s">
        <v>20</v>
      </c>
      <c r="F343" s="188" t="s">
        <v>497</v>
      </c>
      <c r="H343" s="189">
        <v>58</v>
      </c>
      <c r="I343" s="183"/>
      <c r="L343" s="178"/>
      <c r="M343" s="184"/>
      <c r="N343" s="185"/>
      <c r="O343" s="185"/>
      <c r="P343" s="185"/>
      <c r="Q343" s="185"/>
      <c r="R343" s="185"/>
      <c r="S343" s="185"/>
      <c r="T343" s="186"/>
      <c r="AT343" s="187" t="s">
        <v>133</v>
      </c>
      <c r="AU343" s="187" t="s">
        <v>81</v>
      </c>
      <c r="AV343" s="11" t="s">
        <v>81</v>
      </c>
      <c r="AW343" s="11" t="s">
        <v>36</v>
      </c>
      <c r="AX343" s="11" t="s">
        <v>73</v>
      </c>
      <c r="AY343" s="187" t="s">
        <v>121</v>
      </c>
    </row>
    <row r="344" spans="2:51" s="12" customFormat="1" ht="13.5">
      <c r="B344" s="190"/>
      <c r="D344" s="179" t="s">
        <v>133</v>
      </c>
      <c r="E344" s="199" t="s">
        <v>20</v>
      </c>
      <c r="F344" s="200" t="s">
        <v>142</v>
      </c>
      <c r="H344" s="201">
        <v>875</v>
      </c>
      <c r="I344" s="194"/>
      <c r="L344" s="190"/>
      <c r="M344" s="195"/>
      <c r="N344" s="196"/>
      <c r="O344" s="196"/>
      <c r="P344" s="196"/>
      <c r="Q344" s="196"/>
      <c r="R344" s="196"/>
      <c r="S344" s="196"/>
      <c r="T344" s="197"/>
      <c r="AT344" s="198" t="s">
        <v>133</v>
      </c>
      <c r="AU344" s="198" t="s">
        <v>81</v>
      </c>
      <c r="AV344" s="12" t="s">
        <v>129</v>
      </c>
      <c r="AW344" s="12" t="s">
        <v>36</v>
      </c>
      <c r="AX344" s="12" t="s">
        <v>22</v>
      </c>
      <c r="AY344" s="198" t="s">
        <v>121</v>
      </c>
    </row>
    <row r="345" spans="2:65" s="1" customFormat="1" ht="22.5" customHeight="1">
      <c r="B345" s="163"/>
      <c r="C345" s="203" t="s">
        <v>498</v>
      </c>
      <c r="D345" s="203" t="s">
        <v>331</v>
      </c>
      <c r="E345" s="204" t="s">
        <v>499</v>
      </c>
      <c r="F345" s="205" t="s">
        <v>500</v>
      </c>
      <c r="G345" s="206" t="s">
        <v>168</v>
      </c>
      <c r="H345" s="207">
        <v>92</v>
      </c>
      <c r="I345" s="208"/>
      <c r="J345" s="209">
        <f>ROUND(I345*H345,2)</f>
        <v>0</v>
      </c>
      <c r="K345" s="205" t="s">
        <v>128</v>
      </c>
      <c r="L345" s="210"/>
      <c r="M345" s="211" t="s">
        <v>20</v>
      </c>
      <c r="N345" s="212" t="s">
        <v>44</v>
      </c>
      <c r="O345" s="34"/>
      <c r="P345" s="173">
        <f>O345*H345</f>
        <v>0</v>
      </c>
      <c r="Q345" s="173">
        <v>0.00082</v>
      </c>
      <c r="R345" s="173">
        <f>Q345*H345</f>
        <v>0.07544</v>
      </c>
      <c r="S345" s="173">
        <v>0</v>
      </c>
      <c r="T345" s="174">
        <f>S345*H345</f>
        <v>0</v>
      </c>
      <c r="AR345" s="16" t="s">
        <v>309</v>
      </c>
      <c r="AT345" s="16" t="s">
        <v>331</v>
      </c>
      <c r="AU345" s="16" t="s">
        <v>81</v>
      </c>
      <c r="AY345" s="16" t="s">
        <v>121</v>
      </c>
      <c r="BE345" s="175">
        <f>IF(N345="základní",J345,0)</f>
        <v>0</v>
      </c>
      <c r="BF345" s="175">
        <f>IF(N345="snížená",J345,0)</f>
        <v>0</v>
      </c>
      <c r="BG345" s="175">
        <f>IF(N345="zákl. přenesená",J345,0)</f>
        <v>0</v>
      </c>
      <c r="BH345" s="175">
        <f>IF(N345="sníž. přenesená",J345,0)</f>
        <v>0</v>
      </c>
      <c r="BI345" s="175">
        <f>IF(N345="nulová",J345,0)</f>
        <v>0</v>
      </c>
      <c r="BJ345" s="16" t="s">
        <v>22</v>
      </c>
      <c r="BK345" s="175">
        <f>ROUND(I345*H345,2)</f>
        <v>0</v>
      </c>
      <c r="BL345" s="16" t="s">
        <v>230</v>
      </c>
      <c r="BM345" s="16" t="s">
        <v>501</v>
      </c>
    </row>
    <row r="346" spans="2:47" s="1" customFormat="1" ht="27">
      <c r="B346" s="33"/>
      <c r="D346" s="179" t="s">
        <v>131</v>
      </c>
      <c r="F346" s="202" t="s">
        <v>132</v>
      </c>
      <c r="I346" s="137"/>
      <c r="L346" s="33"/>
      <c r="M346" s="62"/>
      <c r="N346" s="34"/>
      <c r="O346" s="34"/>
      <c r="P346" s="34"/>
      <c r="Q346" s="34"/>
      <c r="R346" s="34"/>
      <c r="S346" s="34"/>
      <c r="T346" s="63"/>
      <c r="AT346" s="16" t="s">
        <v>131</v>
      </c>
      <c r="AU346" s="16" t="s">
        <v>81</v>
      </c>
    </row>
    <row r="347" spans="2:65" s="1" customFormat="1" ht="22.5" customHeight="1">
      <c r="B347" s="163"/>
      <c r="C347" s="203" t="s">
        <v>502</v>
      </c>
      <c r="D347" s="203" t="s">
        <v>331</v>
      </c>
      <c r="E347" s="204" t="s">
        <v>503</v>
      </c>
      <c r="F347" s="205" t="s">
        <v>504</v>
      </c>
      <c r="G347" s="206" t="s">
        <v>168</v>
      </c>
      <c r="H347" s="207">
        <v>4</v>
      </c>
      <c r="I347" s="208"/>
      <c r="J347" s="209">
        <f>ROUND(I347*H347,2)</f>
        <v>0</v>
      </c>
      <c r="K347" s="205" t="s">
        <v>128</v>
      </c>
      <c r="L347" s="210"/>
      <c r="M347" s="211" t="s">
        <v>20</v>
      </c>
      <c r="N347" s="212" t="s">
        <v>44</v>
      </c>
      <c r="O347" s="34"/>
      <c r="P347" s="173">
        <f>O347*H347</f>
        <v>0</v>
      </c>
      <c r="Q347" s="173">
        <v>0.00027</v>
      </c>
      <c r="R347" s="173">
        <f>Q347*H347</f>
        <v>0.00108</v>
      </c>
      <c r="S347" s="173">
        <v>0</v>
      </c>
      <c r="T347" s="174">
        <f>S347*H347</f>
        <v>0</v>
      </c>
      <c r="AR347" s="16" t="s">
        <v>309</v>
      </c>
      <c r="AT347" s="16" t="s">
        <v>331</v>
      </c>
      <c r="AU347" s="16" t="s">
        <v>81</v>
      </c>
      <c r="AY347" s="16" t="s">
        <v>121</v>
      </c>
      <c r="BE347" s="175">
        <f>IF(N347="základní",J347,0)</f>
        <v>0</v>
      </c>
      <c r="BF347" s="175">
        <f>IF(N347="snížená",J347,0)</f>
        <v>0</v>
      </c>
      <c r="BG347" s="175">
        <f>IF(N347="zákl. přenesená",J347,0)</f>
        <v>0</v>
      </c>
      <c r="BH347" s="175">
        <f>IF(N347="sníž. přenesená",J347,0)</f>
        <v>0</v>
      </c>
      <c r="BI347" s="175">
        <f>IF(N347="nulová",J347,0)</f>
        <v>0</v>
      </c>
      <c r="BJ347" s="16" t="s">
        <v>22</v>
      </c>
      <c r="BK347" s="175">
        <f>ROUND(I347*H347,2)</f>
        <v>0</v>
      </c>
      <c r="BL347" s="16" t="s">
        <v>230</v>
      </c>
      <c r="BM347" s="16" t="s">
        <v>505</v>
      </c>
    </row>
    <row r="348" spans="2:47" s="1" customFormat="1" ht="27">
      <c r="B348" s="33"/>
      <c r="D348" s="179" t="s">
        <v>131</v>
      </c>
      <c r="F348" s="202" t="s">
        <v>132</v>
      </c>
      <c r="I348" s="137"/>
      <c r="L348" s="33"/>
      <c r="M348" s="62"/>
      <c r="N348" s="34"/>
      <c r="O348" s="34"/>
      <c r="P348" s="34"/>
      <c r="Q348" s="34"/>
      <c r="R348" s="34"/>
      <c r="S348" s="34"/>
      <c r="T348" s="63"/>
      <c r="AT348" s="16" t="s">
        <v>131</v>
      </c>
      <c r="AU348" s="16" t="s">
        <v>81</v>
      </c>
    </row>
    <row r="349" spans="2:65" s="1" customFormat="1" ht="22.5" customHeight="1">
      <c r="B349" s="163"/>
      <c r="C349" s="203" t="s">
        <v>506</v>
      </c>
      <c r="D349" s="203" t="s">
        <v>331</v>
      </c>
      <c r="E349" s="204" t="s">
        <v>507</v>
      </c>
      <c r="F349" s="205" t="s">
        <v>508</v>
      </c>
      <c r="G349" s="206" t="s">
        <v>168</v>
      </c>
      <c r="H349" s="207">
        <v>24</v>
      </c>
      <c r="I349" s="208"/>
      <c r="J349" s="209">
        <f>ROUND(I349*H349,2)</f>
        <v>0</v>
      </c>
      <c r="K349" s="205" t="s">
        <v>20</v>
      </c>
      <c r="L349" s="210"/>
      <c r="M349" s="211" t="s">
        <v>20</v>
      </c>
      <c r="N349" s="212" t="s">
        <v>44</v>
      </c>
      <c r="O349" s="34"/>
      <c r="P349" s="173">
        <f>O349*H349</f>
        <v>0</v>
      </c>
      <c r="Q349" s="173">
        <v>0.0004</v>
      </c>
      <c r="R349" s="173">
        <f>Q349*H349</f>
        <v>0.009600000000000001</v>
      </c>
      <c r="S349" s="173">
        <v>0</v>
      </c>
      <c r="T349" s="174">
        <f>S349*H349</f>
        <v>0</v>
      </c>
      <c r="AR349" s="16" t="s">
        <v>309</v>
      </c>
      <c r="AT349" s="16" t="s">
        <v>331</v>
      </c>
      <c r="AU349" s="16" t="s">
        <v>81</v>
      </c>
      <c r="AY349" s="16" t="s">
        <v>121</v>
      </c>
      <c r="BE349" s="175">
        <f>IF(N349="základní",J349,0)</f>
        <v>0</v>
      </c>
      <c r="BF349" s="175">
        <f>IF(N349="snížená",J349,0)</f>
        <v>0</v>
      </c>
      <c r="BG349" s="175">
        <f>IF(N349="zákl. přenesená",J349,0)</f>
        <v>0</v>
      </c>
      <c r="BH349" s="175">
        <f>IF(N349="sníž. přenesená",J349,0)</f>
        <v>0</v>
      </c>
      <c r="BI349" s="175">
        <f>IF(N349="nulová",J349,0)</f>
        <v>0</v>
      </c>
      <c r="BJ349" s="16" t="s">
        <v>22</v>
      </c>
      <c r="BK349" s="175">
        <f>ROUND(I349*H349,2)</f>
        <v>0</v>
      </c>
      <c r="BL349" s="16" t="s">
        <v>230</v>
      </c>
      <c r="BM349" s="16" t="s">
        <v>509</v>
      </c>
    </row>
    <row r="350" spans="2:47" s="1" customFormat="1" ht="27">
      <c r="B350" s="33"/>
      <c r="D350" s="179" t="s">
        <v>131</v>
      </c>
      <c r="F350" s="202" t="s">
        <v>132</v>
      </c>
      <c r="I350" s="137"/>
      <c r="L350" s="33"/>
      <c r="M350" s="62"/>
      <c r="N350" s="34"/>
      <c r="O350" s="34"/>
      <c r="P350" s="34"/>
      <c r="Q350" s="34"/>
      <c r="R350" s="34"/>
      <c r="S350" s="34"/>
      <c r="T350" s="63"/>
      <c r="AT350" s="16" t="s">
        <v>131</v>
      </c>
      <c r="AU350" s="16" t="s">
        <v>81</v>
      </c>
    </row>
    <row r="351" spans="2:65" s="1" customFormat="1" ht="22.5" customHeight="1">
      <c r="B351" s="163"/>
      <c r="C351" s="203" t="s">
        <v>510</v>
      </c>
      <c r="D351" s="203" t="s">
        <v>331</v>
      </c>
      <c r="E351" s="204" t="s">
        <v>511</v>
      </c>
      <c r="F351" s="205" t="s">
        <v>512</v>
      </c>
      <c r="G351" s="206" t="s">
        <v>168</v>
      </c>
      <c r="H351" s="207">
        <v>20</v>
      </c>
      <c r="I351" s="208"/>
      <c r="J351" s="209">
        <f>ROUND(I351*H351,2)</f>
        <v>0</v>
      </c>
      <c r="K351" s="205" t="s">
        <v>20</v>
      </c>
      <c r="L351" s="210"/>
      <c r="M351" s="211" t="s">
        <v>20</v>
      </c>
      <c r="N351" s="212" t="s">
        <v>44</v>
      </c>
      <c r="O351" s="34"/>
      <c r="P351" s="173">
        <f>O351*H351</f>
        <v>0</v>
      </c>
      <c r="Q351" s="173">
        <v>0.0004</v>
      </c>
      <c r="R351" s="173">
        <f>Q351*H351</f>
        <v>0.008</v>
      </c>
      <c r="S351" s="173">
        <v>0</v>
      </c>
      <c r="T351" s="174">
        <f>S351*H351</f>
        <v>0</v>
      </c>
      <c r="AR351" s="16" t="s">
        <v>309</v>
      </c>
      <c r="AT351" s="16" t="s">
        <v>331</v>
      </c>
      <c r="AU351" s="16" t="s">
        <v>81</v>
      </c>
      <c r="AY351" s="16" t="s">
        <v>121</v>
      </c>
      <c r="BE351" s="175">
        <f>IF(N351="základní",J351,0)</f>
        <v>0</v>
      </c>
      <c r="BF351" s="175">
        <f>IF(N351="snížená",J351,0)</f>
        <v>0</v>
      </c>
      <c r="BG351" s="175">
        <f>IF(N351="zákl. přenesená",J351,0)</f>
        <v>0</v>
      </c>
      <c r="BH351" s="175">
        <f>IF(N351="sníž. přenesená",J351,0)</f>
        <v>0</v>
      </c>
      <c r="BI351" s="175">
        <f>IF(N351="nulová",J351,0)</f>
        <v>0</v>
      </c>
      <c r="BJ351" s="16" t="s">
        <v>22</v>
      </c>
      <c r="BK351" s="175">
        <f>ROUND(I351*H351,2)</f>
        <v>0</v>
      </c>
      <c r="BL351" s="16" t="s">
        <v>230</v>
      </c>
      <c r="BM351" s="16" t="s">
        <v>513</v>
      </c>
    </row>
    <row r="352" spans="2:47" s="1" customFormat="1" ht="27">
      <c r="B352" s="33"/>
      <c r="D352" s="179" t="s">
        <v>131</v>
      </c>
      <c r="F352" s="202" t="s">
        <v>132</v>
      </c>
      <c r="I352" s="137"/>
      <c r="L352" s="33"/>
      <c r="M352" s="62"/>
      <c r="N352" s="34"/>
      <c r="O352" s="34"/>
      <c r="P352" s="34"/>
      <c r="Q352" s="34"/>
      <c r="R352" s="34"/>
      <c r="S352" s="34"/>
      <c r="T352" s="63"/>
      <c r="AT352" s="16" t="s">
        <v>131</v>
      </c>
      <c r="AU352" s="16" t="s">
        <v>81</v>
      </c>
    </row>
    <row r="353" spans="2:65" s="1" customFormat="1" ht="22.5" customHeight="1">
      <c r="B353" s="163"/>
      <c r="C353" s="203" t="s">
        <v>514</v>
      </c>
      <c r="D353" s="203" t="s">
        <v>331</v>
      </c>
      <c r="E353" s="204" t="s">
        <v>515</v>
      </c>
      <c r="F353" s="205" t="s">
        <v>516</v>
      </c>
      <c r="G353" s="206" t="s">
        <v>168</v>
      </c>
      <c r="H353" s="207">
        <v>18</v>
      </c>
      <c r="I353" s="208"/>
      <c r="J353" s="209">
        <f>ROUND(I353*H353,2)</f>
        <v>0</v>
      </c>
      <c r="K353" s="205" t="s">
        <v>20</v>
      </c>
      <c r="L353" s="210"/>
      <c r="M353" s="211" t="s">
        <v>20</v>
      </c>
      <c r="N353" s="212" t="s">
        <v>44</v>
      </c>
      <c r="O353" s="34"/>
      <c r="P353" s="173">
        <f>O353*H353</f>
        <v>0</v>
      </c>
      <c r="Q353" s="173">
        <v>0.0004</v>
      </c>
      <c r="R353" s="173">
        <f>Q353*H353</f>
        <v>0.007200000000000001</v>
      </c>
      <c r="S353" s="173">
        <v>0</v>
      </c>
      <c r="T353" s="174">
        <f>S353*H353</f>
        <v>0</v>
      </c>
      <c r="AR353" s="16" t="s">
        <v>309</v>
      </c>
      <c r="AT353" s="16" t="s">
        <v>331</v>
      </c>
      <c r="AU353" s="16" t="s">
        <v>81</v>
      </c>
      <c r="AY353" s="16" t="s">
        <v>121</v>
      </c>
      <c r="BE353" s="175">
        <f>IF(N353="základní",J353,0)</f>
        <v>0</v>
      </c>
      <c r="BF353" s="175">
        <f>IF(N353="snížená",J353,0)</f>
        <v>0</v>
      </c>
      <c r="BG353" s="175">
        <f>IF(N353="zákl. přenesená",J353,0)</f>
        <v>0</v>
      </c>
      <c r="BH353" s="175">
        <f>IF(N353="sníž. přenesená",J353,0)</f>
        <v>0</v>
      </c>
      <c r="BI353" s="175">
        <f>IF(N353="nulová",J353,0)</f>
        <v>0</v>
      </c>
      <c r="BJ353" s="16" t="s">
        <v>22</v>
      </c>
      <c r="BK353" s="175">
        <f>ROUND(I353*H353,2)</f>
        <v>0</v>
      </c>
      <c r="BL353" s="16" t="s">
        <v>230</v>
      </c>
      <c r="BM353" s="16" t="s">
        <v>517</v>
      </c>
    </row>
    <row r="354" spans="2:47" s="1" customFormat="1" ht="27">
      <c r="B354" s="33"/>
      <c r="D354" s="179" t="s">
        <v>131</v>
      </c>
      <c r="F354" s="202" t="s">
        <v>132</v>
      </c>
      <c r="I354" s="137"/>
      <c r="L354" s="33"/>
      <c r="M354" s="62"/>
      <c r="N354" s="34"/>
      <c r="O354" s="34"/>
      <c r="P354" s="34"/>
      <c r="Q354" s="34"/>
      <c r="R354" s="34"/>
      <c r="S354" s="34"/>
      <c r="T354" s="63"/>
      <c r="AT354" s="16" t="s">
        <v>131</v>
      </c>
      <c r="AU354" s="16" t="s">
        <v>81</v>
      </c>
    </row>
    <row r="355" spans="2:65" s="1" customFormat="1" ht="22.5" customHeight="1">
      <c r="B355" s="163"/>
      <c r="C355" s="203" t="s">
        <v>518</v>
      </c>
      <c r="D355" s="203" t="s">
        <v>331</v>
      </c>
      <c r="E355" s="204" t="s">
        <v>519</v>
      </c>
      <c r="F355" s="205" t="s">
        <v>520</v>
      </c>
      <c r="G355" s="206" t="s">
        <v>168</v>
      </c>
      <c r="H355" s="207">
        <v>4</v>
      </c>
      <c r="I355" s="208"/>
      <c r="J355" s="209">
        <f>ROUND(I355*H355,2)</f>
        <v>0</v>
      </c>
      <c r="K355" s="205" t="s">
        <v>20</v>
      </c>
      <c r="L355" s="210"/>
      <c r="M355" s="211" t="s">
        <v>20</v>
      </c>
      <c r="N355" s="212" t="s">
        <v>44</v>
      </c>
      <c r="O355" s="34"/>
      <c r="P355" s="173">
        <f>O355*H355</f>
        <v>0</v>
      </c>
      <c r="Q355" s="173">
        <v>0.0004</v>
      </c>
      <c r="R355" s="173">
        <f>Q355*H355</f>
        <v>0.0016</v>
      </c>
      <c r="S355" s="173">
        <v>0</v>
      </c>
      <c r="T355" s="174">
        <f>S355*H355</f>
        <v>0</v>
      </c>
      <c r="AR355" s="16" t="s">
        <v>309</v>
      </c>
      <c r="AT355" s="16" t="s">
        <v>331</v>
      </c>
      <c r="AU355" s="16" t="s">
        <v>81</v>
      </c>
      <c r="AY355" s="16" t="s">
        <v>121</v>
      </c>
      <c r="BE355" s="175">
        <f>IF(N355="základní",J355,0)</f>
        <v>0</v>
      </c>
      <c r="BF355" s="175">
        <f>IF(N355="snížená",J355,0)</f>
        <v>0</v>
      </c>
      <c r="BG355" s="175">
        <f>IF(N355="zákl. přenesená",J355,0)</f>
        <v>0</v>
      </c>
      <c r="BH355" s="175">
        <f>IF(N355="sníž. přenesená",J355,0)</f>
        <v>0</v>
      </c>
      <c r="BI355" s="175">
        <f>IF(N355="nulová",J355,0)</f>
        <v>0</v>
      </c>
      <c r="BJ355" s="16" t="s">
        <v>22</v>
      </c>
      <c r="BK355" s="175">
        <f>ROUND(I355*H355,2)</f>
        <v>0</v>
      </c>
      <c r="BL355" s="16" t="s">
        <v>230</v>
      </c>
      <c r="BM355" s="16" t="s">
        <v>521</v>
      </c>
    </row>
    <row r="356" spans="2:47" s="1" customFormat="1" ht="27">
      <c r="B356" s="33"/>
      <c r="D356" s="179" t="s">
        <v>131</v>
      </c>
      <c r="F356" s="202" t="s">
        <v>132</v>
      </c>
      <c r="I356" s="137"/>
      <c r="L356" s="33"/>
      <c r="M356" s="62"/>
      <c r="N356" s="34"/>
      <c r="O356" s="34"/>
      <c r="P356" s="34"/>
      <c r="Q356" s="34"/>
      <c r="R356" s="34"/>
      <c r="S356" s="34"/>
      <c r="T356" s="63"/>
      <c r="AT356" s="16" t="s">
        <v>131</v>
      </c>
      <c r="AU356" s="16" t="s">
        <v>81</v>
      </c>
    </row>
    <row r="357" spans="2:65" s="1" customFormat="1" ht="22.5" customHeight="1">
      <c r="B357" s="163"/>
      <c r="C357" s="203" t="s">
        <v>522</v>
      </c>
      <c r="D357" s="203" t="s">
        <v>331</v>
      </c>
      <c r="E357" s="204" t="s">
        <v>523</v>
      </c>
      <c r="F357" s="205" t="s">
        <v>524</v>
      </c>
      <c r="G357" s="206" t="s">
        <v>168</v>
      </c>
      <c r="H357" s="207">
        <v>5</v>
      </c>
      <c r="I357" s="208"/>
      <c r="J357" s="209">
        <f>ROUND(I357*H357,2)</f>
        <v>0</v>
      </c>
      <c r="K357" s="205" t="s">
        <v>20</v>
      </c>
      <c r="L357" s="210"/>
      <c r="M357" s="211" t="s">
        <v>20</v>
      </c>
      <c r="N357" s="212" t="s">
        <v>44</v>
      </c>
      <c r="O357" s="34"/>
      <c r="P357" s="173">
        <f>O357*H357</f>
        <v>0</v>
      </c>
      <c r="Q357" s="173">
        <v>0.0004</v>
      </c>
      <c r="R357" s="173">
        <f>Q357*H357</f>
        <v>0.002</v>
      </c>
      <c r="S357" s="173">
        <v>0</v>
      </c>
      <c r="T357" s="174">
        <f>S357*H357</f>
        <v>0</v>
      </c>
      <c r="AR357" s="16" t="s">
        <v>309</v>
      </c>
      <c r="AT357" s="16" t="s">
        <v>331</v>
      </c>
      <c r="AU357" s="16" t="s">
        <v>81</v>
      </c>
      <c r="AY357" s="16" t="s">
        <v>121</v>
      </c>
      <c r="BE357" s="175">
        <f>IF(N357="základní",J357,0)</f>
        <v>0</v>
      </c>
      <c r="BF357" s="175">
        <f>IF(N357="snížená",J357,0)</f>
        <v>0</v>
      </c>
      <c r="BG357" s="175">
        <f>IF(N357="zákl. přenesená",J357,0)</f>
        <v>0</v>
      </c>
      <c r="BH357" s="175">
        <f>IF(N357="sníž. přenesená",J357,0)</f>
        <v>0</v>
      </c>
      <c r="BI357" s="175">
        <f>IF(N357="nulová",J357,0)</f>
        <v>0</v>
      </c>
      <c r="BJ357" s="16" t="s">
        <v>22</v>
      </c>
      <c r="BK357" s="175">
        <f>ROUND(I357*H357,2)</f>
        <v>0</v>
      </c>
      <c r="BL357" s="16" t="s">
        <v>230</v>
      </c>
      <c r="BM357" s="16" t="s">
        <v>525</v>
      </c>
    </row>
    <row r="358" spans="2:47" s="1" customFormat="1" ht="27">
      <c r="B358" s="33"/>
      <c r="D358" s="179" t="s">
        <v>131</v>
      </c>
      <c r="F358" s="202" t="s">
        <v>132</v>
      </c>
      <c r="I358" s="137"/>
      <c r="L358" s="33"/>
      <c r="M358" s="62"/>
      <c r="N358" s="34"/>
      <c r="O358" s="34"/>
      <c r="P358" s="34"/>
      <c r="Q358" s="34"/>
      <c r="R358" s="34"/>
      <c r="S358" s="34"/>
      <c r="T358" s="63"/>
      <c r="AT358" s="16" t="s">
        <v>131</v>
      </c>
      <c r="AU358" s="16" t="s">
        <v>81</v>
      </c>
    </row>
    <row r="359" spans="2:65" s="1" customFormat="1" ht="22.5" customHeight="1">
      <c r="B359" s="163"/>
      <c r="C359" s="203" t="s">
        <v>526</v>
      </c>
      <c r="D359" s="203" t="s">
        <v>331</v>
      </c>
      <c r="E359" s="204" t="s">
        <v>527</v>
      </c>
      <c r="F359" s="205" t="s">
        <v>528</v>
      </c>
      <c r="G359" s="206" t="s">
        <v>168</v>
      </c>
      <c r="H359" s="207">
        <v>1</v>
      </c>
      <c r="I359" s="208"/>
      <c r="J359" s="209">
        <f>ROUND(I359*H359,2)</f>
        <v>0</v>
      </c>
      <c r="K359" s="205" t="s">
        <v>20</v>
      </c>
      <c r="L359" s="210"/>
      <c r="M359" s="211" t="s">
        <v>20</v>
      </c>
      <c r="N359" s="212" t="s">
        <v>44</v>
      </c>
      <c r="O359" s="34"/>
      <c r="P359" s="173">
        <f>O359*H359</f>
        <v>0</v>
      </c>
      <c r="Q359" s="173">
        <v>0.0004</v>
      </c>
      <c r="R359" s="173">
        <f>Q359*H359</f>
        <v>0.0004</v>
      </c>
      <c r="S359" s="173">
        <v>0</v>
      </c>
      <c r="T359" s="174">
        <f>S359*H359</f>
        <v>0</v>
      </c>
      <c r="AR359" s="16" t="s">
        <v>309</v>
      </c>
      <c r="AT359" s="16" t="s">
        <v>331</v>
      </c>
      <c r="AU359" s="16" t="s">
        <v>81</v>
      </c>
      <c r="AY359" s="16" t="s">
        <v>121</v>
      </c>
      <c r="BE359" s="175">
        <f>IF(N359="základní",J359,0)</f>
        <v>0</v>
      </c>
      <c r="BF359" s="175">
        <f>IF(N359="snížená",J359,0)</f>
        <v>0</v>
      </c>
      <c r="BG359" s="175">
        <f>IF(N359="zákl. přenesená",J359,0)</f>
        <v>0</v>
      </c>
      <c r="BH359" s="175">
        <f>IF(N359="sníž. přenesená",J359,0)</f>
        <v>0</v>
      </c>
      <c r="BI359" s="175">
        <f>IF(N359="nulová",J359,0)</f>
        <v>0</v>
      </c>
      <c r="BJ359" s="16" t="s">
        <v>22</v>
      </c>
      <c r="BK359" s="175">
        <f>ROUND(I359*H359,2)</f>
        <v>0</v>
      </c>
      <c r="BL359" s="16" t="s">
        <v>230</v>
      </c>
      <c r="BM359" s="16" t="s">
        <v>529</v>
      </c>
    </row>
    <row r="360" spans="2:47" s="1" customFormat="1" ht="27">
      <c r="B360" s="33"/>
      <c r="D360" s="179" t="s">
        <v>131</v>
      </c>
      <c r="F360" s="202" t="s">
        <v>132</v>
      </c>
      <c r="I360" s="137"/>
      <c r="L360" s="33"/>
      <c r="M360" s="62"/>
      <c r="N360" s="34"/>
      <c r="O360" s="34"/>
      <c r="P360" s="34"/>
      <c r="Q360" s="34"/>
      <c r="R360" s="34"/>
      <c r="S360" s="34"/>
      <c r="T360" s="63"/>
      <c r="AT360" s="16" t="s">
        <v>131</v>
      </c>
      <c r="AU360" s="16" t="s">
        <v>81</v>
      </c>
    </row>
    <row r="361" spans="2:65" s="1" customFormat="1" ht="22.5" customHeight="1">
      <c r="B361" s="163"/>
      <c r="C361" s="203" t="s">
        <v>530</v>
      </c>
      <c r="D361" s="203" t="s">
        <v>331</v>
      </c>
      <c r="E361" s="204" t="s">
        <v>531</v>
      </c>
      <c r="F361" s="205" t="s">
        <v>532</v>
      </c>
      <c r="G361" s="206" t="s">
        <v>168</v>
      </c>
      <c r="H361" s="207">
        <v>14</v>
      </c>
      <c r="I361" s="208"/>
      <c r="J361" s="209">
        <f>ROUND(I361*H361,2)</f>
        <v>0</v>
      </c>
      <c r="K361" s="205" t="s">
        <v>128</v>
      </c>
      <c r="L361" s="210"/>
      <c r="M361" s="211" t="s">
        <v>20</v>
      </c>
      <c r="N361" s="212" t="s">
        <v>44</v>
      </c>
      <c r="O361" s="34"/>
      <c r="P361" s="173">
        <f>O361*H361</f>
        <v>0</v>
      </c>
      <c r="Q361" s="173">
        <v>0.00099</v>
      </c>
      <c r="R361" s="173">
        <f>Q361*H361</f>
        <v>0.01386</v>
      </c>
      <c r="S361" s="173">
        <v>0</v>
      </c>
      <c r="T361" s="174">
        <f>S361*H361</f>
        <v>0</v>
      </c>
      <c r="AR361" s="16" t="s">
        <v>309</v>
      </c>
      <c r="AT361" s="16" t="s">
        <v>331</v>
      </c>
      <c r="AU361" s="16" t="s">
        <v>81</v>
      </c>
      <c r="AY361" s="16" t="s">
        <v>121</v>
      </c>
      <c r="BE361" s="175">
        <f>IF(N361="základní",J361,0)</f>
        <v>0</v>
      </c>
      <c r="BF361" s="175">
        <f>IF(N361="snížená",J361,0)</f>
        <v>0</v>
      </c>
      <c r="BG361" s="175">
        <f>IF(N361="zákl. přenesená",J361,0)</f>
        <v>0</v>
      </c>
      <c r="BH361" s="175">
        <f>IF(N361="sníž. přenesená",J361,0)</f>
        <v>0</v>
      </c>
      <c r="BI361" s="175">
        <f>IF(N361="nulová",J361,0)</f>
        <v>0</v>
      </c>
      <c r="BJ361" s="16" t="s">
        <v>22</v>
      </c>
      <c r="BK361" s="175">
        <f>ROUND(I361*H361,2)</f>
        <v>0</v>
      </c>
      <c r="BL361" s="16" t="s">
        <v>230</v>
      </c>
      <c r="BM361" s="16" t="s">
        <v>533</v>
      </c>
    </row>
    <row r="362" spans="2:47" s="1" customFormat="1" ht="27">
      <c r="B362" s="33"/>
      <c r="D362" s="179" t="s">
        <v>131</v>
      </c>
      <c r="F362" s="202" t="s">
        <v>132</v>
      </c>
      <c r="I362" s="137"/>
      <c r="L362" s="33"/>
      <c r="M362" s="62"/>
      <c r="N362" s="34"/>
      <c r="O362" s="34"/>
      <c r="P362" s="34"/>
      <c r="Q362" s="34"/>
      <c r="R362" s="34"/>
      <c r="S362" s="34"/>
      <c r="T362" s="63"/>
      <c r="AT362" s="16" t="s">
        <v>131</v>
      </c>
      <c r="AU362" s="16" t="s">
        <v>81</v>
      </c>
    </row>
    <row r="363" spans="2:65" s="1" customFormat="1" ht="22.5" customHeight="1">
      <c r="B363" s="163"/>
      <c r="C363" s="203" t="s">
        <v>534</v>
      </c>
      <c r="D363" s="203" t="s">
        <v>331</v>
      </c>
      <c r="E363" s="204" t="s">
        <v>535</v>
      </c>
      <c r="F363" s="205" t="s">
        <v>536</v>
      </c>
      <c r="G363" s="206" t="s">
        <v>168</v>
      </c>
      <c r="H363" s="207">
        <v>3</v>
      </c>
      <c r="I363" s="208"/>
      <c r="J363" s="209">
        <f>ROUND(I363*H363,2)</f>
        <v>0</v>
      </c>
      <c r="K363" s="205" t="s">
        <v>20</v>
      </c>
      <c r="L363" s="210"/>
      <c r="M363" s="211" t="s">
        <v>20</v>
      </c>
      <c r="N363" s="212" t="s">
        <v>44</v>
      </c>
      <c r="O363" s="34"/>
      <c r="P363" s="173">
        <f>O363*H363</f>
        <v>0</v>
      </c>
      <c r="Q363" s="173">
        <v>0.0002</v>
      </c>
      <c r="R363" s="173">
        <f>Q363*H363</f>
        <v>0.0006000000000000001</v>
      </c>
      <c r="S363" s="173">
        <v>0</v>
      </c>
      <c r="T363" s="174">
        <f>S363*H363</f>
        <v>0</v>
      </c>
      <c r="AR363" s="16" t="s">
        <v>309</v>
      </c>
      <c r="AT363" s="16" t="s">
        <v>331</v>
      </c>
      <c r="AU363" s="16" t="s">
        <v>81</v>
      </c>
      <c r="AY363" s="16" t="s">
        <v>121</v>
      </c>
      <c r="BE363" s="175">
        <f>IF(N363="základní",J363,0)</f>
        <v>0</v>
      </c>
      <c r="BF363" s="175">
        <f>IF(N363="snížená",J363,0)</f>
        <v>0</v>
      </c>
      <c r="BG363" s="175">
        <f>IF(N363="zákl. přenesená",J363,0)</f>
        <v>0</v>
      </c>
      <c r="BH363" s="175">
        <f>IF(N363="sníž. přenesená",J363,0)</f>
        <v>0</v>
      </c>
      <c r="BI363" s="175">
        <f>IF(N363="nulová",J363,0)</f>
        <v>0</v>
      </c>
      <c r="BJ363" s="16" t="s">
        <v>22</v>
      </c>
      <c r="BK363" s="175">
        <f>ROUND(I363*H363,2)</f>
        <v>0</v>
      </c>
      <c r="BL363" s="16" t="s">
        <v>230</v>
      </c>
      <c r="BM363" s="16" t="s">
        <v>537</v>
      </c>
    </row>
    <row r="364" spans="2:47" s="1" customFormat="1" ht="27">
      <c r="B364" s="33"/>
      <c r="D364" s="179" t="s">
        <v>131</v>
      </c>
      <c r="F364" s="202" t="s">
        <v>132</v>
      </c>
      <c r="I364" s="137"/>
      <c r="L364" s="33"/>
      <c r="M364" s="62"/>
      <c r="N364" s="34"/>
      <c r="O364" s="34"/>
      <c r="P364" s="34"/>
      <c r="Q364" s="34"/>
      <c r="R364" s="34"/>
      <c r="S364" s="34"/>
      <c r="T364" s="63"/>
      <c r="AT364" s="16" t="s">
        <v>131</v>
      </c>
      <c r="AU364" s="16" t="s">
        <v>81</v>
      </c>
    </row>
    <row r="365" spans="2:65" s="1" customFormat="1" ht="22.5" customHeight="1">
      <c r="B365" s="163"/>
      <c r="C365" s="203" t="s">
        <v>538</v>
      </c>
      <c r="D365" s="203" t="s">
        <v>331</v>
      </c>
      <c r="E365" s="204" t="s">
        <v>539</v>
      </c>
      <c r="F365" s="205" t="s">
        <v>540</v>
      </c>
      <c r="G365" s="206" t="s">
        <v>168</v>
      </c>
      <c r="H365" s="207">
        <v>3</v>
      </c>
      <c r="I365" s="208"/>
      <c r="J365" s="209">
        <f>ROUND(I365*H365,2)</f>
        <v>0</v>
      </c>
      <c r="K365" s="205" t="s">
        <v>128</v>
      </c>
      <c r="L365" s="210"/>
      <c r="M365" s="211" t="s">
        <v>20</v>
      </c>
      <c r="N365" s="212" t="s">
        <v>44</v>
      </c>
      <c r="O365" s="34"/>
      <c r="P365" s="173">
        <f>O365*H365</f>
        <v>0</v>
      </c>
      <c r="Q365" s="173">
        <v>0.0002</v>
      </c>
      <c r="R365" s="173">
        <f>Q365*H365</f>
        <v>0.0006000000000000001</v>
      </c>
      <c r="S365" s="173">
        <v>0</v>
      </c>
      <c r="T365" s="174">
        <f>S365*H365</f>
        <v>0</v>
      </c>
      <c r="AR365" s="16" t="s">
        <v>309</v>
      </c>
      <c r="AT365" s="16" t="s">
        <v>331</v>
      </c>
      <c r="AU365" s="16" t="s">
        <v>81</v>
      </c>
      <c r="AY365" s="16" t="s">
        <v>121</v>
      </c>
      <c r="BE365" s="175">
        <f>IF(N365="základní",J365,0)</f>
        <v>0</v>
      </c>
      <c r="BF365" s="175">
        <f>IF(N365="snížená",J365,0)</f>
        <v>0</v>
      </c>
      <c r="BG365" s="175">
        <f>IF(N365="zákl. přenesená",J365,0)</f>
        <v>0</v>
      </c>
      <c r="BH365" s="175">
        <f>IF(N365="sníž. přenesená",J365,0)</f>
        <v>0</v>
      </c>
      <c r="BI365" s="175">
        <f>IF(N365="nulová",J365,0)</f>
        <v>0</v>
      </c>
      <c r="BJ365" s="16" t="s">
        <v>22</v>
      </c>
      <c r="BK365" s="175">
        <f>ROUND(I365*H365,2)</f>
        <v>0</v>
      </c>
      <c r="BL365" s="16" t="s">
        <v>230</v>
      </c>
      <c r="BM365" s="16" t="s">
        <v>541</v>
      </c>
    </row>
    <row r="366" spans="2:47" s="1" customFormat="1" ht="27">
      <c r="B366" s="33"/>
      <c r="D366" s="179" t="s">
        <v>131</v>
      </c>
      <c r="F366" s="202" t="s">
        <v>132</v>
      </c>
      <c r="I366" s="137"/>
      <c r="L366" s="33"/>
      <c r="M366" s="62"/>
      <c r="N366" s="34"/>
      <c r="O366" s="34"/>
      <c r="P366" s="34"/>
      <c r="Q366" s="34"/>
      <c r="R366" s="34"/>
      <c r="S366" s="34"/>
      <c r="T366" s="63"/>
      <c r="AT366" s="16" t="s">
        <v>131</v>
      </c>
      <c r="AU366" s="16" t="s">
        <v>81</v>
      </c>
    </row>
    <row r="367" spans="2:65" s="1" customFormat="1" ht="22.5" customHeight="1">
      <c r="B367" s="163"/>
      <c r="C367" s="203" t="s">
        <v>542</v>
      </c>
      <c r="D367" s="203" t="s">
        <v>331</v>
      </c>
      <c r="E367" s="204" t="s">
        <v>543</v>
      </c>
      <c r="F367" s="205" t="s">
        <v>544</v>
      </c>
      <c r="G367" s="206" t="s">
        <v>168</v>
      </c>
      <c r="H367" s="207">
        <v>4</v>
      </c>
      <c r="I367" s="208"/>
      <c r="J367" s="209">
        <f>ROUND(I367*H367,2)</f>
        <v>0</v>
      </c>
      <c r="K367" s="205" t="s">
        <v>128</v>
      </c>
      <c r="L367" s="210"/>
      <c r="M367" s="211" t="s">
        <v>20</v>
      </c>
      <c r="N367" s="212" t="s">
        <v>44</v>
      </c>
      <c r="O367" s="34"/>
      <c r="P367" s="173">
        <f>O367*H367</f>
        <v>0</v>
      </c>
      <c r="Q367" s="173">
        <v>0.0036</v>
      </c>
      <c r="R367" s="173">
        <f>Q367*H367</f>
        <v>0.0144</v>
      </c>
      <c r="S367" s="173">
        <v>0</v>
      </c>
      <c r="T367" s="174">
        <f>S367*H367</f>
        <v>0</v>
      </c>
      <c r="AR367" s="16" t="s">
        <v>309</v>
      </c>
      <c r="AT367" s="16" t="s">
        <v>331</v>
      </c>
      <c r="AU367" s="16" t="s">
        <v>81</v>
      </c>
      <c r="AY367" s="16" t="s">
        <v>121</v>
      </c>
      <c r="BE367" s="175">
        <f>IF(N367="základní",J367,0)</f>
        <v>0</v>
      </c>
      <c r="BF367" s="175">
        <f>IF(N367="snížená",J367,0)</f>
        <v>0</v>
      </c>
      <c r="BG367" s="175">
        <f>IF(N367="zákl. přenesená",J367,0)</f>
        <v>0</v>
      </c>
      <c r="BH367" s="175">
        <f>IF(N367="sníž. přenesená",J367,0)</f>
        <v>0</v>
      </c>
      <c r="BI367" s="175">
        <f>IF(N367="nulová",J367,0)</f>
        <v>0</v>
      </c>
      <c r="BJ367" s="16" t="s">
        <v>22</v>
      </c>
      <c r="BK367" s="175">
        <f>ROUND(I367*H367,2)</f>
        <v>0</v>
      </c>
      <c r="BL367" s="16" t="s">
        <v>230</v>
      </c>
      <c r="BM367" s="16" t="s">
        <v>545</v>
      </c>
    </row>
    <row r="368" spans="2:47" s="1" customFormat="1" ht="27">
      <c r="B368" s="33"/>
      <c r="D368" s="179" t="s">
        <v>131</v>
      </c>
      <c r="F368" s="202" t="s">
        <v>132</v>
      </c>
      <c r="I368" s="137"/>
      <c r="L368" s="33"/>
      <c r="M368" s="62"/>
      <c r="N368" s="34"/>
      <c r="O368" s="34"/>
      <c r="P368" s="34"/>
      <c r="Q368" s="34"/>
      <c r="R368" s="34"/>
      <c r="S368" s="34"/>
      <c r="T368" s="63"/>
      <c r="AT368" s="16" t="s">
        <v>131</v>
      </c>
      <c r="AU368" s="16" t="s">
        <v>81</v>
      </c>
    </row>
    <row r="369" spans="2:65" s="1" customFormat="1" ht="31.5" customHeight="1">
      <c r="B369" s="163"/>
      <c r="C369" s="164" t="s">
        <v>546</v>
      </c>
      <c r="D369" s="164" t="s">
        <v>124</v>
      </c>
      <c r="E369" s="165" t="s">
        <v>547</v>
      </c>
      <c r="F369" s="166" t="s">
        <v>548</v>
      </c>
      <c r="G369" s="167" t="s">
        <v>229</v>
      </c>
      <c r="H369" s="168">
        <v>420</v>
      </c>
      <c r="I369" s="169"/>
      <c r="J369" s="170">
        <f>ROUND(I369*H369,2)</f>
        <v>0</v>
      </c>
      <c r="K369" s="166" t="s">
        <v>128</v>
      </c>
      <c r="L369" s="33"/>
      <c r="M369" s="171" t="s">
        <v>20</v>
      </c>
      <c r="N369" s="172" t="s">
        <v>44</v>
      </c>
      <c r="O369" s="34"/>
      <c r="P369" s="173">
        <f>O369*H369</f>
        <v>0</v>
      </c>
      <c r="Q369" s="173">
        <v>0.00016</v>
      </c>
      <c r="R369" s="173">
        <f>Q369*H369</f>
        <v>0.06720000000000001</v>
      </c>
      <c r="S369" s="173">
        <v>0</v>
      </c>
      <c r="T369" s="174">
        <f>S369*H369</f>
        <v>0</v>
      </c>
      <c r="AR369" s="16" t="s">
        <v>230</v>
      </c>
      <c r="AT369" s="16" t="s">
        <v>124</v>
      </c>
      <c r="AU369" s="16" t="s">
        <v>81</v>
      </c>
      <c r="AY369" s="16" t="s">
        <v>121</v>
      </c>
      <c r="BE369" s="175">
        <f>IF(N369="základní",J369,0)</f>
        <v>0</v>
      </c>
      <c r="BF369" s="175">
        <f>IF(N369="snížená",J369,0)</f>
        <v>0</v>
      </c>
      <c r="BG369" s="175">
        <f>IF(N369="zákl. přenesená",J369,0)</f>
        <v>0</v>
      </c>
      <c r="BH369" s="175">
        <f>IF(N369="sníž. přenesená",J369,0)</f>
        <v>0</v>
      </c>
      <c r="BI369" s="175">
        <f>IF(N369="nulová",J369,0)</f>
        <v>0</v>
      </c>
      <c r="BJ369" s="16" t="s">
        <v>22</v>
      </c>
      <c r="BK369" s="175">
        <f>ROUND(I369*H369,2)</f>
        <v>0</v>
      </c>
      <c r="BL369" s="16" t="s">
        <v>230</v>
      </c>
      <c r="BM369" s="16" t="s">
        <v>549</v>
      </c>
    </row>
    <row r="370" spans="2:47" s="1" customFormat="1" ht="27">
      <c r="B370" s="33"/>
      <c r="D370" s="176" t="s">
        <v>131</v>
      </c>
      <c r="F370" s="177" t="s">
        <v>132</v>
      </c>
      <c r="I370" s="137"/>
      <c r="L370" s="33"/>
      <c r="M370" s="62"/>
      <c r="N370" s="34"/>
      <c r="O370" s="34"/>
      <c r="P370" s="34"/>
      <c r="Q370" s="34"/>
      <c r="R370" s="34"/>
      <c r="S370" s="34"/>
      <c r="T370" s="63"/>
      <c r="AT370" s="16" t="s">
        <v>131</v>
      </c>
      <c r="AU370" s="16" t="s">
        <v>81</v>
      </c>
    </row>
    <row r="371" spans="2:51" s="11" customFormat="1" ht="13.5">
      <c r="B371" s="178"/>
      <c r="D371" s="179" t="s">
        <v>133</v>
      </c>
      <c r="E371" s="180" t="s">
        <v>20</v>
      </c>
      <c r="F371" s="181" t="s">
        <v>550</v>
      </c>
      <c r="H371" s="182">
        <v>420</v>
      </c>
      <c r="I371" s="183"/>
      <c r="L371" s="178"/>
      <c r="M371" s="184"/>
      <c r="N371" s="185"/>
      <c r="O371" s="185"/>
      <c r="P371" s="185"/>
      <c r="Q371" s="185"/>
      <c r="R371" s="185"/>
      <c r="S371" s="185"/>
      <c r="T371" s="186"/>
      <c r="AT371" s="187" t="s">
        <v>133</v>
      </c>
      <c r="AU371" s="187" t="s">
        <v>81</v>
      </c>
      <c r="AV371" s="11" t="s">
        <v>81</v>
      </c>
      <c r="AW371" s="11" t="s">
        <v>36</v>
      </c>
      <c r="AX371" s="11" t="s">
        <v>22</v>
      </c>
      <c r="AY371" s="187" t="s">
        <v>121</v>
      </c>
    </row>
    <row r="372" spans="2:65" s="1" customFormat="1" ht="31.5" customHeight="1">
      <c r="B372" s="163"/>
      <c r="C372" s="164" t="s">
        <v>551</v>
      </c>
      <c r="D372" s="164" t="s">
        <v>124</v>
      </c>
      <c r="E372" s="165" t="s">
        <v>552</v>
      </c>
      <c r="F372" s="166" t="s">
        <v>553</v>
      </c>
      <c r="G372" s="167" t="s">
        <v>229</v>
      </c>
      <c r="H372" s="168">
        <v>285</v>
      </c>
      <c r="I372" s="169"/>
      <c r="J372" s="170">
        <f>ROUND(I372*H372,2)</f>
        <v>0</v>
      </c>
      <c r="K372" s="166" t="s">
        <v>128</v>
      </c>
      <c r="L372" s="33"/>
      <c r="M372" s="171" t="s">
        <v>20</v>
      </c>
      <c r="N372" s="172" t="s">
        <v>44</v>
      </c>
      <c r="O372" s="34"/>
      <c r="P372" s="173">
        <f>O372*H372</f>
        <v>0</v>
      </c>
      <c r="Q372" s="173">
        <v>0.00019</v>
      </c>
      <c r="R372" s="173">
        <f>Q372*H372</f>
        <v>0.054150000000000004</v>
      </c>
      <c r="S372" s="173">
        <v>0</v>
      </c>
      <c r="T372" s="174">
        <f>S372*H372</f>
        <v>0</v>
      </c>
      <c r="AR372" s="16" t="s">
        <v>230</v>
      </c>
      <c r="AT372" s="16" t="s">
        <v>124</v>
      </c>
      <c r="AU372" s="16" t="s">
        <v>81</v>
      </c>
      <c r="AY372" s="16" t="s">
        <v>121</v>
      </c>
      <c r="BE372" s="175">
        <f>IF(N372="základní",J372,0)</f>
        <v>0</v>
      </c>
      <c r="BF372" s="175">
        <f>IF(N372="snížená",J372,0)</f>
        <v>0</v>
      </c>
      <c r="BG372" s="175">
        <f>IF(N372="zákl. přenesená",J372,0)</f>
        <v>0</v>
      </c>
      <c r="BH372" s="175">
        <f>IF(N372="sníž. přenesená",J372,0)</f>
        <v>0</v>
      </c>
      <c r="BI372" s="175">
        <f>IF(N372="nulová",J372,0)</f>
        <v>0</v>
      </c>
      <c r="BJ372" s="16" t="s">
        <v>22</v>
      </c>
      <c r="BK372" s="175">
        <f>ROUND(I372*H372,2)</f>
        <v>0</v>
      </c>
      <c r="BL372" s="16" t="s">
        <v>230</v>
      </c>
      <c r="BM372" s="16" t="s">
        <v>554</v>
      </c>
    </row>
    <row r="373" spans="2:47" s="1" customFormat="1" ht="27">
      <c r="B373" s="33"/>
      <c r="D373" s="176" t="s">
        <v>131</v>
      </c>
      <c r="F373" s="177" t="s">
        <v>132</v>
      </c>
      <c r="I373" s="137"/>
      <c r="L373" s="33"/>
      <c r="M373" s="62"/>
      <c r="N373" s="34"/>
      <c r="O373" s="34"/>
      <c r="P373" s="34"/>
      <c r="Q373" s="34"/>
      <c r="R373" s="34"/>
      <c r="S373" s="34"/>
      <c r="T373" s="63"/>
      <c r="AT373" s="16" t="s">
        <v>131</v>
      </c>
      <c r="AU373" s="16" t="s">
        <v>81</v>
      </c>
    </row>
    <row r="374" spans="2:51" s="11" customFormat="1" ht="13.5">
      <c r="B374" s="178"/>
      <c r="D374" s="179" t="s">
        <v>133</v>
      </c>
      <c r="E374" s="180" t="s">
        <v>20</v>
      </c>
      <c r="F374" s="181" t="s">
        <v>401</v>
      </c>
      <c r="H374" s="182">
        <v>285</v>
      </c>
      <c r="I374" s="183"/>
      <c r="L374" s="178"/>
      <c r="M374" s="184"/>
      <c r="N374" s="185"/>
      <c r="O374" s="185"/>
      <c r="P374" s="185"/>
      <c r="Q374" s="185"/>
      <c r="R374" s="185"/>
      <c r="S374" s="185"/>
      <c r="T374" s="186"/>
      <c r="AT374" s="187" t="s">
        <v>133</v>
      </c>
      <c r="AU374" s="187" t="s">
        <v>81</v>
      </c>
      <c r="AV374" s="11" t="s">
        <v>81</v>
      </c>
      <c r="AW374" s="11" t="s">
        <v>36</v>
      </c>
      <c r="AX374" s="11" t="s">
        <v>22</v>
      </c>
      <c r="AY374" s="187" t="s">
        <v>121</v>
      </c>
    </row>
    <row r="375" spans="2:65" s="1" customFormat="1" ht="31.5" customHeight="1">
      <c r="B375" s="163"/>
      <c r="C375" s="164" t="s">
        <v>555</v>
      </c>
      <c r="D375" s="164" t="s">
        <v>124</v>
      </c>
      <c r="E375" s="165" t="s">
        <v>556</v>
      </c>
      <c r="F375" s="166" t="s">
        <v>557</v>
      </c>
      <c r="G375" s="167" t="s">
        <v>229</v>
      </c>
      <c r="H375" s="168">
        <v>1601</v>
      </c>
      <c r="I375" s="169"/>
      <c r="J375" s="170">
        <f>ROUND(I375*H375,2)</f>
        <v>0</v>
      </c>
      <c r="K375" s="166" t="s">
        <v>128</v>
      </c>
      <c r="L375" s="33"/>
      <c r="M375" s="171" t="s">
        <v>20</v>
      </c>
      <c r="N375" s="172" t="s">
        <v>44</v>
      </c>
      <c r="O375" s="34"/>
      <c r="P375" s="173">
        <f>O375*H375</f>
        <v>0</v>
      </c>
      <c r="Q375" s="173">
        <v>0.00024</v>
      </c>
      <c r="R375" s="173">
        <f>Q375*H375</f>
        <v>0.38424</v>
      </c>
      <c r="S375" s="173">
        <v>0</v>
      </c>
      <c r="T375" s="174">
        <f>S375*H375</f>
        <v>0</v>
      </c>
      <c r="AR375" s="16" t="s">
        <v>230</v>
      </c>
      <c r="AT375" s="16" t="s">
        <v>124</v>
      </c>
      <c r="AU375" s="16" t="s">
        <v>81</v>
      </c>
      <c r="AY375" s="16" t="s">
        <v>121</v>
      </c>
      <c r="BE375" s="175">
        <f>IF(N375="základní",J375,0)</f>
        <v>0</v>
      </c>
      <c r="BF375" s="175">
        <f>IF(N375="snížená",J375,0)</f>
        <v>0</v>
      </c>
      <c r="BG375" s="175">
        <f>IF(N375="zákl. přenesená",J375,0)</f>
        <v>0</v>
      </c>
      <c r="BH375" s="175">
        <f>IF(N375="sníž. přenesená",J375,0)</f>
        <v>0</v>
      </c>
      <c r="BI375" s="175">
        <f>IF(N375="nulová",J375,0)</f>
        <v>0</v>
      </c>
      <c r="BJ375" s="16" t="s">
        <v>22</v>
      </c>
      <c r="BK375" s="175">
        <f>ROUND(I375*H375,2)</f>
        <v>0</v>
      </c>
      <c r="BL375" s="16" t="s">
        <v>230</v>
      </c>
      <c r="BM375" s="16" t="s">
        <v>558</v>
      </c>
    </row>
    <row r="376" spans="2:47" s="1" customFormat="1" ht="27">
      <c r="B376" s="33"/>
      <c r="D376" s="176" t="s">
        <v>131</v>
      </c>
      <c r="F376" s="177" t="s">
        <v>132</v>
      </c>
      <c r="I376" s="137"/>
      <c r="L376" s="33"/>
      <c r="M376" s="62"/>
      <c r="N376" s="34"/>
      <c r="O376" s="34"/>
      <c r="P376" s="34"/>
      <c r="Q376" s="34"/>
      <c r="R376" s="34"/>
      <c r="S376" s="34"/>
      <c r="T376" s="63"/>
      <c r="AT376" s="16" t="s">
        <v>131</v>
      </c>
      <c r="AU376" s="16" t="s">
        <v>81</v>
      </c>
    </row>
    <row r="377" spans="2:51" s="11" customFormat="1" ht="13.5">
      <c r="B377" s="178"/>
      <c r="D377" s="179" t="s">
        <v>133</v>
      </c>
      <c r="E377" s="180" t="s">
        <v>20</v>
      </c>
      <c r="F377" s="181" t="s">
        <v>559</v>
      </c>
      <c r="H377" s="182">
        <v>1601</v>
      </c>
      <c r="I377" s="183"/>
      <c r="L377" s="178"/>
      <c r="M377" s="184"/>
      <c r="N377" s="185"/>
      <c r="O377" s="185"/>
      <c r="P377" s="185"/>
      <c r="Q377" s="185"/>
      <c r="R377" s="185"/>
      <c r="S377" s="185"/>
      <c r="T377" s="186"/>
      <c r="AT377" s="187" t="s">
        <v>133</v>
      </c>
      <c r="AU377" s="187" t="s">
        <v>81</v>
      </c>
      <c r="AV377" s="11" t="s">
        <v>81</v>
      </c>
      <c r="AW377" s="11" t="s">
        <v>36</v>
      </c>
      <c r="AX377" s="11" t="s">
        <v>22</v>
      </c>
      <c r="AY377" s="187" t="s">
        <v>121</v>
      </c>
    </row>
    <row r="378" spans="2:65" s="1" customFormat="1" ht="22.5" customHeight="1">
      <c r="B378" s="163"/>
      <c r="C378" s="164" t="s">
        <v>560</v>
      </c>
      <c r="D378" s="164" t="s">
        <v>124</v>
      </c>
      <c r="E378" s="165" t="s">
        <v>561</v>
      </c>
      <c r="F378" s="166" t="s">
        <v>562</v>
      </c>
      <c r="G378" s="167" t="s">
        <v>229</v>
      </c>
      <c r="H378" s="168">
        <v>29</v>
      </c>
      <c r="I378" s="169"/>
      <c r="J378" s="170">
        <f>ROUND(I378*H378,2)</f>
        <v>0</v>
      </c>
      <c r="K378" s="166" t="s">
        <v>20</v>
      </c>
      <c r="L378" s="33"/>
      <c r="M378" s="171" t="s">
        <v>20</v>
      </c>
      <c r="N378" s="172" t="s">
        <v>44</v>
      </c>
      <c r="O378" s="34"/>
      <c r="P378" s="173">
        <f>O378*H378</f>
        <v>0</v>
      </c>
      <c r="Q378" s="173">
        <v>0</v>
      </c>
      <c r="R378" s="173">
        <f>Q378*H378</f>
        <v>0</v>
      </c>
      <c r="S378" s="173">
        <v>0</v>
      </c>
      <c r="T378" s="174">
        <f>S378*H378</f>
        <v>0</v>
      </c>
      <c r="AR378" s="16" t="s">
        <v>230</v>
      </c>
      <c r="AT378" s="16" t="s">
        <v>124</v>
      </c>
      <c r="AU378" s="16" t="s">
        <v>81</v>
      </c>
      <c r="AY378" s="16" t="s">
        <v>121</v>
      </c>
      <c r="BE378" s="175">
        <f>IF(N378="základní",J378,0)</f>
        <v>0</v>
      </c>
      <c r="BF378" s="175">
        <f>IF(N378="snížená",J378,0)</f>
        <v>0</v>
      </c>
      <c r="BG378" s="175">
        <f>IF(N378="zákl. přenesená",J378,0)</f>
        <v>0</v>
      </c>
      <c r="BH378" s="175">
        <f>IF(N378="sníž. přenesená",J378,0)</f>
        <v>0</v>
      </c>
      <c r="BI378" s="175">
        <f>IF(N378="nulová",J378,0)</f>
        <v>0</v>
      </c>
      <c r="BJ378" s="16" t="s">
        <v>22</v>
      </c>
      <c r="BK378" s="175">
        <f>ROUND(I378*H378,2)</f>
        <v>0</v>
      </c>
      <c r="BL378" s="16" t="s">
        <v>230</v>
      </c>
      <c r="BM378" s="16" t="s">
        <v>563</v>
      </c>
    </row>
    <row r="379" spans="2:47" s="1" customFormat="1" ht="27">
      <c r="B379" s="33"/>
      <c r="D379" s="176" t="s">
        <v>131</v>
      </c>
      <c r="F379" s="177" t="s">
        <v>132</v>
      </c>
      <c r="I379" s="137"/>
      <c r="L379" s="33"/>
      <c r="M379" s="62"/>
      <c r="N379" s="34"/>
      <c r="O379" s="34"/>
      <c r="P379" s="34"/>
      <c r="Q379" s="34"/>
      <c r="R379" s="34"/>
      <c r="S379" s="34"/>
      <c r="T379" s="63"/>
      <c r="AT379" s="16" t="s">
        <v>131</v>
      </c>
      <c r="AU379" s="16" t="s">
        <v>81</v>
      </c>
    </row>
    <row r="380" spans="2:51" s="11" customFormat="1" ht="13.5">
      <c r="B380" s="178"/>
      <c r="D380" s="179" t="s">
        <v>133</v>
      </c>
      <c r="E380" s="180" t="s">
        <v>20</v>
      </c>
      <c r="F380" s="181" t="s">
        <v>234</v>
      </c>
      <c r="H380" s="182">
        <v>29</v>
      </c>
      <c r="I380" s="183"/>
      <c r="L380" s="178"/>
      <c r="M380" s="184"/>
      <c r="N380" s="185"/>
      <c r="O380" s="185"/>
      <c r="P380" s="185"/>
      <c r="Q380" s="185"/>
      <c r="R380" s="185"/>
      <c r="S380" s="185"/>
      <c r="T380" s="186"/>
      <c r="AT380" s="187" t="s">
        <v>133</v>
      </c>
      <c r="AU380" s="187" t="s">
        <v>81</v>
      </c>
      <c r="AV380" s="11" t="s">
        <v>81</v>
      </c>
      <c r="AW380" s="11" t="s">
        <v>36</v>
      </c>
      <c r="AX380" s="11" t="s">
        <v>22</v>
      </c>
      <c r="AY380" s="187" t="s">
        <v>121</v>
      </c>
    </row>
    <row r="381" spans="2:65" s="1" customFormat="1" ht="22.5" customHeight="1">
      <c r="B381" s="163"/>
      <c r="C381" s="164" t="s">
        <v>564</v>
      </c>
      <c r="D381" s="164" t="s">
        <v>124</v>
      </c>
      <c r="E381" s="165" t="s">
        <v>565</v>
      </c>
      <c r="F381" s="166" t="s">
        <v>566</v>
      </c>
      <c r="G381" s="167" t="s">
        <v>229</v>
      </c>
      <c r="H381" s="168">
        <v>29</v>
      </c>
      <c r="I381" s="169"/>
      <c r="J381" s="170">
        <f>ROUND(I381*H381,2)</f>
        <v>0</v>
      </c>
      <c r="K381" s="166" t="s">
        <v>20</v>
      </c>
      <c r="L381" s="33"/>
      <c r="M381" s="171" t="s">
        <v>20</v>
      </c>
      <c r="N381" s="172" t="s">
        <v>44</v>
      </c>
      <c r="O381" s="34"/>
      <c r="P381" s="173">
        <f>O381*H381</f>
        <v>0</v>
      </c>
      <c r="Q381" s="173">
        <v>0</v>
      </c>
      <c r="R381" s="173">
        <f>Q381*H381</f>
        <v>0</v>
      </c>
      <c r="S381" s="173">
        <v>0</v>
      </c>
      <c r="T381" s="174">
        <f>S381*H381</f>
        <v>0</v>
      </c>
      <c r="AR381" s="16" t="s">
        <v>230</v>
      </c>
      <c r="AT381" s="16" t="s">
        <v>124</v>
      </c>
      <c r="AU381" s="16" t="s">
        <v>81</v>
      </c>
      <c r="AY381" s="16" t="s">
        <v>121</v>
      </c>
      <c r="BE381" s="175">
        <f>IF(N381="základní",J381,0)</f>
        <v>0</v>
      </c>
      <c r="BF381" s="175">
        <f>IF(N381="snížená",J381,0)</f>
        <v>0</v>
      </c>
      <c r="BG381" s="175">
        <f>IF(N381="zákl. přenesená",J381,0)</f>
        <v>0</v>
      </c>
      <c r="BH381" s="175">
        <f>IF(N381="sníž. přenesená",J381,0)</f>
        <v>0</v>
      </c>
      <c r="BI381" s="175">
        <f>IF(N381="nulová",J381,0)</f>
        <v>0</v>
      </c>
      <c r="BJ381" s="16" t="s">
        <v>22</v>
      </c>
      <c r="BK381" s="175">
        <f>ROUND(I381*H381,2)</f>
        <v>0</v>
      </c>
      <c r="BL381" s="16" t="s">
        <v>230</v>
      </c>
      <c r="BM381" s="16" t="s">
        <v>567</v>
      </c>
    </row>
    <row r="382" spans="2:47" s="1" customFormat="1" ht="27">
      <c r="B382" s="33"/>
      <c r="D382" s="176" t="s">
        <v>131</v>
      </c>
      <c r="F382" s="177" t="s">
        <v>132</v>
      </c>
      <c r="I382" s="137"/>
      <c r="L382" s="33"/>
      <c r="M382" s="62"/>
      <c r="N382" s="34"/>
      <c r="O382" s="34"/>
      <c r="P382" s="34"/>
      <c r="Q382" s="34"/>
      <c r="R382" s="34"/>
      <c r="S382" s="34"/>
      <c r="T382" s="63"/>
      <c r="AT382" s="16" t="s">
        <v>131</v>
      </c>
      <c r="AU382" s="16" t="s">
        <v>81</v>
      </c>
    </row>
    <row r="383" spans="2:51" s="11" customFormat="1" ht="13.5">
      <c r="B383" s="178"/>
      <c r="D383" s="179" t="s">
        <v>133</v>
      </c>
      <c r="E383" s="180" t="s">
        <v>20</v>
      </c>
      <c r="F383" s="181" t="s">
        <v>234</v>
      </c>
      <c r="H383" s="182">
        <v>29</v>
      </c>
      <c r="I383" s="183"/>
      <c r="L383" s="178"/>
      <c r="M383" s="184"/>
      <c r="N383" s="185"/>
      <c r="O383" s="185"/>
      <c r="P383" s="185"/>
      <c r="Q383" s="185"/>
      <c r="R383" s="185"/>
      <c r="S383" s="185"/>
      <c r="T383" s="186"/>
      <c r="AT383" s="187" t="s">
        <v>133</v>
      </c>
      <c r="AU383" s="187" t="s">
        <v>81</v>
      </c>
      <c r="AV383" s="11" t="s">
        <v>81</v>
      </c>
      <c r="AW383" s="11" t="s">
        <v>36</v>
      </c>
      <c r="AX383" s="11" t="s">
        <v>22</v>
      </c>
      <c r="AY383" s="187" t="s">
        <v>121</v>
      </c>
    </row>
    <row r="384" spans="2:65" s="1" customFormat="1" ht="22.5" customHeight="1">
      <c r="B384" s="163"/>
      <c r="C384" s="164" t="s">
        <v>568</v>
      </c>
      <c r="D384" s="164" t="s">
        <v>124</v>
      </c>
      <c r="E384" s="165" t="s">
        <v>569</v>
      </c>
      <c r="F384" s="166" t="s">
        <v>570</v>
      </c>
      <c r="G384" s="167" t="s">
        <v>229</v>
      </c>
      <c r="H384" s="168">
        <v>58</v>
      </c>
      <c r="I384" s="169"/>
      <c r="J384" s="170">
        <f>ROUND(I384*H384,2)</f>
        <v>0</v>
      </c>
      <c r="K384" s="166" t="s">
        <v>20</v>
      </c>
      <c r="L384" s="33"/>
      <c r="M384" s="171" t="s">
        <v>20</v>
      </c>
      <c r="N384" s="172" t="s">
        <v>44</v>
      </c>
      <c r="O384" s="34"/>
      <c r="P384" s="173">
        <f>O384*H384</f>
        <v>0</v>
      </c>
      <c r="Q384" s="173">
        <v>0</v>
      </c>
      <c r="R384" s="173">
        <f>Q384*H384</f>
        <v>0</v>
      </c>
      <c r="S384" s="173">
        <v>0</v>
      </c>
      <c r="T384" s="174">
        <f>S384*H384</f>
        <v>0</v>
      </c>
      <c r="AR384" s="16" t="s">
        <v>230</v>
      </c>
      <c r="AT384" s="16" t="s">
        <v>124</v>
      </c>
      <c r="AU384" s="16" t="s">
        <v>81</v>
      </c>
      <c r="AY384" s="16" t="s">
        <v>121</v>
      </c>
      <c r="BE384" s="175">
        <f>IF(N384="základní",J384,0)</f>
        <v>0</v>
      </c>
      <c r="BF384" s="175">
        <f>IF(N384="snížená",J384,0)</f>
        <v>0</v>
      </c>
      <c r="BG384" s="175">
        <f>IF(N384="zákl. přenesená",J384,0)</f>
        <v>0</v>
      </c>
      <c r="BH384" s="175">
        <f>IF(N384="sníž. přenesená",J384,0)</f>
        <v>0</v>
      </c>
      <c r="BI384" s="175">
        <f>IF(N384="nulová",J384,0)</f>
        <v>0</v>
      </c>
      <c r="BJ384" s="16" t="s">
        <v>22</v>
      </c>
      <c r="BK384" s="175">
        <f>ROUND(I384*H384,2)</f>
        <v>0</v>
      </c>
      <c r="BL384" s="16" t="s">
        <v>230</v>
      </c>
      <c r="BM384" s="16" t="s">
        <v>571</v>
      </c>
    </row>
    <row r="385" spans="2:47" s="1" customFormat="1" ht="27">
      <c r="B385" s="33"/>
      <c r="D385" s="176" t="s">
        <v>131</v>
      </c>
      <c r="F385" s="177" t="s">
        <v>132</v>
      </c>
      <c r="I385" s="137"/>
      <c r="L385" s="33"/>
      <c r="M385" s="62"/>
      <c r="N385" s="34"/>
      <c r="O385" s="34"/>
      <c r="P385" s="34"/>
      <c r="Q385" s="34"/>
      <c r="R385" s="34"/>
      <c r="S385" s="34"/>
      <c r="T385" s="63"/>
      <c r="AT385" s="16" t="s">
        <v>131</v>
      </c>
      <c r="AU385" s="16" t="s">
        <v>81</v>
      </c>
    </row>
    <row r="386" spans="2:51" s="11" customFormat="1" ht="13.5">
      <c r="B386" s="178"/>
      <c r="D386" s="179" t="s">
        <v>133</v>
      </c>
      <c r="E386" s="180" t="s">
        <v>20</v>
      </c>
      <c r="F386" s="181" t="s">
        <v>497</v>
      </c>
      <c r="H386" s="182">
        <v>58</v>
      </c>
      <c r="I386" s="183"/>
      <c r="L386" s="178"/>
      <c r="M386" s="184"/>
      <c r="N386" s="185"/>
      <c r="O386" s="185"/>
      <c r="P386" s="185"/>
      <c r="Q386" s="185"/>
      <c r="R386" s="185"/>
      <c r="S386" s="185"/>
      <c r="T386" s="186"/>
      <c r="AT386" s="187" t="s">
        <v>133</v>
      </c>
      <c r="AU386" s="187" t="s">
        <v>81</v>
      </c>
      <c r="AV386" s="11" t="s">
        <v>81</v>
      </c>
      <c r="AW386" s="11" t="s">
        <v>36</v>
      </c>
      <c r="AX386" s="11" t="s">
        <v>22</v>
      </c>
      <c r="AY386" s="187" t="s">
        <v>121</v>
      </c>
    </row>
    <row r="387" spans="2:65" s="1" customFormat="1" ht="22.5" customHeight="1">
      <c r="B387" s="163"/>
      <c r="C387" s="164" t="s">
        <v>572</v>
      </c>
      <c r="D387" s="164" t="s">
        <v>124</v>
      </c>
      <c r="E387" s="165" t="s">
        <v>573</v>
      </c>
      <c r="F387" s="166" t="s">
        <v>574</v>
      </c>
      <c r="G387" s="167" t="s">
        <v>229</v>
      </c>
      <c r="H387" s="168">
        <v>29</v>
      </c>
      <c r="I387" s="169"/>
      <c r="J387" s="170">
        <f>ROUND(I387*H387,2)</f>
        <v>0</v>
      </c>
      <c r="K387" s="166" t="s">
        <v>20</v>
      </c>
      <c r="L387" s="33"/>
      <c r="M387" s="171" t="s">
        <v>20</v>
      </c>
      <c r="N387" s="172" t="s">
        <v>44</v>
      </c>
      <c r="O387" s="34"/>
      <c r="P387" s="173">
        <f>O387*H387</f>
        <v>0</v>
      </c>
      <c r="Q387" s="173">
        <v>0.00044</v>
      </c>
      <c r="R387" s="173">
        <f>Q387*H387</f>
        <v>0.01276</v>
      </c>
      <c r="S387" s="173">
        <v>0</v>
      </c>
      <c r="T387" s="174">
        <f>S387*H387</f>
        <v>0</v>
      </c>
      <c r="AR387" s="16" t="s">
        <v>230</v>
      </c>
      <c r="AT387" s="16" t="s">
        <v>124</v>
      </c>
      <c r="AU387" s="16" t="s">
        <v>81</v>
      </c>
      <c r="AY387" s="16" t="s">
        <v>121</v>
      </c>
      <c r="BE387" s="175">
        <f>IF(N387="základní",J387,0)</f>
        <v>0</v>
      </c>
      <c r="BF387" s="175">
        <f>IF(N387="snížená",J387,0)</f>
        <v>0</v>
      </c>
      <c r="BG387" s="175">
        <f>IF(N387="zákl. přenesená",J387,0)</f>
        <v>0</v>
      </c>
      <c r="BH387" s="175">
        <f>IF(N387="sníž. přenesená",J387,0)</f>
        <v>0</v>
      </c>
      <c r="BI387" s="175">
        <f>IF(N387="nulová",J387,0)</f>
        <v>0</v>
      </c>
      <c r="BJ387" s="16" t="s">
        <v>22</v>
      </c>
      <c r="BK387" s="175">
        <f>ROUND(I387*H387,2)</f>
        <v>0</v>
      </c>
      <c r="BL387" s="16" t="s">
        <v>230</v>
      </c>
      <c r="BM387" s="16" t="s">
        <v>575</v>
      </c>
    </row>
    <row r="388" spans="2:47" s="1" customFormat="1" ht="27">
      <c r="B388" s="33"/>
      <c r="D388" s="176" t="s">
        <v>131</v>
      </c>
      <c r="F388" s="177" t="s">
        <v>132</v>
      </c>
      <c r="I388" s="137"/>
      <c r="L388" s="33"/>
      <c r="M388" s="62"/>
      <c r="N388" s="34"/>
      <c r="O388" s="34"/>
      <c r="P388" s="34"/>
      <c r="Q388" s="34"/>
      <c r="R388" s="34"/>
      <c r="S388" s="34"/>
      <c r="T388" s="63"/>
      <c r="AT388" s="16" t="s">
        <v>131</v>
      </c>
      <c r="AU388" s="16" t="s">
        <v>81</v>
      </c>
    </row>
    <row r="389" spans="2:51" s="11" customFormat="1" ht="13.5">
      <c r="B389" s="178"/>
      <c r="D389" s="179" t="s">
        <v>133</v>
      </c>
      <c r="E389" s="180" t="s">
        <v>20</v>
      </c>
      <c r="F389" s="181" t="s">
        <v>234</v>
      </c>
      <c r="H389" s="182">
        <v>29</v>
      </c>
      <c r="I389" s="183"/>
      <c r="L389" s="178"/>
      <c r="M389" s="184"/>
      <c r="N389" s="185"/>
      <c r="O389" s="185"/>
      <c r="P389" s="185"/>
      <c r="Q389" s="185"/>
      <c r="R389" s="185"/>
      <c r="S389" s="185"/>
      <c r="T389" s="186"/>
      <c r="AT389" s="187" t="s">
        <v>133</v>
      </c>
      <c r="AU389" s="187" t="s">
        <v>81</v>
      </c>
      <c r="AV389" s="11" t="s">
        <v>81</v>
      </c>
      <c r="AW389" s="11" t="s">
        <v>36</v>
      </c>
      <c r="AX389" s="11" t="s">
        <v>22</v>
      </c>
      <c r="AY389" s="187" t="s">
        <v>121</v>
      </c>
    </row>
    <row r="390" spans="2:65" s="1" customFormat="1" ht="22.5" customHeight="1">
      <c r="B390" s="163"/>
      <c r="C390" s="164" t="s">
        <v>576</v>
      </c>
      <c r="D390" s="164" t="s">
        <v>124</v>
      </c>
      <c r="E390" s="165" t="s">
        <v>577</v>
      </c>
      <c r="F390" s="166" t="s">
        <v>578</v>
      </c>
      <c r="G390" s="167" t="s">
        <v>229</v>
      </c>
      <c r="H390" s="168">
        <v>29</v>
      </c>
      <c r="I390" s="169"/>
      <c r="J390" s="170">
        <f>ROUND(I390*H390,2)</f>
        <v>0</v>
      </c>
      <c r="K390" s="166" t="s">
        <v>20</v>
      </c>
      <c r="L390" s="33"/>
      <c r="M390" s="171" t="s">
        <v>20</v>
      </c>
      <c r="N390" s="172" t="s">
        <v>44</v>
      </c>
      <c r="O390" s="34"/>
      <c r="P390" s="173">
        <f>O390*H390</f>
        <v>0</v>
      </c>
      <c r="Q390" s="173">
        <v>0.00044</v>
      </c>
      <c r="R390" s="173">
        <f>Q390*H390</f>
        <v>0.01276</v>
      </c>
      <c r="S390" s="173">
        <v>0</v>
      </c>
      <c r="T390" s="174">
        <f>S390*H390</f>
        <v>0</v>
      </c>
      <c r="AR390" s="16" t="s">
        <v>230</v>
      </c>
      <c r="AT390" s="16" t="s">
        <v>124</v>
      </c>
      <c r="AU390" s="16" t="s">
        <v>81</v>
      </c>
      <c r="AY390" s="16" t="s">
        <v>121</v>
      </c>
      <c r="BE390" s="175">
        <f>IF(N390="základní",J390,0)</f>
        <v>0</v>
      </c>
      <c r="BF390" s="175">
        <f>IF(N390="snížená",J390,0)</f>
        <v>0</v>
      </c>
      <c r="BG390" s="175">
        <f>IF(N390="zákl. přenesená",J390,0)</f>
        <v>0</v>
      </c>
      <c r="BH390" s="175">
        <f>IF(N390="sníž. přenesená",J390,0)</f>
        <v>0</v>
      </c>
      <c r="BI390" s="175">
        <f>IF(N390="nulová",J390,0)</f>
        <v>0</v>
      </c>
      <c r="BJ390" s="16" t="s">
        <v>22</v>
      </c>
      <c r="BK390" s="175">
        <f>ROUND(I390*H390,2)</f>
        <v>0</v>
      </c>
      <c r="BL390" s="16" t="s">
        <v>230</v>
      </c>
      <c r="BM390" s="16" t="s">
        <v>579</v>
      </c>
    </row>
    <row r="391" spans="2:47" s="1" customFormat="1" ht="27">
      <c r="B391" s="33"/>
      <c r="D391" s="176" t="s">
        <v>131</v>
      </c>
      <c r="F391" s="177" t="s">
        <v>132</v>
      </c>
      <c r="I391" s="137"/>
      <c r="L391" s="33"/>
      <c r="M391" s="62"/>
      <c r="N391" s="34"/>
      <c r="O391" s="34"/>
      <c r="P391" s="34"/>
      <c r="Q391" s="34"/>
      <c r="R391" s="34"/>
      <c r="S391" s="34"/>
      <c r="T391" s="63"/>
      <c r="AT391" s="16" t="s">
        <v>131</v>
      </c>
      <c r="AU391" s="16" t="s">
        <v>81</v>
      </c>
    </row>
    <row r="392" spans="2:51" s="11" customFormat="1" ht="13.5">
      <c r="B392" s="178"/>
      <c r="D392" s="179" t="s">
        <v>133</v>
      </c>
      <c r="E392" s="180" t="s">
        <v>20</v>
      </c>
      <c r="F392" s="181" t="s">
        <v>234</v>
      </c>
      <c r="H392" s="182">
        <v>29</v>
      </c>
      <c r="I392" s="183"/>
      <c r="L392" s="178"/>
      <c r="M392" s="184"/>
      <c r="N392" s="185"/>
      <c r="O392" s="185"/>
      <c r="P392" s="185"/>
      <c r="Q392" s="185"/>
      <c r="R392" s="185"/>
      <c r="S392" s="185"/>
      <c r="T392" s="186"/>
      <c r="AT392" s="187" t="s">
        <v>133</v>
      </c>
      <c r="AU392" s="187" t="s">
        <v>81</v>
      </c>
      <c r="AV392" s="11" t="s">
        <v>81</v>
      </c>
      <c r="AW392" s="11" t="s">
        <v>36</v>
      </c>
      <c r="AX392" s="11" t="s">
        <v>22</v>
      </c>
      <c r="AY392" s="187" t="s">
        <v>121</v>
      </c>
    </row>
    <row r="393" spans="2:65" s="1" customFormat="1" ht="22.5" customHeight="1">
      <c r="B393" s="163"/>
      <c r="C393" s="164" t="s">
        <v>580</v>
      </c>
      <c r="D393" s="164" t="s">
        <v>124</v>
      </c>
      <c r="E393" s="165" t="s">
        <v>581</v>
      </c>
      <c r="F393" s="166" t="s">
        <v>582</v>
      </c>
      <c r="G393" s="167" t="s">
        <v>229</v>
      </c>
      <c r="H393" s="168">
        <v>58</v>
      </c>
      <c r="I393" s="169"/>
      <c r="J393" s="170">
        <f>ROUND(I393*H393,2)</f>
        <v>0</v>
      </c>
      <c r="K393" s="166" t="s">
        <v>20</v>
      </c>
      <c r="L393" s="33"/>
      <c r="M393" s="171" t="s">
        <v>20</v>
      </c>
      <c r="N393" s="172" t="s">
        <v>44</v>
      </c>
      <c r="O393" s="34"/>
      <c r="P393" s="173">
        <f>O393*H393</f>
        <v>0</v>
      </c>
      <c r="Q393" s="173">
        <v>0.00044</v>
      </c>
      <c r="R393" s="173">
        <f>Q393*H393</f>
        <v>0.02552</v>
      </c>
      <c r="S393" s="173">
        <v>0</v>
      </c>
      <c r="T393" s="174">
        <f>S393*H393</f>
        <v>0</v>
      </c>
      <c r="AR393" s="16" t="s">
        <v>230</v>
      </c>
      <c r="AT393" s="16" t="s">
        <v>124</v>
      </c>
      <c r="AU393" s="16" t="s">
        <v>81</v>
      </c>
      <c r="AY393" s="16" t="s">
        <v>121</v>
      </c>
      <c r="BE393" s="175">
        <f>IF(N393="základní",J393,0)</f>
        <v>0</v>
      </c>
      <c r="BF393" s="175">
        <f>IF(N393="snížená",J393,0)</f>
        <v>0</v>
      </c>
      <c r="BG393" s="175">
        <f>IF(N393="zákl. přenesená",J393,0)</f>
        <v>0</v>
      </c>
      <c r="BH393" s="175">
        <f>IF(N393="sníž. přenesená",J393,0)</f>
        <v>0</v>
      </c>
      <c r="BI393" s="175">
        <f>IF(N393="nulová",J393,0)</f>
        <v>0</v>
      </c>
      <c r="BJ393" s="16" t="s">
        <v>22</v>
      </c>
      <c r="BK393" s="175">
        <f>ROUND(I393*H393,2)</f>
        <v>0</v>
      </c>
      <c r="BL393" s="16" t="s">
        <v>230</v>
      </c>
      <c r="BM393" s="16" t="s">
        <v>583</v>
      </c>
    </row>
    <row r="394" spans="2:47" s="1" customFormat="1" ht="27">
      <c r="B394" s="33"/>
      <c r="D394" s="176" t="s">
        <v>131</v>
      </c>
      <c r="F394" s="177" t="s">
        <v>132</v>
      </c>
      <c r="I394" s="137"/>
      <c r="L394" s="33"/>
      <c r="M394" s="62"/>
      <c r="N394" s="34"/>
      <c r="O394" s="34"/>
      <c r="P394" s="34"/>
      <c r="Q394" s="34"/>
      <c r="R394" s="34"/>
      <c r="S394" s="34"/>
      <c r="T394" s="63"/>
      <c r="AT394" s="16" t="s">
        <v>131</v>
      </c>
      <c r="AU394" s="16" t="s">
        <v>81</v>
      </c>
    </row>
    <row r="395" spans="2:51" s="11" customFormat="1" ht="13.5">
      <c r="B395" s="178"/>
      <c r="D395" s="179" t="s">
        <v>133</v>
      </c>
      <c r="E395" s="180" t="s">
        <v>20</v>
      </c>
      <c r="F395" s="181" t="s">
        <v>584</v>
      </c>
      <c r="H395" s="182">
        <v>58</v>
      </c>
      <c r="I395" s="183"/>
      <c r="L395" s="178"/>
      <c r="M395" s="184"/>
      <c r="N395" s="185"/>
      <c r="O395" s="185"/>
      <c r="P395" s="185"/>
      <c r="Q395" s="185"/>
      <c r="R395" s="185"/>
      <c r="S395" s="185"/>
      <c r="T395" s="186"/>
      <c r="AT395" s="187" t="s">
        <v>133</v>
      </c>
      <c r="AU395" s="187" t="s">
        <v>81</v>
      </c>
      <c r="AV395" s="11" t="s">
        <v>81</v>
      </c>
      <c r="AW395" s="11" t="s">
        <v>36</v>
      </c>
      <c r="AX395" s="11" t="s">
        <v>22</v>
      </c>
      <c r="AY395" s="187" t="s">
        <v>121</v>
      </c>
    </row>
    <row r="396" spans="2:65" s="1" customFormat="1" ht="31.5" customHeight="1">
      <c r="B396" s="163"/>
      <c r="C396" s="164" t="s">
        <v>585</v>
      </c>
      <c r="D396" s="164" t="s">
        <v>124</v>
      </c>
      <c r="E396" s="165" t="s">
        <v>586</v>
      </c>
      <c r="F396" s="166" t="s">
        <v>587</v>
      </c>
      <c r="G396" s="167" t="s">
        <v>229</v>
      </c>
      <c r="H396" s="168">
        <v>7</v>
      </c>
      <c r="I396" s="169"/>
      <c r="J396" s="170">
        <f>ROUND(I396*H396,2)</f>
        <v>0</v>
      </c>
      <c r="K396" s="166" t="s">
        <v>20</v>
      </c>
      <c r="L396" s="33"/>
      <c r="M396" s="171" t="s">
        <v>20</v>
      </c>
      <c r="N396" s="172" t="s">
        <v>44</v>
      </c>
      <c r="O396" s="34"/>
      <c r="P396" s="173">
        <f>O396*H396</f>
        <v>0</v>
      </c>
      <c r="Q396" s="173">
        <v>0.00044</v>
      </c>
      <c r="R396" s="173">
        <f>Q396*H396</f>
        <v>0.0030800000000000003</v>
      </c>
      <c r="S396" s="173">
        <v>0</v>
      </c>
      <c r="T396" s="174">
        <f>S396*H396</f>
        <v>0</v>
      </c>
      <c r="AR396" s="16" t="s">
        <v>230</v>
      </c>
      <c r="AT396" s="16" t="s">
        <v>124</v>
      </c>
      <c r="AU396" s="16" t="s">
        <v>81</v>
      </c>
      <c r="AY396" s="16" t="s">
        <v>121</v>
      </c>
      <c r="BE396" s="175">
        <f>IF(N396="základní",J396,0)</f>
        <v>0</v>
      </c>
      <c r="BF396" s="175">
        <f>IF(N396="snížená",J396,0)</f>
        <v>0</v>
      </c>
      <c r="BG396" s="175">
        <f>IF(N396="zákl. přenesená",J396,0)</f>
        <v>0</v>
      </c>
      <c r="BH396" s="175">
        <f>IF(N396="sníž. přenesená",J396,0)</f>
        <v>0</v>
      </c>
      <c r="BI396" s="175">
        <f>IF(N396="nulová",J396,0)</f>
        <v>0</v>
      </c>
      <c r="BJ396" s="16" t="s">
        <v>22</v>
      </c>
      <c r="BK396" s="175">
        <f>ROUND(I396*H396,2)</f>
        <v>0</v>
      </c>
      <c r="BL396" s="16" t="s">
        <v>230</v>
      </c>
      <c r="BM396" s="16" t="s">
        <v>588</v>
      </c>
    </row>
    <row r="397" spans="2:47" s="1" customFormat="1" ht="27">
      <c r="B397" s="33"/>
      <c r="D397" s="176" t="s">
        <v>131</v>
      </c>
      <c r="F397" s="177" t="s">
        <v>132</v>
      </c>
      <c r="I397" s="137"/>
      <c r="L397" s="33"/>
      <c r="M397" s="62"/>
      <c r="N397" s="34"/>
      <c r="O397" s="34"/>
      <c r="P397" s="34"/>
      <c r="Q397" s="34"/>
      <c r="R397" s="34"/>
      <c r="S397" s="34"/>
      <c r="T397" s="63"/>
      <c r="AT397" s="16" t="s">
        <v>131</v>
      </c>
      <c r="AU397" s="16" t="s">
        <v>81</v>
      </c>
    </row>
    <row r="398" spans="2:51" s="11" customFormat="1" ht="13.5">
      <c r="B398" s="178"/>
      <c r="D398" s="179" t="s">
        <v>133</v>
      </c>
      <c r="E398" s="180" t="s">
        <v>20</v>
      </c>
      <c r="F398" s="181" t="s">
        <v>589</v>
      </c>
      <c r="H398" s="182">
        <v>7</v>
      </c>
      <c r="I398" s="183"/>
      <c r="L398" s="178"/>
      <c r="M398" s="184"/>
      <c r="N398" s="185"/>
      <c r="O398" s="185"/>
      <c r="P398" s="185"/>
      <c r="Q398" s="185"/>
      <c r="R398" s="185"/>
      <c r="S398" s="185"/>
      <c r="T398" s="186"/>
      <c r="AT398" s="187" t="s">
        <v>133</v>
      </c>
      <c r="AU398" s="187" t="s">
        <v>81</v>
      </c>
      <c r="AV398" s="11" t="s">
        <v>81</v>
      </c>
      <c r="AW398" s="11" t="s">
        <v>36</v>
      </c>
      <c r="AX398" s="11" t="s">
        <v>22</v>
      </c>
      <c r="AY398" s="187" t="s">
        <v>121</v>
      </c>
    </row>
    <row r="399" spans="2:65" s="1" customFormat="1" ht="31.5" customHeight="1">
      <c r="B399" s="163"/>
      <c r="C399" s="164" t="s">
        <v>590</v>
      </c>
      <c r="D399" s="164" t="s">
        <v>124</v>
      </c>
      <c r="E399" s="165" t="s">
        <v>591</v>
      </c>
      <c r="F399" s="166" t="s">
        <v>592</v>
      </c>
      <c r="G399" s="167" t="s">
        <v>229</v>
      </c>
      <c r="H399" s="168">
        <v>7</v>
      </c>
      <c r="I399" s="169"/>
      <c r="J399" s="170">
        <f>ROUND(I399*H399,2)</f>
        <v>0</v>
      </c>
      <c r="K399" s="166" t="s">
        <v>20</v>
      </c>
      <c r="L399" s="33"/>
      <c r="M399" s="171" t="s">
        <v>20</v>
      </c>
      <c r="N399" s="172" t="s">
        <v>44</v>
      </c>
      <c r="O399" s="34"/>
      <c r="P399" s="173">
        <f>O399*H399</f>
        <v>0</v>
      </c>
      <c r="Q399" s="173">
        <v>0.00044</v>
      </c>
      <c r="R399" s="173">
        <f>Q399*H399</f>
        <v>0.0030800000000000003</v>
      </c>
      <c r="S399" s="173">
        <v>0</v>
      </c>
      <c r="T399" s="174">
        <f>S399*H399</f>
        <v>0</v>
      </c>
      <c r="AR399" s="16" t="s">
        <v>230</v>
      </c>
      <c r="AT399" s="16" t="s">
        <v>124</v>
      </c>
      <c r="AU399" s="16" t="s">
        <v>81</v>
      </c>
      <c r="AY399" s="16" t="s">
        <v>121</v>
      </c>
      <c r="BE399" s="175">
        <f>IF(N399="základní",J399,0)</f>
        <v>0</v>
      </c>
      <c r="BF399" s="175">
        <f>IF(N399="snížená",J399,0)</f>
        <v>0</v>
      </c>
      <c r="BG399" s="175">
        <f>IF(N399="zákl. přenesená",J399,0)</f>
        <v>0</v>
      </c>
      <c r="BH399" s="175">
        <f>IF(N399="sníž. přenesená",J399,0)</f>
        <v>0</v>
      </c>
      <c r="BI399" s="175">
        <f>IF(N399="nulová",J399,0)</f>
        <v>0</v>
      </c>
      <c r="BJ399" s="16" t="s">
        <v>22</v>
      </c>
      <c r="BK399" s="175">
        <f>ROUND(I399*H399,2)</f>
        <v>0</v>
      </c>
      <c r="BL399" s="16" t="s">
        <v>230</v>
      </c>
      <c r="BM399" s="16" t="s">
        <v>593</v>
      </c>
    </row>
    <row r="400" spans="2:47" s="1" customFormat="1" ht="27">
      <c r="B400" s="33"/>
      <c r="D400" s="176" t="s">
        <v>131</v>
      </c>
      <c r="F400" s="177" t="s">
        <v>132</v>
      </c>
      <c r="I400" s="137"/>
      <c r="L400" s="33"/>
      <c r="M400" s="62"/>
      <c r="N400" s="34"/>
      <c r="O400" s="34"/>
      <c r="P400" s="34"/>
      <c r="Q400" s="34"/>
      <c r="R400" s="34"/>
      <c r="S400" s="34"/>
      <c r="T400" s="63"/>
      <c r="AT400" s="16" t="s">
        <v>131</v>
      </c>
      <c r="AU400" s="16" t="s">
        <v>81</v>
      </c>
    </row>
    <row r="401" spans="2:51" s="11" customFormat="1" ht="13.5">
      <c r="B401" s="178"/>
      <c r="D401" s="179" t="s">
        <v>133</v>
      </c>
      <c r="E401" s="180" t="s">
        <v>20</v>
      </c>
      <c r="F401" s="181" t="s">
        <v>589</v>
      </c>
      <c r="H401" s="182">
        <v>7</v>
      </c>
      <c r="I401" s="183"/>
      <c r="L401" s="178"/>
      <c r="M401" s="184"/>
      <c r="N401" s="185"/>
      <c r="O401" s="185"/>
      <c r="P401" s="185"/>
      <c r="Q401" s="185"/>
      <c r="R401" s="185"/>
      <c r="S401" s="185"/>
      <c r="T401" s="186"/>
      <c r="AT401" s="187" t="s">
        <v>133</v>
      </c>
      <c r="AU401" s="187" t="s">
        <v>81</v>
      </c>
      <c r="AV401" s="11" t="s">
        <v>81</v>
      </c>
      <c r="AW401" s="11" t="s">
        <v>36</v>
      </c>
      <c r="AX401" s="11" t="s">
        <v>22</v>
      </c>
      <c r="AY401" s="187" t="s">
        <v>121</v>
      </c>
    </row>
    <row r="402" spans="2:65" s="1" customFormat="1" ht="31.5" customHeight="1">
      <c r="B402" s="163"/>
      <c r="C402" s="164" t="s">
        <v>594</v>
      </c>
      <c r="D402" s="164" t="s">
        <v>124</v>
      </c>
      <c r="E402" s="165" t="s">
        <v>595</v>
      </c>
      <c r="F402" s="166" t="s">
        <v>596</v>
      </c>
      <c r="G402" s="167" t="s">
        <v>229</v>
      </c>
      <c r="H402" s="168">
        <v>14</v>
      </c>
      <c r="I402" s="169"/>
      <c r="J402" s="170">
        <f>ROUND(I402*H402,2)</f>
        <v>0</v>
      </c>
      <c r="K402" s="166" t="s">
        <v>20</v>
      </c>
      <c r="L402" s="33"/>
      <c r="M402" s="171" t="s">
        <v>20</v>
      </c>
      <c r="N402" s="172" t="s">
        <v>44</v>
      </c>
      <c r="O402" s="34"/>
      <c r="P402" s="173">
        <f>O402*H402</f>
        <v>0</v>
      </c>
      <c r="Q402" s="173">
        <v>0.00044</v>
      </c>
      <c r="R402" s="173">
        <f>Q402*H402</f>
        <v>0.0061600000000000005</v>
      </c>
      <c r="S402" s="173">
        <v>0</v>
      </c>
      <c r="T402" s="174">
        <f>S402*H402</f>
        <v>0</v>
      </c>
      <c r="AR402" s="16" t="s">
        <v>230</v>
      </c>
      <c r="AT402" s="16" t="s">
        <v>124</v>
      </c>
      <c r="AU402" s="16" t="s">
        <v>81</v>
      </c>
      <c r="AY402" s="16" t="s">
        <v>121</v>
      </c>
      <c r="BE402" s="175">
        <f>IF(N402="základní",J402,0)</f>
        <v>0</v>
      </c>
      <c r="BF402" s="175">
        <f>IF(N402="snížená",J402,0)</f>
        <v>0</v>
      </c>
      <c r="BG402" s="175">
        <f>IF(N402="zákl. přenesená",J402,0)</f>
        <v>0</v>
      </c>
      <c r="BH402" s="175">
        <f>IF(N402="sníž. přenesená",J402,0)</f>
        <v>0</v>
      </c>
      <c r="BI402" s="175">
        <f>IF(N402="nulová",J402,0)</f>
        <v>0</v>
      </c>
      <c r="BJ402" s="16" t="s">
        <v>22</v>
      </c>
      <c r="BK402" s="175">
        <f>ROUND(I402*H402,2)</f>
        <v>0</v>
      </c>
      <c r="BL402" s="16" t="s">
        <v>230</v>
      </c>
      <c r="BM402" s="16" t="s">
        <v>597</v>
      </c>
    </row>
    <row r="403" spans="2:47" s="1" customFormat="1" ht="27">
      <c r="B403" s="33"/>
      <c r="D403" s="176" t="s">
        <v>131</v>
      </c>
      <c r="F403" s="177" t="s">
        <v>132</v>
      </c>
      <c r="I403" s="137"/>
      <c r="L403" s="33"/>
      <c r="M403" s="62"/>
      <c r="N403" s="34"/>
      <c r="O403" s="34"/>
      <c r="P403" s="34"/>
      <c r="Q403" s="34"/>
      <c r="R403" s="34"/>
      <c r="S403" s="34"/>
      <c r="T403" s="63"/>
      <c r="AT403" s="16" t="s">
        <v>131</v>
      </c>
      <c r="AU403" s="16" t="s">
        <v>81</v>
      </c>
    </row>
    <row r="404" spans="2:51" s="11" customFormat="1" ht="13.5">
      <c r="B404" s="178"/>
      <c r="D404" s="179" t="s">
        <v>133</v>
      </c>
      <c r="E404" s="180" t="s">
        <v>20</v>
      </c>
      <c r="F404" s="181" t="s">
        <v>598</v>
      </c>
      <c r="H404" s="182">
        <v>14</v>
      </c>
      <c r="I404" s="183"/>
      <c r="L404" s="178"/>
      <c r="M404" s="184"/>
      <c r="N404" s="185"/>
      <c r="O404" s="185"/>
      <c r="P404" s="185"/>
      <c r="Q404" s="185"/>
      <c r="R404" s="185"/>
      <c r="S404" s="185"/>
      <c r="T404" s="186"/>
      <c r="AT404" s="187" t="s">
        <v>133</v>
      </c>
      <c r="AU404" s="187" t="s">
        <v>81</v>
      </c>
      <c r="AV404" s="11" t="s">
        <v>81</v>
      </c>
      <c r="AW404" s="11" t="s">
        <v>36</v>
      </c>
      <c r="AX404" s="11" t="s">
        <v>22</v>
      </c>
      <c r="AY404" s="187" t="s">
        <v>121</v>
      </c>
    </row>
    <row r="405" spans="2:65" s="1" customFormat="1" ht="22.5" customHeight="1">
      <c r="B405" s="163"/>
      <c r="C405" s="164" t="s">
        <v>599</v>
      </c>
      <c r="D405" s="164" t="s">
        <v>124</v>
      </c>
      <c r="E405" s="165" t="s">
        <v>600</v>
      </c>
      <c r="F405" s="166" t="s">
        <v>601</v>
      </c>
      <c r="G405" s="167" t="s">
        <v>229</v>
      </c>
      <c r="H405" s="168">
        <v>116</v>
      </c>
      <c r="I405" s="169"/>
      <c r="J405" s="170">
        <f>ROUND(I405*H405,2)</f>
        <v>0</v>
      </c>
      <c r="K405" s="166" t="s">
        <v>20</v>
      </c>
      <c r="L405" s="33"/>
      <c r="M405" s="171" t="s">
        <v>20</v>
      </c>
      <c r="N405" s="172" t="s">
        <v>44</v>
      </c>
      <c r="O405" s="34"/>
      <c r="P405" s="173">
        <f>O405*H405</f>
        <v>0</v>
      </c>
      <c r="Q405" s="173">
        <v>0</v>
      </c>
      <c r="R405" s="173">
        <f>Q405*H405</f>
        <v>0</v>
      </c>
      <c r="S405" s="173">
        <v>0</v>
      </c>
      <c r="T405" s="174">
        <f>S405*H405</f>
        <v>0</v>
      </c>
      <c r="AR405" s="16" t="s">
        <v>230</v>
      </c>
      <c r="AT405" s="16" t="s">
        <v>124</v>
      </c>
      <c r="AU405" s="16" t="s">
        <v>81</v>
      </c>
      <c r="AY405" s="16" t="s">
        <v>121</v>
      </c>
      <c r="BE405" s="175">
        <f>IF(N405="základní",J405,0)</f>
        <v>0</v>
      </c>
      <c r="BF405" s="175">
        <f>IF(N405="snížená",J405,0)</f>
        <v>0</v>
      </c>
      <c r="BG405" s="175">
        <f>IF(N405="zákl. přenesená",J405,0)</f>
        <v>0</v>
      </c>
      <c r="BH405" s="175">
        <f>IF(N405="sníž. přenesená",J405,0)</f>
        <v>0</v>
      </c>
      <c r="BI405" s="175">
        <f>IF(N405="nulová",J405,0)</f>
        <v>0</v>
      </c>
      <c r="BJ405" s="16" t="s">
        <v>22</v>
      </c>
      <c r="BK405" s="175">
        <f>ROUND(I405*H405,2)</f>
        <v>0</v>
      </c>
      <c r="BL405" s="16" t="s">
        <v>230</v>
      </c>
      <c r="BM405" s="16" t="s">
        <v>602</v>
      </c>
    </row>
    <row r="406" spans="2:47" s="1" customFormat="1" ht="27">
      <c r="B406" s="33"/>
      <c r="D406" s="176" t="s">
        <v>131</v>
      </c>
      <c r="F406" s="177" t="s">
        <v>132</v>
      </c>
      <c r="I406" s="137"/>
      <c r="L406" s="33"/>
      <c r="M406" s="62"/>
      <c r="N406" s="34"/>
      <c r="O406" s="34"/>
      <c r="P406" s="34"/>
      <c r="Q406" s="34"/>
      <c r="R406" s="34"/>
      <c r="S406" s="34"/>
      <c r="T406" s="63"/>
      <c r="AT406" s="16" t="s">
        <v>131</v>
      </c>
      <c r="AU406" s="16" t="s">
        <v>81</v>
      </c>
    </row>
    <row r="407" spans="2:51" s="11" customFormat="1" ht="13.5">
      <c r="B407" s="178"/>
      <c r="D407" s="176" t="s">
        <v>133</v>
      </c>
      <c r="E407" s="187" t="s">
        <v>20</v>
      </c>
      <c r="F407" s="188" t="s">
        <v>603</v>
      </c>
      <c r="H407" s="189">
        <v>29</v>
      </c>
      <c r="I407" s="183"/>
      <c r="L407" s="178"/>
      <c r="M407" s="184"/>
      <c r="N407" s="185"/>
      <c r="O407" s="185"/>
      <c r="P407" s="185"/>
      <c r="Q407" s="185"/>
      <c r="R407" s="185"/>
      <c r="S407" s="185"/>
      <c r="T407" s="186"/>
      <c r="AT407" s="187" t="s">
        <v>133</v>
      </c>
      <c r="AU407" s="187" t="s">
        <v>81</v>
      </c>
      <c r="AV407" s="11" t="s">
        <v>81</v>
      </c>
      <c r="AW407" s="11" t="s">
        <v>36</v>
      </c>
      <c r="AX407" s="11" t="s">
        <v>73</v>
      </c>
      <c r="AY407" s="187" t="s">
        <v>121</v>
      </c>
    </row>
    <row r="408" spans="2:51" s="11" customFormat="1" ht="13.5">
      <c r="B408" s="178"/>
      <c r="D408" s="176" t="s">
        <v>133</v>
      </c>
      <c r="E408" s="187" t="s">
        <v>20</v>
      </c>
      <c r="F408" s="188" t="s">
        <v>604</v>
      </c>
      <c r="H408" s="189">
        <v>29</v>
      </c>
      <c r="I408" s="183"/>
      <c r="L408" s="178"/>
      <c r="M408" s="184"/>
      <c r="N408" s="185"/>
      <c r="O408" s="185"/>
      <c r="P408" s="185"/>
      <c r="Q408" s="185"/>
      <c r="R408" s="185"/>
      <c r="S408" s="185"/>
      <c r="T408" s="186"/>
      <c r="AT408" s="187" t="s">
        <v>133</v>
      </c>
      <c r="AU408" s="187" t="s">
        <v>81</v>
      </c>
      <c r="AV408" s="11" t="s">
        <v>81</v>
      </c>
      <c r="AW408" s="11" t="s">
        <v>36</v>
      </c>
      <c r="AX408" s="11" t="s">
        <v>73</v>
      </c>
      <c r="AY408" s="187" t="s">
        <v>121</v>
      </c>
    </row>
    <row r="409" spans="2:51" s="11" customFormat="1" ht="13.5">
      <c r="B409" s="178"/>
      <c r="D409" s="176" t="s">
        <v>133</v>
      </c>
      <c r="E409" s="187" t="s">
        <v>20</v>
      </c>
      <c r="F409" s="188" t="s">
        <v>605</v>
      </c>
      <c r="H409" s="189">
        <v>58</v>
      </c>
      <c r="I409" s="183"/>
      <c r="L409" s="178"/>
      <c r="M409" s="184"/>
      <c r="N409" s="185"/>
      <c r="O409" s="185"/>
      <c r="P409" s="185"/>
      <c r="Q409" s="185"/>
      <c r="R409" s="185"/>
      <c r="S409" s="185"/>
      <c r="T409" s="186"/>
      <c r="AT409" s="187" t="s">
        <v>133</v>
      </c>
      <c r="AU409" s="187" t="s">
        <v>81</v>
      </c>
      <c r="AV409" s="11" t="s">
        <v>81</v>
      </c>
      <c r="AW409" s="11" t="s">
        <v>36</v>
      </c>
      <c r="AX409" s="11" t="s">
        <v>73</v>
      </c>
      <c r="AY409" s="187" t="s">
        <v>121</v>
      </c>
    </row>
    <row r="410" spans="2:51" s="12" customFormat="1" ht="13.5">
      <c r="B410" s="190"/>
      <c r="D410" s="179" t="s">
        <v>133</v>
      </c>
      <c r="E410" s="199" t="s">
        <v>20</v>
      </c>
      <c r="F410" s="200" t="s">
        <v>142</v>
      </c>
      <c r="H410" s="201">
        <v>116</v>
      </c>
      <c r="I410" s="194"/>
      <c r="L410" s="190"/>
      <c r="M410" s="195"/>
      <c r="N410" s="196"/>
      <c r="O410" s="196"/>
      <c r="P410" s="196"/>
      <c r="Q410" s="196"/>
      <c r="R410" s="196"/>
      <c r="S410" s="196"/>
      <c r="T410" s="197"/>
      <c r="AT410" s="198" t="s">
        <v>133</v>
      </c>
      <c r="AU410" s="198" t="s">
        <v>81</v>
      </c>
      <c r="AV410" s="12" t="s">
        <v>129</v>
      </c>
      <c r="AW410" s="12" t="s">
        <v>36</v>
      </c>
      <c r="AX410" s="12" t="s">
        <v>22</v>
      </c>
      <c r="AY410" s="198" t="s">
        <v>121</v>
      </c>
    </row>
    <row r="411" spans="2:65" s="1" customFormat="1" ht="22.5" customHeight="1">
      <c r="B411" s="163"/>
      <c r="C411" s="164" t="s">
        <v>606</v>
      </c>
      <c r="D411" s="164" t="s">
        <v>124</v>
      </c>
      <c r="E411" s="165" t="s">
        <v>607</v>
      </c>
      <c r="F411" s="166" t="s">
        <v>608</v>
      </c>
      <c r="G411" s="167" t="s">
        <v>168</v>
      </c>
      <c r="H411" s="168">
        <v>105</v>
      </c>
      <c r="I411" s="169"/>
      <c r="J411" s="170">
        <f>ROUND(I411*H411,2)</f>
        <v>0</v>
      </c>
      <c r="K411" s="166" t="s">
        <v>128</v>
      </c>
      <c r="L411" s="33"/>
      <c r="M411" s="171" t="s">
        <v>20</v>
      </c>
      <c r="N411" s="172" t="s">
        <v>44</v>
      </c>
      <c r="O411" s="34"/>
      <c r="P411" s="173">
        <f>O411*H411</f>
        <v>0</v>
      </c>
      <c r="Q411" s="173">
        <v>0.00097</v>
      </c>
      <c r="R411" s="173">
        <f>Q411*H411</f>
        <v>0.10185000000000001</v>
      </c>
      <c r="S411" s="173">
        <v>0</v>
      </c>
      <c r="T411" s="174">
        <f>S411*H411</f>
        <v>0</v>
      </c>
      <c r="AR411" s="16" t="s">
        <v>230</v>
      </c>
      <c r="AT411" s="16" t="s">
        <v>124</v>
      </c>
      <c r="AU411" s="16" t="s">
        <v>81</v>
      </c>
      <c r="AY411" s="16" t="s">
        <v>121</v>
      </c>
      <c r="BE411" s="175">
        <f>IF(N411="základní",J411,0)</f>
        <v>0</v>
      </c>
      <c r="BF411" s="175">
        <f>IF(N411="snížená",J411,0)</f>
        <v>0</v>
      </c>
      <c r="BG411" s="175">
        <f>IF(N411="zákl. přenesená",J411,0)</f>
        <v>0</v>
      </c>
      <c r="BH411" s="175">
        <f>IF(N411="sníž. přenesená",J411,0)</f>
        <v>0</v>
      </c>
      <c r="BI411" s="175">
        <f>IF(N411="nulová",J411,0)</f>
        <v>0</v>
      </c>
      <c r="BJ411" s="16" t="s">
        <v>22</v>
      </c>
      <c r="BK411" s="175">
        <f>ROUND(I411*H411,2)</f>
        <v>0</v>
      </c>
      <c r="BL411" s="16" t="s">
        <v>230</v>
      </c>
      <c r="BM411" s="16" t="s">
        <v>609</v>
      </c>
    </row>
    <row r="412" spans="2:47" s="1" customFormat="1" ht="27">
      <c r="B412" s="33"/>
      <c r="D412" s="179" t="s">
        <v>131</v>
      </c>
      <c r="F412" s="202" t="s">
        <v>132</v>
      </c>
      <c r="I412" s="137"/>
      <c r="L412" s="33"/>
      <c r="M412" s="62"/>
      <c r="N412" s="34"/>
      <c r="O412" s="34"/>
      <c r="P412" s="34"/>
      <c r="Q412" s="34"/>
      <c r="R412" s="34"/>
      <c r="S412" s="34"/>
      <c r="T412" s="63"/>
      <c r="AT412" s="16" t="s">
        <v>131</v>
      </c>
      <c r="AU412" s="16" t="s">
        <v>81</v>
      </c>
    </row>
    <row r="413" spans="2:65" s="1" customFormat="1" ht="22.5" customHeight="1">
      <c r="B413" s="163"/>
      <c r="C413" s="164" t="s">
        <v>610</v>
      </c>
      <c r="D413" s="164" t="s">
        <v>124</v>
      </c>
      <c r="E413" s="165" t="s">
        <v>611</v>
      </c>
      <c r="F413" s="166" t="s">
        <v>612</v>
      </c>
      <c r="G413" s="167" t="s">
        <v>168</v>
      </c>
      <c r="H413" s="168">
        <v>35</v>
      </c>
      <c r="I413" s="169"/>
      <c r="J413" s="170">
        <f>ROUND(I413*H413,2)</f>
        <v>0</v>
      </c>
      <c r="K413" s="166" t="s">
        <v>128</v>
      </c>
      <c r="L413" s="33"/>
      <c r="M413" s="171" t="s">
        <v>20</v>
      </c>
      <c r="N413" s="172" t="s">
        <v>44</v>
      </c>
      <c r="O413" s="34"/>
      <c r="P413" s="173">
        <f>O413*H413</f>
        <v>0</v>
      </c>
      <c r="Q413" s="173">
        <v>0.00123</v>
      </c>
      <c r="R413" s="173">
        <f>Q413*H413</f>
        <v>0.04305</v>
      </c>
      <c r="S413" s="173">
        <v>0</v>
      </c>
      <c r="T413" s="174">
        <f>S413*H413</f>
        <v>0</v>
      </c>
      <c r="AR413" s="16" t="s">
        <v>230</v>
      </c>
      <c r="AT413" s="16" t="s">
        <v>124</v>
      </c>
      <c r="AU413" s="16" t="s">
        <v>81</v>
      </c>
      <c r="AY413" s="16" t="s">
        <v>121</v>
      </c>
      <c r="BE413" s="175">
        <f>IF(N413="základní",J413,0)</f>
        <v>0</v>
      </c>
      <c r="BF413" s="175">
        <f>IF(N413="snížená",J413,0)</f>
        <v>0</v>
      </c>
      <c r="BG413" s="175">
        <f>IF(N413="zákl. přenesená",J413,0)</f>
        <v>0</v>
      </c>
      <c r="BH413" s="175">
        <f>IF(N413="sníž. přenesená",J413,0)</f>
        <v>0</v>
      </c>
      <c r="BI413" s="175">
        <f>IF(N413="nulová",J413,0)</f>
        <v>0</v>
      </c>
      <c r="BJ413" s="16" t="s">
        <v>22</v>
      </c>
      <c r="BK413" s="175">
        <f>ROUND(I413*H413,2)</f>
        <v>0</v>
      </c>
      <c r="BL413" s="16" t="s">
        <v>230</v>
      </c>
      <c r="BM413" s="16" t="s">
        <v>613</v>
      </c>
    </row>
    <row r="414" spans="2:47" s="1" customFormat="1" ht="27">
      <c r="B414" s="33"/>
      <c r="D414" s="179" t="s">
        <v>131</v>
      </c>
      <c r="F414" s="202" t="s">
        <v>132</v>
      </c>
      <c r="I414" s="137"/>
      <c r="L414" s="33"/>
      <c r="M414" s="62"/>
      <c r="N414" s="34"/>
      <c r="O414" s="34"/>
      <c r="P414" s="34"/>
      <c r="Q414" s="34"/>
      <c r="R414" s="34"/>
      <c r="S414" s="34"/>
      <c r="T414" s="63"/>
      <c r="AT414" s="16" t="s">
        <v>131</v>
      </c>
      <c r="AU414" s="16" t="s">
        <v>81</v>
      </c>
    </row>
    <row r="415" spans="2:65" s="1" customFormat="1" ht="22.5" customHeight="1">
      <c r="B415" s="163"/>
      <c r="C415" s="164" t="s">
        <v>614</v>
      </c>
      <c r="D415" s="164" t="s">
        <v>124</v>
      </c>
      <c r="E415" s="165" t="s">
        <v>615</v>
      </c>
      <c r="F415" s="166" t="s">
        <v>616</v>
      </c>
      <c r="G415" s="167" t="s">
        <v>168</v>
      </c>
      <c r="H415" s="168">
        <v>40</v>
      </c>
      <c r="I415" s="169"/>
      <c r="J415" s="170">
        <f>ROUND(I415*H415,2)</f>
        <v>0</v>
      </c>
      <c r="K415" s="166" t="s">
        <v>128</v>
      </c>
      <c r="L415" s="33"/>
      <c r="M415" s="171" t="s">
        <v>20</v>
      </c>
      <c r="N415" s="172" t="s">
        <v>44</v>
      </c>
      <c r="O415" s="34"/>
      <c r="P415" s="173">
        <f>O415*H415</f>
        <v>0</v>
      </c>
      <c r="Q415" s="173">
        <v>0.00175</v>
      </c>
      <c r="R415" s="173">
        <f>Q415*H415</f>
        <v>0.07</v>
      </c>
      <c r="S415" s="173">
        <v>0</v>
      </c>
      <c r="T415" s="174">
        <f>S415*H415</f>
        <v>0</v>
      </c>
      <c r="AR415" s="16" t="s">
        <v>230</v>
      </c>
      <c r="AT415" s="16" t="s">
        <v>124</v>
      </c>
      <c r="AU415" s="16" t="s">
        <v>81</v>
      </c>
      <c r="AY415" s="16" t="s">
        <v>121</v>
      </c>
      <c r="BE415" s="175">
        <f>IF(N415="základní",J415,0)</f>
        <v>0</v>
      </c>
      <c r="BF415" s="175">
        <f>IF(N415="snížená",J415,0)</f>
        <v>0</v>
      </c>
      <c r="BG415" s="175">
        <f>IF(N415="zákl. přenesená",J415,0)</f>
        <v>0</v>
      </c>
      <c r="BH415" s="175">
        <f>IF(N415="sníž. přenesená",J415,0)</f>
        <v>0</v>
      </c>
      <c r="BI415" s="175">
        <f>IF(N415="nulová",J415,0)</f>
        <v>0</v>
      </c>
      <c r="BJ415" s="16" t="s">
        <v>22</v>
      </c>
      <c r="BK415" s="175">
        <f>ROUND(I415*H415,2)</f>
        <v>0</v>
      </c>
      <c r="BL415" s="16" t="s">
        <v>230</v>
      </c>
      <c r="BM415" s="16" t="s">
        <v>617</v>
      </c>
    </row>
    <row r="416" spans="2:47" s="1" customFormat="1" ht="27">
      <c r="B416" s="33"/>
      <c r="D416" s="179" t="s">
        <v>131</v>
      </c>
      <c r="F416" s="202" t="s">
        <v>132</v>
      </c>
      <c r="I416" s="137"/>
      <c r="L416" s="33"/>
      <c r="M416" s="62"/>
      <c r="N416" s="34"/>
      <c r="O416" s="34"/>
      <c r="P416" s="34"/>
      <c r="Q416" s="34"/>
      <c r="R416" s="34"/>
      <c r="S416" s="34"/>
      <c r="T416" s="63"/>
      <c r="AT416" s="16" t="s">
        <v>131</v>
      </c>
      <c r="AU416" s="16" t="s">
        <v>81</v>
      </c>
    </row>
    <row r="417" spans="2:65" s="1" customFormat="1" ht="22.5" customHeight="1">
      <c r="B417" s="163"/>
      <c r="C417" s="164" t="s">
        <v>618</v>
      </c>
      <c r="D417" s="164" t="s">
        <v>124</v>
      </c>
      <c r="E417" s="165" t="s">
        <v>619</v>
      </c>
      <c r="F417" s="166" t="s">
        <v>620</v>
      </c>
      <c r="G417" s="167" t="s">
        <v>168</v>
      </c>
      <c r="H417" s="168">
        <v>25</v>
      </c>
      <c r="I417" s="169"/>
      <c r="J417" s="170">
        <f>ROUND(I417*H417,2)</f>
        <v>0</v>
      </c>
      <c r="K417" s="166" t="s">
        <v>128</v>
      </c>
      <c r="L417" s="33"/>
      <c r="M417" s="171" t="s">
        <v>20</v>
      </c>
      <c r="N417" s="172" t="s">
        <v>44</v>
      </c>
      <c r="O417" s="34"/>
      <c r="P417" s="173">
        <f>O417*H417</f>
        <v>0</v>
      </c>
      <c r="Q417" s="173">
        <v>0.00238</v>
      </c>
      <c r="R417" s="173">
        <f>Q417*H417</f>
        <v>0.059500000000000004</v>
      </c>
      <c r="S417" s="173">
        <v>0</v>
      </c>
      <c r="T417" s="174">
        <f>S417*H417</f>
        <v>0</v>
      </c>
      <c r="AR417" s="16" t="s">
        <v>230</v>
      </c>
      <c r="AT417" s="16" t="s">
        <v>124</v>
      </c>
      <c r="AU417" s="16" t="s">
        <v>81</v>
      </c>
      <c r="AY417" s="16" t="s">
        <v>121</v>
      </c>
      <c r="BE417" s="175">
        <f>IF(N417="základní",J417,0)</f>
        <v>0</v>
      </c>
      <c r="BF417" s="175">
        <f>IF(N417="snížená",J417,0)</f>
        <v>0</v>
      </c>
      <c r="BG417" s="175">
        <f>IF(N417="zákl. přenesená",J417,0)</f>
        <v>0</v>
      </c>
      <c r="BH417" s="175">
        <f>IF(N417="sníž. přenesená",J417,0)</f>
        <v>0</v>
      </c>
      <c r="BI417" s="175">
        <f>IF(N417="nulová",J417,0)</f>
        <v>0</v>
      </c>
      <c r="BJ417" s="16" t="s">
        <v>22</v>
      </c>
      <c r="BK417" s="175">
        <f>ROUND(I417*H417,2)</f>
        <v>0</v>
      </c>
      <c r="BL417" s="16" t="s">
        <v>230</v>
      </c>
      <c r="BM417" s="16" t="s">
        <v>621</v>
      </c>
    </row>
    <row r="418" spans="2:47" s="1" customFormat="1" ht="27">
      <c r="B418" s="33"/>
      <c r="D418" s="179" t="s">
        <v>131</v>
      </c>
      <c r="F418" s="202" t="s">
        <v>132</v>
      </c>
      <c r="I418" s="137"/>
      <c r="L418" s="33"/>
      <c r="M418" s="62"/>
      <c r="N418" s="34"/>
      <c r="O418" s="34"/>
      <c r="P418" s="34"/>
      <c r="Q418" s="34"/>
      <c r="R418" s="34"/>
      <c r="S418" s="34"/>
      <c r="T418" s="63"/>
      <c r="AT418" s="16" t="s">
        <v>131</v>
      </c>
      <c r="AU418" s="16" t="s">
        <v>81</v>
      </c>
    </row>
    <row r="419" spans="2:65" s="1" customFormat="1" ht="22.5" customHeight="1">
      <c r="B419" s="163"/>
      <c r="C419" s="164" t="s">
        <v>622</v>
      </c>
      <c r="D419" s="164" t="s">
        <v>124</v>
      </c>
      <c r="E419" s="165" t="s">
        <v>623</v>
      </c>
      <c r="F419" s="166" t="s">
        <v>624</v>
      </c>
      <c r="G419" s="167" t="s">
        <v>168</v>
      </c>
      <c r="H419" s="168">
        <v>22</v>
      </c>
      <c r="I419" s="169"/>
      <c r="J419" s="170">
        <f>ROUND(I419*H419,2)</f>
        <v>0</v>
      </c>
      <c r="K419" s="166" t="s">
        <v>128</v>
      </c>
      <c r="L419" s="33"/>
      <c r="M419" s="171" t="s">
        <v>20</v>
      </c>
      <c r="N419" s="172" t="s">
        <v>44</v>
      </c>
      <c r="O419" s="34"/>
      <c r="P419" s="173">
        <f>O419*H419</f>
        <v>0</v>
      </c>
      <c r="Q419" s="173">
        <v>0.00373</v>
      </c>
      <c r="R419" s="173">
        <f>Q419*H419</f>
        <v>0.08206</v>
      </c>
      <c r="S419" s="173">
        <v>0</v>
      </c>
      <c r="T419" s="174">
        <f>S419*H419</f>
        <v>0</v>
      </c>
      <c r="AR419" s="16" t="s">
        <v>230</v>
      </c>
      <c r="AT419" s="16" t="s">
        <v>124</v>
      </c>
      <c r="AU419" s="16" t="s">
        <v>81</v>
      </c>
      <c r="AY419" s="16" t="s">
        <v>121</v>
      </c>
      <c r="BE419" s="175">
        <f>IF(N419="základní",J419,0)</f>
        <v>0</v>
      </c>
      <c r="BF419" s="175">
        <f>IF(N419="snížená",J419,0)</f>
        <v>0</v>
      </c>
      <c r="BG419" s="175">
        <f>IF(N419="zákl. přenesená",J419,0)</f>
        <v>0</v>
      </c>
      <c r="BH419" s="175">
        <f>IF(N419="sníž. přenesená",J419,0)</f>
        <v>0</v>
      </c>
      <c r="BI419" s="175">
        <f>IF(N419="nulová",J419,0)</f>
        <v>0</v>
      </c>
      <c r="BJ419" s="16" t="s">
        <v>22</v>
      </c>
      <c r="BK419" s="175">
        <f>ROUND(I419*H419,2)</f>
        <v>0</v>
      </c>
      <c r="BL419" s="16" t="s">
        <v>230</v>
      </c>
      <c r="BM419" s="16" t="s">
        <v>625</v>
      </c>
    </row>
    <row r="420" spans="2:47" s="1" customFormat="1" ht="27">
      <c r="B420" s="33"/>
      <c r="D420" s="179" t="s">
        <v>131</v>
      </c>
      <c r="F420" s="202" t="s">
        <v>132</v>
      </c>
      <c r="I420" s="137"/>
      <c r="L420" s="33"/>
      <c r="M420" s="62"/>
      <c r="N420" s="34"/>
      <c r="O420" s="34"/>
      <c r="P420" s="34"/>
      <c r="Q420" s="34"/>
      <c r="R420" s="34"/>
      <c r="S420" s="34"/>
      <c r="T420" s="63"/>
      <c r="AT420" s="16" t="s">
        <v>131</v>
      </c>
      <c r="AU420" s="16" t="s">
        <v>81</v>
      </c>
    </row>
    <row r="421" spans="2:65" s="1" customFormat="1" ht="22.5" customHeight="1">
      <c r="B421" s="163"/>
      <c r="C421" s="164" t="s">
        <v>626</v>
      </c>
      <c r="D421" s="164" t="s">
        <v>124</v>
      </c>
      <c r="E421" s="165" t="s">
        <v>627</v>
      </c>
      <c r="F421" s="166" t="s">
        <v>628</v>
      </c>
      <c r="G421" s="167" t="s">
        <v>168</v>
      </c>
      <c r="H421" s="168">
        <v>10</v>
      </c>
      <c r="I421" s="169"/>
      <c r="J421" s="170">
        <f>ROUND(I421*H421,2)</f>
        <v>0</v>
      </c>
      <c r="K421" s="166" t="s">
        <v>20</v>
      </c>
      <c r="L421" s="33"/>
      <c r="M421" s="171" t="s">
        <v>20</v>
      </c>
      <c r="N421" s="172" t="s">
        <v>44</v>
      </c>
      <c r="O421" s="34"/>
      <c r="P421" s="173">
        <f>O421*H421</f>
        <v>0</v>
      </c>
      <c r="Q421" s="173">
        <v>0.00373</v>
      </c>
      <c r="R421" s="173">
        <f>Q421*H421</f>
        <v>0.0373</v>
      </c>
      <c r="S421" s="173">
        <v>0</v>
      </c>
      <c r="T421" s="174">
        <f>S421*H421</f>
        <v>0</v>
      </c>
      <c r="AR421" s="16" t="s">
        <v>230</v>
      </c>
      <c r="AT421" s="16" t="s">
        <v>124</v>
      </c>
      <c r="AU421" s="16" t="s">
        <v>81</v>
      </c>
      <c r="AY421" s="16" t="s">
        <v>121</v>
      </c>
      <c r="BE421" s="175">
        <f>IF(N421="základní",J421,0)</f>
        <v>0</v>
      </c>
      <c r="BF421" s="175">
        <f>IF(N421="snížená",J421,0)</f>
        <v>0</v>
      </c>
      <c r="BG421" s="175">
        <f>IF(N421="zákl. přenesená",J421,0)</f>
        <v>0</v>
      </c>
      <c r="BH421" s="175">
        <f>IF(N421="sníž. přenesená",J421,0)</f>
        <v>0</v>
      </c>
      <c r="BI421" s="175">
        <f>IF(N421="nulová",J421,0)</f>
        <v>0</v>
      </c>
      <c r="BJ421" s="16" t="s">
        <v>22</v>
      </c>
      <c r="BK421" s="175">
        <f>ROUND(I421*H421,2)</f>
        <v>0</v>
      </c>
      <c r="BL421" s="16" t="s">
        <v>230</v>
      </c>
      <c r="BM421" s="16" t="s">
        <v>629</v>
      </c>
    </row>
    <row r="422" spans="2:47" s="1" customFormat="1" ht="27">
      <c r="B422" s="33"/>
      <c r="D422" s="179" t="s">
        <v>131</v>
      </c>
      <c r="F422" s="202" t="s">
        <v>132</v>
      </c>
      <c r="I422" s="137"/>
      <c r="L422" s="33"/>
      <c r="M422" s="62"/>
      <c r="N422" s="34"/>
      <c r="O422" s="34"/>
      <c r="P422" s="34"/>
      <c r="Q422" s="34"/>
      <c r="R422" s="34"/>
      <c r="S422" s="34"/>
      <c r="T422" s="63"/>
      <c r="AT422" s="16" t="s">
        <v>131</v>
      </c>
      <c r="AU422" s="16" t="s">
        <v>81</v>
      </c>
    </row>
    <row r="423" spans="2:65" s="1" customFormat="1" ht="22.5" customHeight="1">
      <c r="B423" s="163"/>
      <c r="C423" s="164" t="s">
        <v>630</v>
      </c>
      <c r="D423" s="164" t="s">
        <v>124</v>
      </c>
      <c r="E423" s="165" t="s">
        <v>631</v>
      </c>
      <c r="F423" s="166" t="s">
        <v>632</v>
      </c>
      <c r="G423" s="167" t="s">
        <v>168</v>
      </c>
      <c r="H423" s="168">
        <v>23</v>
      </c>
      <c r="I423" s="169"/>
      <c r="J423" s="170">
        <f>ROUND(I423*H423,2)</f>
        <v>0</v>
      </c>
      <c r="K423" s="166" t="s">
        <v>20</v>
      </c>
      <c r="L423" s="33"/>
      <c r="M423" s="171" t="s">
        <v>20</v>
      </c>
      <c r="N423" s="172" t="s">
        <v>44</v>
      </c>
      <c r="O423" s="34"/>
      <c r="P423" s="173">
        <f>O423*H423</f>
        <v>0</v>
      </c>
      <c r="Q423" s="173">
        <v>0.00373</v>
      </c>
      <c r="R423" s="173">
        <f>Q423*H423</f>
        <v>0.08578999999999999</v>
      </c>
      <c r="S423" s="173">
        <v>0</v>
      </c>
      <c r="T423" s="174">
        <f>S423*H423</f>
        <v>0</v>
      </c>
      <c r="AR423" s="16" t="s">
        <v>230</v>
      </c>
      <c r="AT423" s="16" t="s">
        <v>124</v>
      </c>
      <c r="AU423" s="16" t="s">
        <v>81</v>
      </c>
      <c r="AY423" s="16" t="s">
        <v>121</v>
      </c>
      <c r="BE423" s="175">
        <f>IF(N423="základní",J423,0)</f>
        <v>0</v>
      </c>
      <c r="BF423" s="175">
        <f>IF(N423="snížená",J423,0)</f>
        <v>0</v>
      </c>
      <c r="BG423" s="175">
        <f>IF(N423="zákl. přenesená",J423,0)</f>
        <v>0</v>
      </c>
      <c r="BH423" s="175">
        <f>IF(N423="sníž. přenesená",J423,0)</f>
        <v>0</v>
      </c>
      <c r="BI423" s="175">
        <f>IF(N423="nulová",J423,0)</f>
        <v>0</v>
      </c>
      <c r="BJ423" s="16" t="s">
        <v>22</v>
      </c>
      <c r="BK423" s="175">
        <f>ROUND(I423*H423,2)</f>
        <v>0</v>
      </c>
      <c r="BL423" s="16" t="s">
        <v>230</v>
      </c>
      <c r="BM423" s="16" t="s">
        <v>633</v>
      </c>
    </row>
    <row r="424" spans="2:47" s="1" customFormat="1" ht="27">
      <c r="B424" s="33"/>
      <c r="D424" s="179" t="s">
        <v>131</v>
      </c>
      <c r="F424" s="202" t="s">
        <v>132</v>
      </c>
      <c r="I424" s="137"/>
      <c r="L424" s="33"/>
      <c r="M424" s="62"/>
      <c r="N424" s="34"/>
      <c r="O424" s="34"/>
      <c r="P424" s="34"/>
      <c r="Q424" s="34"/>
      <c r="R424" s="34"/>
      <c r="S424" s="34"/>
      <c r="T424" s="63"/>
      <c r="AT424" s="16" t="s">
        <v>131</v>
      </c>
      <c r="AU424" s="16" t="s">
        <v>81</v>
      </c>
    </row>
    <row r="425" spans="2:65" s="1" customFormat="1" ht="22.5" customHeight="1">
      <c r="B425" s="163"/>
      <c r="C425" s="164" t="s">
        <v>634</v>
      </c>
      <c r="D425" s="164" t="s">
        <v>124</v>
      </c>
      <c r="E425" s="165" t="s">
        <v>635</v>
      </c>
      <c r="F425" s="166" t="s">
        <v>636</v>
      </c>
      <c r="G425" s="167" t="s">
        <v>637</v>
      </c>
      <c r="H425" s="168">
        <v>2</v>
      </c>
      <c r="I425" s="169"/>
      <c r="J425" s="170">
        <f>ROUND(I425*H425,2)</f>
        <v>0</v>
      </c>
      <c r="K425" s="166" t="s">
        <v>20</v>
      </c>
      <c r="L425" s="33"/>
      <c r="M425" s="171" t="s">
        <v>20</v>
      </c>
      <c r="N425" s="172" t="s">
        <v>44</v>
      </c>
      <c r="O425" s="34"/>
      <c r="P425" s="173">
        <f>O425*H425</f>
        <v>0</v>
      </c>
      <c r="Q425" s="173">
        <v>0.02914</v>
      </c>
      <c r="R425" s="173">
        <f>Q425*H425</f>
        <v>0.05828</v>
      </c>
      <c r="S425" s="173">
        <v>0</v>
      </c>
      <c r="T425" s="174">
        <f>S425*H425</f>
        <v>0</v>
      </c>
      <c r="AR425" s="16" t="s">
        <v>230</v>
      </c>
      <c r="AT425" s="16" t="s">
        <v>124</v>
      </c>
      <c r="AU425" s="16" t="s">
        <v>81</v>
      </c>
      <c r="AY425" s="16" t="s">
        <v>121</v>
      </c>
      <c r="BE425" s="175">
        <f>IF(N425="základní",J425,0)</f>
        <v>0</v>
      </c>
      <c r="BF425" s="175">
        <f>IF(N425="snížená",J425,0)</f>
        <v>0</v>
      </c>
      <c r="BG425" s="175">
        <f>IF(N425="zákl. přenesená",J425,0)</f>
        <v>0</v>
      </c>
      <c r="BH425" s="175">
        <f>IF(N425="sníž. přenesená",J425,0)</f>
        <v>0</v>
      </c>
      <c r="BI425" s="175">
        <f>IF(N425="nulová",J425,0)</f>
        <v>0</v>
      </c>
      <c r="BJ425" s="16" t="s">
        <v>22</v>
      </c>
      <c r="BK425" s="175">
        <f>ROUND(I425*H425,2)</f>
        <v>0</v>
      </c>
      <c r="BL425" s="16" t="s">
        <v>230</v>
      </c>
      <c r="BM425" s="16" t="s">
        <v>638</v>
      </c>
    </row>
    <row r="426" spans="2:47" s="1" customFormat="1" ht="27">
      <c r="B426" s="33"/>
      <c r="D426" s="179" t="s">
        <v>131</v>
      </c>
      <c r="F426" s="202" t="s">
        <v>132</v>
      </c>
      <c r="I426" s="137"/>
      <c r="L426" s="33"/>
      <c r="M426" s="62"/>
      <c r="N426" s="34"/>
      <c r="O426" s="34"/>
      <c r="P426" s="34"/>
      <c r="Q426" s="34"/>
      <c r="R426" s="34"/>
      <c r="S426" s="34"/>
      <c r="T426" s="63"/>
      <c r="AT426" s="16" t="s">
        <v>131</v>
      </c>
      <c r="AU426" s="16" t="s">
        <v>81</v>
      </c>
    </row>
    <row r="427" spans="2:65" s="1" customFormat="1" ht="22.5" customHeight="1">
      <c r="B427" s="163"/>
      <c r="C427" s="164" t="s">
        <v>28</v>
      </c>
      <c r="D427" s="164" t="s">
        <v>124</v>
      </c>
      <c r="E427" s="165" t="s">
        <v>639</v>
      </c>
      <c r="F427" s="166" t="s">
        <v>640</v>
      </c>
      <c r="G427" s="167" t="s">
        <v>637</v>
      </c>
      <c r="H427" s="168">
        <v>74</v>
      </c>
      <c r="I427" s="169"/>
      <c r="J427" s="170">
        <f>ROUND(I427*H427,2)</f>
        <v>0</v>
      </c>
      <c r="K427" s="166" t="s">
        <v>20</v>
      </c>
      <c r="L427" s="33"/>
      <c r="M427" s="171" t="s">
        <v>20</v>
      </c>
      <c r="N427" s="172" t="s">
        <v>44</v>
      </c>
      <c r="O427" s="34"/>
      <c r="P427" s="173">
        <f>O427*H427</f>
        <v>0</v>
      </c>
      <c r="Q427" s="173">
        <v>0.02914</v>
      </c>
      <c r="R427" s="173">
        <f>Q427*H427</f>
        <v>2.15636</v>
      </c>
      <c r="S427" s="173">
        <v>0</v>
      </c>
      <c r="T427" s="174">
        <f>S427*H427</f>
        <v>0</v>
      </c>
      <c r="AR427" s="16" t="s">
        <v>230</v>
      </c>
      <c r="AT427" s="16" t="s">
        <v>124</v>
      </c>
      <c r="AU427" s="16" t="s">
        <v>81</v>
      </c>
      <c r="AY427" s="16" t="s">
        <v>121</v>
      </c>
      <c r="BE427" s="175">
        <f>IF(N427="základní",J427,0)</f>
        <v>0</v>
      </c>
      <c r="BF427" s="175">
        <f>IF(N427="snížená",J427,0)</f>
        <v>0</v>
      </c>
      <c r="BG427" s="175">
        <f>IF(N427="zákl. přenesená",J427,0)</f>
        <v>0</v>
      </c>
      <c r="BH427" s="175">
        <f>IF(N427="sníž. přenesená",J427,0)</f>
        <v>0</v>
      </c>
      <c r="BI427" s="175">
        <f>IF(N427="nulová",J427,0)</f>
        <v>0</v>
      </c>
      <c r="BJ427" s="16" t="s">
        <v>22</v>
      </c>
      <c r="BK427" s="175">
        <f>ROUND(I427*H427,2)</f>
        <v>0</v>
      </c>
      <c r="BL427" s="16" t="s">
        <v>230</v>
      </c>
      <c r="BM427" s="16" t="s">
        <v>641</v>
      </c>
    </row>
    <row r="428" spans="2:47" s="1" customFormat="1" ht="27">
      <c r="B428" s="33"/>
      <c r="D428" s="179" t="s">
        <v>131</v>
      </c>
      <c r="F428" s="202" t="s">
        <v>132</v>
      </c>
      <c r="I428" s="137"/>
      <c r="L428" s="33"/>
      <c r="M428" s="62"/>
      <c r="N428" s="34"/>
      <c r="O428" s="34"/>
      <c r="P428" s="34"/>
      <c r="Q428" s="34"/>
      <c r="R428" s="34"/>
      <c r="S428" s="34"/>
      <c r="T428" s="63"/>
      <c r="AT428" s="16" t="s">
        <v>131</v>
      </c>
      <c r="AU428" s="16" t="s">
        <v>81</v>
      </c>
    </row>
    <row r="429" spans="2:65" s="1" customFormat="1" ht="22.5" customHeight="1">
      <c r="B429" s="163"/>
      <c r="C429" s="164" t="s">
        <v>642</v>
      </c>
      <c r="D429" s="164" t="s">
        <v>124</v>
      </c>
      <c r="E429" s="165" t="s">
        <v>643</v>
      </c>
      <c r="F429" s="166" t="s">
        <v>644</v>
      </c>
      <c r="G429" s="167" t="s">
        <v>168</v>
      </c>
      <c r="H429" s="168">
        <v>2</v>
      </c>
      <c r="I429" s="169"/>
      <c r="J429" s="170">
        <f>ROUND(I429*H429,2)</f>
        <v>0</v>
      </c>
      <c r="K429" s="166" t="s">
        <v>128</v>
      </c>
      <c r="L429" s="33"/>
      <c r="M429" s="171" t="s">
        <v>20</v>
      </c>
      <c r="N429" s="172" t="s">
        <v>44</v>
      </c>
      <c r="O429" s="34"/>
      <c r="P429" s="173">
        <f>O429*H429</f>
        <v>0</v>
      </c>
      <c r="Q429" s="173">
        <v>0.00083</v>
      </c>
      <c r="R429" s="173">
        <f>Q429*H429</f>
        <v>0.00166</v>
      </c>
      <c r="S429" s="173">
        <v>0</v>
      </c>
      <c r="T429" s="174">
        <f>S429*H429</f>
        <v>0</v>
      </c>
      <c r="AR429" s="16" t="s">
        <v>230</v>
      </c>
      <c r="AT429" s="16" t="s">
        <v>124</v>
      </c>
      <c r="AU429" s="16" t="s">
        <v>81</v>
      </c>
      <c r="AY429" s="16" t="s">
        <v>121</v>
      </c>
      <c r="BE429" s="175">
        <f>IF(N429="základní",J429,0)</f>
        <v>0</v>
      </c>
      <c r="BF429" s="175">
        <f>IF(N429="snížená",J429,0)</f>
        <v>0</v>
      </c>
      <c r="BG429" s="175">
        <f>IF(N429="zákl. přenesená",J429,0)</f>
        <v>0</v>
      </c>
      <c r="BH429" s="175">
        <f>IF(N429="sníž. přenesená",J429,0)</f>
        <v>0</v>
      </c>
      <c r="BI429" s="175">
        <f>IF(N429="nulová",J429,0)</f>
        <v>0</v>
      </c>
      <c r="BJ429" s="16" t="s">
        <v>22</v>
      </c>
      <c r="BK429" s="175">
        <f>ROUND(I429*H429,2)</f>
        <v>0</v>
      </c>
      <c r="BL429" s="16" t="s">
        <v>230</v>
      </c>
      <c r="BM429" s="16" t="s">
        <v>645</v>
      </c>
    </row>
    <row r="430" spans="2:47" s="1" customFormat="1" ht="27">
      <c r="B430" s="33"/>
      <c r="D430" s="179" t="s">
        <v>131</v>
      </c>
      <c r="F430" s="202" t="s">
        <v>132</v>
      </c>
      <c r="I430" s="137"/>
      <c r="L430" s="33"/>
      <c r="M430" s="62"/>
      <c r="N430" s="34"/>
      <c r="O430" s="34"/>
      <c r="P430" s="34"/>
      <c r="Q430" s="34"/>
      <c r="R430" s="34"/>
      <c r="S430" s="34"/>
      <c r="T430" s="63"/>
      <c r="AT430" s="16" t="s">
        <v>131</v>
      </c>
      <c r="AU430" s="16" t="s">
        <v>81</v>
      </c>
    </row>
    <row r="431" spans="2:65" s="1" customFormat="1" ht="22.5" customHeight="1">
      <c r="B431" s="163"/>
      <c r="C431" s="203" t="s">
        <v>646</v>
      </c>
      <c r="D431" s="203" t="s">
        <v>331</v>
      </c>
      <c r="E431" s="204" t="s">
        <v>647</v>
      </c>
      <c r="F431" s="205" t="s">
        <v>648</v>
      </c>
      <c r="G431" s="206" t="s">
        <v>168</v>
      </c>
      <c r="H431" s="207">
        <v>2</v>
      </c>
      <c r="I431" s="208"/>
      <c r="J431" s="209">
        <f>ROUND(I431*H431,2)</f>
        <v>0</v>
      </c>
      <c r="K431" s="205" t="s">
        <v>128</v>
      </c>
      <c r="L431" s="210"/>
      <c r="M431" s="211" t="s">
        <v>20</v>
      </c>
      <c r="N431" s="212" t="s">
        <v>44</v>
      </c>
      <c r="O431" s="34"/>
      <c r="P431" s="173">
        <f>O431*H431</f>
        <v>0</v>
      </c>
      <c r="Q431" s="173">
        <v>0.0163</v>
      </c>
      <c r="R431" s="173">
        <f>Q431*H431</f>
        <v>0.0326</v>
      </c>
      <c r="S431" s="173">
        <v>0</v>
      </c>
      <c r="T431" s="174">
        <f>S431*H431</f>
        <v>0</v>
      </c>
      <c r="AR431" s="16" t="s">
        <v>309</v>
      </c>
      <c r="AT431" s="16" t="s">
        <v>331</v>
      </c>
      <c r="AU431" s="16" t="s">
        <v>81</v>
      </c>
      <c r="AY431" s="16" t="s">
        <v>121</v>
      </c>
      <c r="BE431" s="175">
        <f>IF(N431="základní",J431,0)</f>
        <v>0</v>
      </c>
      <c r="BF431" s="175">
        <f>IF(N431="snížená",J431,0)</f>
        <v>0</v>
      </c>
      <c r="BG431" s="175">
        <f>IF(N431="zákl. přenesená",J431,0)</f>
        <v>0</v>
      </c>
      <c r="BH431" s="175">
        <f>IF(N431="sníž. přenesená",J431,0)</f>
        <v>0</v>
      </c>
      <c r="BI431" s="175">
        <f>IF(N431="nulová",J431,0)</f>
        <v>0</v>
      </c>
      <c r="BJ431" s="16" t="s">
        <v>22</v>
      </c>
      <c r="BK431" s="175">
        <f>ROUND(I431*H431,2)</f>
        <v>0</v>
      </c>
      <c r="BL431" s="16" t="s">
        <v>230</v>
      </c>
      <c r="BM431" s="16" t="s">
        <v>649</v>
      </c>
    </row>
    <row r="432" spans="2:47" s="1" customFormat="1" ht="27">
      <c r="B432" s="33"/>
      <c r="D432" s="179" t="s">
        <v>131</v>
      </c>
      <c r="F432" s="202" t="s">
        <v>132</v>
      </c>
      <c r="I432" s="137"/>
      <c r="L432" s="33"/>
      <c r="M432" s="62"/>
      <c r="N432" s="34"/>
      <c r="O432" s="34"/>
      <c r="P432" s="34"/>
      <c r="Q432" s="34"/>
      <c r="R432" s="34"/>
      <c r="S432" s="34"/>
      <c r="T432" s="63"/>
      <c r="AT432" s="16" t="s">
        <v>131</v>
      </c>
      <c r="AU432" s="16" t="s">
        <v>81</v>
      </c>
    </row>
    <row r="433" spans="2:65" s="1" customFormat="1" ht="22.5" customHeight="1">
      <c r="B433" s="163"/>
      <c r="C433" s="203" t="s">
        <v>650</v>
      </c>
      <c r="D433" s="203" t="s">
        <v>331</v>
      </c>
      <c r="E433" s="204" t="s">
        <v>651</v>
      </c>
      <c r="F433" s="205" t="s">
        <v>652</v>
      </c>
      <c r="G433" s="206" t="s">
        <v>168</v>
      </c>
      <c r="H433" s="207">
        <v>2</v>
      </c>
      <c r="I433" s="208"/>
      <c r="J433" s="209">
        <f>ROUND(I433*H433,2)</f>
        <v>0</v>
      </c>
      <c r="K433" s="205" t="s">
        <v>128</v>
      </c>
      <c r="L433" s="210"/>
      <c r="M433" s="211" t="s">
        <v>20</v>
      </c>
      <c r="N433" s="212" t="s">
        <v>44</v>
      </c>
      <c r="O433" s="34"/>
      <c r="P433" s="173">
        <f>O433*H433</f>
        <v>0</v>
      </c>
      <c r="Q433" s="173">
        <v>0.00064</v>
      </c>
      <c r="R433" s="173">
        <f>Q433*H433</f>
        <v>0.00128</v>
      </c>
      <c r="S433" s="173">
        <v>0</v>
      </c>
      <c r="T433" s="174">
        <f>S433*H433</f>
        <v>0</v>
      </c>
      <c r="AR433" s="16" t="s">
        <v>309</v>
      </c>
      <c r="AT433" s="16" t="s">
        <v>331</v>
      </c>
      <c r="AU433" s="16" t="s">
        <v>81</v>
      </c>
      <c r="AY433" s="16" t="s">
        <v>121</v>
      </c>
      <c r="BE433" s="175">
        <f>IF(N433="základní",J433,0)</f>
        <v>0</v>
      </c>
      <c r="BF433" s="175">
        <f>IF(N433="snížená",J433,0)</f>
        <v>0</v>
      </c>
      <c r="BG433" s="175">
        <f>IF(N433="zákl. přenesená",J433,0)</f>
        <v>0</v>
      </c>
      <c r="BH433" s="175">
        <f>IF(N433="sníž. přenesená",J433,0)</f>
        <v>0</v>
      </c>
      <c r="BI433" s="175">
        <f>IF(N433="nulová",J433,0)</f>
        <v>0</v>
      </c>
      <c r="BJ433" s="16" t="s">
        <v>22</v>
      </c>
      <c r="BK433" s="175">
        <f>ROUND(I433*H433,2)</f>
        <v>0</v>
      </c>
      <c r="BL433" s="16" t="s">
        <v>230</v>
      </c>
      <c r="BM433" s="16" t="s">
        <v>653</v>
      </c>
    </row>
    <row r="434" spans="2:47" s="1" customFormat="1" ht="27">
      <c r="B434" s="33"/>
      <c r="D434" s="179" t="s">
        <v>131</v>
      </c>
      <c r="F434" s="202" t="s">
        <v>132</v>
      </c>
      <c r="I434" s="137"/>
      <c r="L434" s="33"/>
      <c r="M434" s="62"/>
      <c r="N434" s="34"/>
      <c r="O434" s="34"/>
      <c r="P434" s="34"/>
      <c r="Q434" s="34"/>
      <c r="R434" s="34"/>
      <c r="S434" s="34"/>
      <c r="T434" s="63"/>
      <c r="AT434" s="16" t="s">
        <v>131</v>
      </c>
      <c r="AU434" s="16" t="s">
        <v>81</v>
      </c>
    </row>
    <row r="435" spans="2:65" s="1" customFormat="1" ht="31.5" customHeight="1">
      <c r="B435" s="163"/>
      <c r="C435" s="203" t="s">
        <v>654</v>
      </c>
      <c r="D435" s="203" t="s">
        <v>331</v>
      </c>
      <c r="E435" s="204" t="s">
        <v>655</v>
      </c>
      <c r="F435" s="205" t="s">
        <v>656</v>
      </c>
      <c r="G435" s="206" t="s">
        <v>168</v>
      </c>
      <c r="H435" s="207">
        <v>2</v>
      </c>
      <c r="I435" s="208"/>
      <c r="J435" s="209">
        <f>ROUND(I435*H435,2)</f>
        <v>0</v>
      </c>
      <c r="K435" s="205" t="s">
        <v>128</v>
      </c>
      <c r="L435" s="210"/>
      <c r="M435" s="211" t="s">
        <v>20</v>
      </c>
      <c r="N435" s="212" t="s">
        <v>44</v>
      </c>
      <c r="O435" s="34"/>
      <c r="P435" s="173">
        <f>O435*H435</f>
        <v>0</v>
      </c>
      <c r="Q435" s="173">
        <v>0.0073</v>
      </c>
      <c r="R435" s="173">
        <f>Q435*H435</f>
        <v>0.0146</v>
      </c>
      <c r="S435" s="173">
        <v>0</v>
      </c>
      <c r="T435" s="174">
        <f>S435*H435</f>
        <v>0</v>
      </c>
      <c r="AR435" s="16" t="s">
        <v>309</v>
      </c>
      <c r="AT435" s="16" t="s">
        <v>331</v>
      </c>
      <c r="AU435" s="16" t="s">
        <v>81</v>
      </c>
      <c r="AY435" s="16" t="s">
        <v>121</v>
      </c>
      <c r="BE435" s="175">
        <f>IF(N435="základní",J435,0)</f>
        <v>0</v>
      </c>
      <c r="BF435" s="175">
        <f>IF(N435="snížená",J435,0)</f>
        <v>0</v>
      </c>
      <c r="BG435" s="175">
        <f>IF(N435="zákl. přenesená",J435,0)</f>
        <v>0</v>
      </c>
      <c r="BH435" s="175">
        <f>IF(N435="sníž. přenesená",J435,0)</f>
        <v>0</v>
      </c>
      <c r="BI435" s="175">
        <f>IF(N435="nulová",J435,0)</f>
        <v>0</v>
      </c>
      <c r="BJ435" s="16" t="s">
        <v>22</v>
      </c>
      <c r="BK435" s="175">
        <f>ROUND(I435*H435,2)</f>
        <v>0</v>
      </c>
      <c r="BL435" s="16" t="s">
        <v>230</v>
      </c>
      <c r="BM435" s="16" t="s">
        <v>657</v>
      </c>
    </row>
    <row r="436" spans="2:47" s="1" customFormat="1" ht="27">
      <c r="B436" s="33"/>
      <c r="D436" s="179" t="s">
        <v>131</v>
      </c>
      <c r="F436" s="202" t="s">
        <v>132</v>
      </c>
      <c r="I436" s="137"/>
      <c r="L436" s="33"/>
      <c r="M436" s="62"/>
      <c r="N436" s="34"/>
      <c r="O436" s="34"/>
      <c r="P436" s="34"/>
      <c r="Q436" s="34"/>
      <c r="R436" s="34"/>
      <c r="S436" s="34"/>
      <c r="T436" s="63"/>
      <c r="AT436" s="16" t="s">
        <v>131</v>
      </c>
      <c r="AU436" s="16" t="s">
        <v>81</v>
      </c>
    </row>
    <row r="437" spans="2:65" s="1" customFormat="1" ht="22.5" customHeight="1">
      <c r="B437" s="163"/>
      <c r="C437" s="203" t="s">
        <v>658</v>
      </c>
      <c r="D437" s="203" t="s">
        <v>331</v>
      </c>
      <c r="E437" s="204" t="s">
        <v>659</v>
      </c>
      <c r="F437" s="205" t="s">
        <v>660</v>
      </c>
      <c r="G437" s="206" t="s">
        <v>168</v>
      </c>
      <c r="H437" s="207">
        <v>4</v>
      </c>
      <c r="I437" s="208"/>
      <c r="J437" s="209">
        <f>ROUND(I437*H437,2)</f>
        <v>0</v>
      </c>
      <c r="K437" s="205" t="s">
        <v>128</v>
      </c>
      <c r="L437" s="210"/>
      <c r="M437" s="211" t="s">
        <v>20</v>
      </c>
      <c r="N437" s="212" t="s">
        <v>44</v>
      </c>
      <c r="O437" s="34"/>
      <c r="P437" s="173">
        <f>O437*H437</f>
        <v>0</v>
      </c>
      <c r="Q437" s="173">
        <v>0.0082</v>
      </c>
      <c r="R437" s="173">
        <f>Q437*H437</f>
        <v>0.0328</v>
      </c>
      <c r="S437" s="173">
        <v>0</v>
      </c>
      <c r="T437" s="174">
        <f>S437*H437</f>
        <v>0</v>
      </c>
      <c r="AR437" s="16" t="s">
        <v>309</v>
      </c>
      <c r="AT437" s="16" t="s">
        <v>331</v>
      </c>
      <c r="AU437" s="16" t="s">
        <v>81</v>
      </c>
      <c r="AY437" s="16" t="s">
        <v>121</v>
      </c>
      <c r="BE437" s="175">
        <f>IF(N437="základní",J437,0)</f>
        <v>0</v>
      </c>
      <c r="BF437" s="175">
        <f>IF(N437="snížená",J437,0)</f>
        <v>0</v>
      </c>
      <c r="BG437" s="175">
        <f>IF(N437="zákl. přenesená",J437,0)</f>
        <v>0</v>
      </c>
      <c r="BH437" s="175">
        <f>IF(N437="sníž. přenesená",J437,0)</f>
        <v>0</v>
      </c>
      <c r="BI437" s="175">
        <f>IF(N437="nulová",J437,0)</f>
        <v>0</v>
      </c>
      <c r="BJ437" s="16" t="s">
        <v>22</v>
      </c>
      <c r="BK437" s="175">
        <f>ROUND(I437*H437,2)</f>
        <v>0</v>
      </c>
      <c r="BL437" s="16" t="s">
        <v>230</v>
      </c>
      <c r="BM437" s="16" t="s">
        <v>661</v>
      </c>
    </row>
    <row r="438" spans="2:47" s="1" customFormat="1" ht="27">
      <c r="B438" s="33"/>
      <c r="D438" s="179" t="s">
        <v>131</v>
      </c>
      <c r="F438" s="202" t="s">
        <v>132</v>
      </c>
      <c r="I438" s="137"/>
      <c r="L438" s="33"/>
      <c r="M438" s="62"/>
      <c r="N438" s="34"/>
      <c r="O438" s="34"/>
      <c r="P438" s="34"/>
      <c r="Q438" s="34"/>
      <c r="R438" s="34"/>
      <c r="S438" s="34"/>
      <c r="T438" s="63"/>
      <c r="AT438" s="16" t="s">
        <v>131</v>
      </c>
      <c r="AU438" s="16" t="s">
        <v>81</v>
      </c>
    </row>
    <row r="439" spans="2:65" s="1" customFormat="1" ht="22.5" customHeight="1">
      <c r="B439" s="163"/>
      <c r="C439" s="164" t="s">
        <v>662</v>
      </c>
      <c r="D439" s="164" t="s">
        <v>124</v>
      </c>
      <c r="E439" s="165" t="s">
        <v>663</v>
      </c>
      <c r="F439" s="166" t="s">
        <v>664</v>
      </c>
      <c r="G439" s="167" t="s">
        <v>168</v>
      </c>
      <c r="H439" s="168">
        <v>2</v>
      </c>
      <c r="I439" s="169"/>
      <c r="J439" s="170">
        <f>ROUND(I439*H439,2)</f>
        <v>0</v>
      </c>
      <c r="K439" s="166" t="s">
        <v>128</v>
      </c>
      <c r="L439" s="33"/>
      <c r="M439" s="171" t="s">
        <v>20</v>
      </c>
      <c r="N439" s="172" t="s">
        <v>44</v>
      </c>
      <c r="O439" s="34"/>
      <c r="P439" s="173">
        <f>O439*H439</f>
        <v>0</v>
      </c>
      <c r="Q439" s="173">
        <v>0.02106</v>
      </c>
      <c r="R439" s="173">
        <f>Q439*H439</f>
        <v>0.04212</v>
      </c>
      <c r="S439" s="173">
        <v>0</v>
      </c>
      <c r="T439" s="174">
        <f>S439*H439</f>
        <v>0</v>
      </c>
      <c r="AR439" s="16" t="s">
        <v>230</v>
      </c>
      <c r="AT439" s="16" t="s">
        <v>124</v>
      </c>
      <c r="AU439" s="16" t="s">
        <v>81</v>
      </c>
      <c r="AY439" s="16" t="s">
        <v>121</v>
      </c>
      <c r="BE439" s="175">
        <f>IF(N439="základní",J439,0)</f>
        <v>0</v>
      </c>
      <c r="BF439" s="175">
        <f>IF(N439="snížená",J439,0)</f>
        <v>0</v>
      </c>
      <c r="BG439" s="175">
        <f>IF(N439="zákl. přenesená",J439,0)</f>
        <v>0</v>
      </c>
      <c r="BH439" s="175">
        <f>IF(N439="sníž. přenesená",J439,0)</f>
        <v>0</v>
      </c>
      <c r="BI439" s="175">
        <f>IF(N439="nulová",J439,0)</f>
        <v>0</v>
      </c>
      <c r="BJ439" s="16" t="s">
        <v>22</v>
      </c>
      <c r="BK439" s="175">
        <f>ROUND(I439*H439,2)</f>
        <v>0</v>
      </c>
      <c r="BL439" s="16" t="s">
        <v>230</v>
      </c>
      <c r="BM439" s="16" t="s">
        <v>665</v>
      </c>
    </row>
    <row r="440" spans="2:47" s="1" customFormat="1" ht="27">
      <c r="B440" s="33"/>
      <c r="D440" s="179" t="s">
        <v>131</v>
      </c>
      <c r="F440" s="202" t="s">
        <v>132</v>
      </c>
      <c r="I440" s="137"/>
      <c r="L440" s="33"/>
      <c r="M440" s="62"/>
      <c r="N440" s="34"/>
      <c r="O440" s="34"/>
      <c r="P440" s="34"/>
      <c r="Q440" s="34"/>
      <c r="R440" s="34"/>
      <c r="S440" s="34"/>
      <c r="T440" s="63"/>
      <c r="AT440" s="16" t="s">
        <v>131</v>
      </c>
      <c r="AU440" s="16" t="s">
        <v>81</v>
      </c>
    </row>
    <row r="441" spans="2:65" s="1" customFormat="1" ht="22.5" customHeight="1">
      <c r="B441" s="163"/>
      <c r="C441" s="203" t="s">
        <v>666</v>
      </c>
      <c r="D441" s="203" t="s">
        <v>331</v>
      </c>
      <c r="E441" s="204" t="s">
        <v>667</v>
      </c>
      <c r="F441" s="205" t="s">
        <v>668</v>
      </c>
      <c r="G441" s="206" t="s">
        <v>168</v>
      </c>
      <c r="H441" s="207">
        <v>2</v>
      </c>
      <c r="I441" s="208"/>
      <c r="J441" s="209">
        <f>ROUND(I441*H441,2)</f>
        <v>0</v>
      </c>
      <c r="K441" s="205" t="s">
        <v>128</v>
      </c>
      <c r="L441" s="210"/>
      <c r="M441" s="211" t="s">
        <v>20</v>
      </c>
      <c r="N441" s="212" t="s">
        <v>44</v>
      </c>
      <c r="O441" s="34"/>
      <c r="P441" s="173">
        <f>O441*H441</f>
        <v>0</v>
      </c>
      <c r="Q441" s="173">
        <v>0.00039</v>
      </c>
      <c r="R441" s="173">
        <f>Q441*H441</f>
        <v>0.00078</v>
      </c>
      <c r="S441" s="173">
        <v>0</v>
      </c>
      <c r="T441" s="174">
        <f>S441*H441</f>
        <v>0</v>
      </c>
      <c r="AR441" s="16" t="s">
        <v>309</v>
      </c>
      <c r="AT441" s="16" t="s">
        <v>331</v>
      </c>
      <c r="AU441" s="16" t="s">
        <v>81</v>
      </c>
      <c r="AY441" s="16" t="s">
        <v>121</v>
      </c>
      <c r="BE441" s="175">
        <f>IF(N441="základní",J441,0)</f>
        <v>0</v>
      </c>
      <c r="BF441" s="175">
        <f>IF(N441="snížená",J441,0)</f>
        <v>0</v>
      </c>
      <c r="BG441" s="175">
        <f>IF(N441="zákl. přenesená",J441,0)</f>
        <v>0</v>
      </c>
      <c r="BH441" s="175">
        <f>IF(N441="sníž. přenesená",J441,0)</f>
        <v>0</v>
      </c>
      <c r="BI441" s="175">
        <f>IF(N441="nulová",J441,0)</f>
        <v>0</v>
      </c>
      <c r="BJ441" s="16" t="s">
        <v>22</v>
      </c>
      <c r="BK441" s="175">
        <f>ROUND(I441*H441,2)</f>
        <v>0</v>
      </c>
      <c r="BL441" s="16" t="s">
        <v>230</v>
      </c>
      <c r="BM441" s="16" t="s">
        <v>669</v>
      </c>
    </row>
    <row r="442" spans="2:47" s="1" customFormat="1" ht="27">
      <c r="B442" s="33"/>
      <c r="D442" s="179" t="s">
        <v>131</v>
      </c>
      <c r="F442" s="202" t="s">
        <v>132</v>
      </c>
      <c r="I442" s="137"/>
      <c r="L442" s="33"/>
      <c r="M442" s="62"/>
      <c r="N442" s="34"/>
      <c r="O442" s="34"/>
      <c r="P442" s="34"/>
      <c r="Q442" s="34"/>
      <c r="R442" s="34"/>
      <c r="S442" s="34"/>
      <c r="T442" s="63"/>
      <c r="AT442" s="16" t="s">
        <v>131</v>
      </c>
      <c r="AU442" s="16" t="s">
        <v>81</v>
      </c>
    </row>
    <row r="443" spans="2:65" s="1" customFormat="1" ht="22.5" customHeight="1">
      <c r="B443" s="163"/>
      <c r="C443" s="164" t="s">
        <v>670</v>
      </c>
      <c r="D443" s="164" t="s">
        <v>124</v>
      </c>
      <c r="E443" s="165" t="s">
        <v>671</v>
      </c>
      <c r="F443" s="166" t="s">
        <v>672</v>
      </c>
      <c r="G443" s="167" t="s">
        <v>168</v>
      </c>
      <c r="H443" s="168">
        <v>2</v>
      </c>
      <c r="I443" s="169"/>
      <c r="J443" s="170">
        <f>ROUND(I443*H443,2)</f>
        <v>0</v>
      </c>
      <c r="K443" s="166" t="s">
        <v>128</v>
      </c>
      <c r="L443" s="33"/>
      <c r="M443" s="171" t="s">
        <v>20</v>
      </c>
      <c r="N443" s="172" t="s">
        <v>44</v>
      </c>
      <c r="O443" s="34"/>
      <c r="P443" s="173">
        <f>O443*H443</f>
        <v>0</v>
      </c>
      <c r="Q443" s="173">
        <v>0.0008</v>
      </c>
      <c r="R443" s="173">
        <f>Q443*H443</f>
        <v>0.0016</v>
      </c>
      <c r="S443" s="173">
        <v>0</v>
      </c>
      <c r="T443" s="174">
        <f>S443*H443</f>
        <v>0</v>
      </c>
      <c r="AR443" s="16" t="s">
        <v>230</v>
      </c>
      <c r="AT443" s="16" t="s">
        <v>124</v>
      </c>
      <c r="AU443" s="16" t="s">
        <v>81</v>
      </c>
      <c r="AY443" s="16" t="s">
        <v>121</v>
      </c>
      <c r="BE443" s="175">
        <f>IF(N443="základní",J443,0)</f>
        <v>0</v>
      </c>
      <c r="BF443" s="175">
        <f>IF(N443="snížená",J443,0)</f>
        <v>0</v>
      </c>
      <c r="BG443" s="175">
        <f>IF(N443="zákl. přenesená",J443,0)</f>
        <v>0</v>
      </c>
      <c r="BH443" s="175">
        <f>IF(N443="sníž. přenesená",J443,0)</f>
        <v>0</v>
      </c>
      <c r="BI443" s="175">
        <f>IF(N443="nulová",J443,0)</f>
        <v>0</v>
      </c>
      <c r="BJ443" s="16" t="s">
        <v>22</v>
      </c>
      <c r="BK443" s="175">
        <f>ROUND(I443*H443,2)</f>
        <v>0</v>
      </c>
      <c r="BL443" s="16" t="s">
        <v>230</v>
      </c>
      <c r="BM443" s="16" t="s">
        <v>673</v>
      </c>
    </row>
    <row r="444" spans="2:47" s="1" customFormat="1" ht="27">
      <c r="B444" s="33"/>
      <c r="D444" s="179" t="s">
        <v>131</v>
      </c>
      <c r="F444" s="202" t="s">
        <v>132</v>
      </c>
      <c r="I444" s="137"/>
      <c r="L444" s="33"/>
      <c r="M444" s="62"/>
      <c r="N444" s="34"/>
      <c r="O444" s="34"/>
      <c r="P444" s="34"/>
      <c r="Q444" s="34"/>
      <c r="R444" s="34"/>
      <c r="S444" s="34"/>
      <c r="T444" s="63"/>
      <c r="AT444" s="16" t="s">
        <v>131</v>
      </c>
      <c r="AU444" s="16" t="s">
        <v>81</v>
      </c>
    </row>
    <row r="445" spans="2:65" s="1" customFormat="1" ht="22.5" customHeight="1">
      <c r="B445" s="163"/>
      <c r="C445" s="203" t="s">
        <v>674</v>
      </c>
      <c r="D445" s="203" t="s">
        <v>331</v>
      </c>
      <c r="E445" s="204" t="s">
        <v>675</v>
      </c>
      <c r="F445" s="205" t="s">
        <v>676</v>
      </c>
      <c r="G445" s="206" t="s">
        <v>168</v>
      </c>
      <c r="H445" s="207">
        <v>2</v>
      </c>
      <c r="I445" s="208"/>
      <c r="J445" s="209">
        <f>ROUND(I445*H445,2)</f>
        <v>0</v>
      </c>
      <c r="K445" s="205" t="s">
        <v>128</v>
      </c>
      <c r="L445" s="210"/>
      <c r="M445" s="211" t="s">
        <v>20</v>
      </c>
      <c r="N445" s="212" t="s">
        <v>44</v>
      </c>
      <c r="O445" s="34"/>
      <c r="P445" s="173">
        <f>O445*H445</f>
        <v>0</v>
      </c>
      <c r="Q445" s="173">
        <v>0.0235</v>
      </c>
      <c r="R445" s="173">
        <f>Q445*H445</f>
        <v>0.047</v>
      </c>
      <c r="S445" s="173">
        <v>0</v>
      </c>
      <c r="T445" s="174">
        <f>S445*H445</f>
        <v>0</v>
      </c>
      <c r="AR445" s="16" t="s">
        <v>309</v>
      </c>
      <c r="AT445" s="16" t="s">
        <v>331</v>
      </c>
      <c r="AU445" s="16" t="s">
        <v>81</v>
      </c>
      <c r="AY445" s="16" t="s">
        <v>121</v>
      </c>
      <c r="BE445" s="175">
        <f>IF(N445="základní",J445,0)</f>
        <v>0</v>
      </c>
      <c r="BF445" s="175">
        <f>IF(N445="snížená",J445,0)</f>
        <v>0</v>
      </c>
      <c r="BG445" s="175">
        <f>IF(N445="zákl. přenesená",J445,0)</f>
        <v>0</v>
      </c>
      <c r="BH445" s="175">
        <f>IF(N445="sníž. přenesená",J445,0)</f>
        <v>0</v>
      </c>
      <c r="BI445" s="175">
        <f>IF(N445="nulová",J445,0)</f>
        <v>0</v>
      </c>
      <c r="BJ445" s="16" t="s">
        <v>22</v>
      </c>
      <c r="BK445" s="175">
        <f>ROUND(I445*H445,2)</f>
        <v>0</v>
      </c>
      <c r="BL445" s="16" t="s">
        <v>230</v>
      </c>
      <c r="BM445" s="16" t="s">
        <v>677</v>
      </c>
    </row>
    <row r="446" spans="2:47" s="1" customFormat="1" ht="27">
      <c r="B446" s="33"/>
      <c r="D446" s="179" t="s">
        <v>131</v>
      </c>
      <c r="F446" s="202" t="s">
        <v>132</v>
      </c>
      <c r="I446" s="137"/>
      <c r="L446" s="33"/>
      <c r="M446" s="62"/>
      <c r="N446" s="34"/>
      <c r="O446" s="34"/>
      <c r="P446" s="34"/>
      <c r="Q446" s="34"/>
      <c r="R446" s="34"/>
      <c r="S446" s="34"/>
      <c r="T446" s="63"/>
      <c r="AT446" s="16" t="s">
        <v>131</v>
      </c>
      <c r="AU446" s="16" t="s">
        <v>81</v>
      </c>
    </row>
    <row r="447" spans="2:65" s="1" customFormat="1" ht="22.5" customHeight="1">
      <c r="B447" s="163"/>
      <c r="C447" s="164" t="s">
        <v>678</v>
      </c>
      <c r="D447" s="164" t="s">
        <v>124</v>
      </c>
      <c r="E447" s="165" t="s">
        <v>679</v>
      </c>
      <c r="F447" s="166" t="s">
        <v>680</v>
      </c>
      <c r="G447" s="167" t="s">
        <v>168</v>
      </c>
      <c r="H447" s="168">
        <v>2</v>
      </c>
      <c r="I447" s="169"/>
      <c r="J447" s="170">
        <f>ROUND(I447*H447,2)</f>
        <v>0</v>
      </c>
      <c r="K447" s="166" t="s">
        <v>20</v>
      </c>
      <c r="L447" s="33"/>
      <c r="M447" s="171" t="s">
        <v>20</v>
      </c>
      <c r="N447" s="172" t="s">
        <v>44</v>
      </c>
      <c r="O447" s="34"/>
      <c r="P447" s="173">
        <f>O447*H447</f>
        <v>0</v>
      </c>
      <c r="Q447" s="173">
        <v>0.0008</v>
      </c>
      <c r="R447" s="173">
        <f>Q447*H447</f>
        <v>0.0016</v>
      </c>
      <c r="S447" s="173">
        <v>0</v>
      </c>
      <c r="T447" s="174">
        <f>S447*H447</f>
        <v>0</v>
      </c>
      <c r="AR447" s="16" t="s">
        <v>230</v>
      </c>
      <c r="AT447" s="16" t="s">
        <v>124</v>
      </c>
      <c r="AU447" s="16" t="s">
        <v>81</v>
      </c>
      <c r="AY447" s="16" t="s">
        <v>121</v>
      </c>
      <c r="BE447" s="175">
        <f>IF(N447="základní",J447,0)</f>
        <v>0</v>
      </c>
      <c r="BF447" s="175">
        <f>IF(N447="snížená",J447,0)</f>
        <v>0</v>
      </c>
      <c r="BG447" s="175">
        <f>IF(N447="zákl. přenesená",J447,0)</f>
        <v>0</v>
      </c>
      <c r="BH447" s="175">
        <f>IF(N447="sníž. přenesená",J447,0)</f>
        <v>0</v>
      </c>
      <c r="BI447" s="175">
        <f>IF(N447="nulová",J447,0)</f>
        <v>0</v>
      </c>
      <c r="BJ447" s="16" t="s">
        <v>22</v>
      </c>
      <c r="BK447" s="175">
        <f>ROUND(I447*H447,2)</f>
        <v>0</v>
      </c>
      <c r="BL447" s="16" t="s">
        <v>230</v>
      </c>
      <c r="BM447" s="16" t="s">
        <v>681</v>
      </c>
    </row>
    <row r="448" spans="2:47" s="1" customFormat="1" ht="27">
      <c r="B448" s="33"/>
      <c r="D448" s="179" t="s">
        <v>131</v>
      </c>
      <c r="F448" s="202" t="s">
        <v>132</v>
      </c>
      <c r="I448" s="137"/>
      <c r="L448" s="33"/>
      <c r="M448" s="62"/>
      <c r="N448" s="34"/>
      <c r="O448" s="34"/>
      <c r="P448" s="34"/>
      <c r="Q448" s="34"/>
      <c r="R448" s="34"/>
      <c r="S448" s="34"/>
      <c r="T448" s="63"/>
      <c r="AT448" s="16" t="s">
        <v>131</v>
      </c>
      <c r="AU448" s="16" t="s">
        <v>81</v>
      </c>
    </row>
    <row r="449" spans="2:65" s="1" customFormat="1" ht="22.5" customHeight="1">
      <c r="B449" s="163"/>
      <c r="C449" s="164" t="s">
        <v>682</v>
      </c>
      <c r="D449" s="164" t="s">
        <v>124</v>
      </c>
      <c r="E449" s="165" t="s">
        <v>683</v>
      </c>
      <c r="F449" s="166" t="s">
        <v>684</v>
      </c>
      <c r="G449" s="167" t="s">
        <v>229</v>
      </c>
      <c r="H449" s="168">
        <v>2306</v>
      </c>
      <c r="I449" s="169"/>
      <c r="J449" s="170">
        <f>ROUND(I449*H449,2)</f>
        <v>0</v>
      </c>
      <c r="K449" s="166" t="s">
        <v>128</v>
      </c>
      <c r="L449" s="33"/>
      <c r="M449" s="171" t="s">
        <v>20</v>
      </c>
      <c r="N449" s="172" t="s">
        <v>44</v>
      </c>
      <c r="O449" s="34"/>
      <c r="P449" s="173">
        <f>O449*H449</f>
        <v>0</v>
      </c>
      <c r="Q449" s="173">
        <v>0</v>
      </c>
      <c r="R449" s="173">
        <f>Q449*H449</f>
        <v>0</v>
      </c>
      <c r="S449" s="173">
        <v>0</v>
      </c>
      <c r="T449" s="174">
        <f>S449*H449</f>
        <v>0</v>
      </c>
      <c r="AR449" s="16" t="s">
        <v>230</v>
      </c>
      <c r="AT449" s="16" t="s">
        <v>124</v>
      </c>
      <c r="AU449" s="16" t="s">
        <v>81</v>
      </c>
      <c r="AY449" s="16" t="s">
        <v>121</v>
      </c>
      <c r="BE449" s="175">
        <f>IF(N449="základní",J449,0)</f>
        <v>0</v>
      </c>
      <c r="BF449" s="175">
        <f>IF(N449="snížená",J449,0)</f>
        <v>0</v>
      </c>
      <c r="BG449" s="175">
        <f>IF(N449="zákl. přenesená",J449,0)</f>
        <v>0</v>
      </c>
      <c r="BH449" s="175">
        <f>IF(N449="sníž. přenesená",J449,0)</f>
        <v>0</v>
      </c>
      <c r="BI449" s="175">
        <f>IF(N449="nulová",J449,0)</f>
        <v>0</v>
      </c>
      <c r="BJ449" s="16" t="s">
        <v>22</v>
      </c>
      <c r="BK449" s="175">
        <f>ROUND(I449*H449,2)</f>
        <v>0</v>
      </c>
      <c r="BL449" s="16" t="s">
        <v>230</v>
      </c>
      <c r="BM449" s="16" t="s">
        <v>685</v>
      </c>
    </row>
    <row r="450" spans="2:65" s="1" customFormat="1" ht="22.5" customHeight="1">
      <c r="B450" s="163"/>
      <c r="C450" s="164" t="s">
        <v>686</v>
      </c>
      <c r="D450" s="164" t="s">
        <v>124</v>
      </c>
      <c r="E450" s="165" t="s">
        <v>687</v>
      </c>
      <c r="F450" s="166" t="s">
        <v>688</v>
      </c>
      <c r="G450" s="167" t="s">
        <v>229</v>
      </c>
      <c r="H450" s="168">
        <v>2422</v>
      </c>
      <c r="I450" s="169"/>
      <c r="J450" s="170">
        <f>ROUND(I450*H450,2)</f>
        <v>0</v>
      </c>
      <c r="K450" s="166" t="s">
        <v>128</v>
      </c>
      <c r="L450" s="33"/>
      <c r="M450" s="171" t="s">
        <v>20</v>
      </c>
      <c r="N450" s="172" t="s">
        <v>44</v>
      </c>
      <c r="O450" s="34"/>
      <c r="P450" s="173">
        <f>O450*H450</f>
        <v>0</v>
      </c>
      <c r="Q450" s="173">
        <v>1E-05</v>
      </c>
      <c r="R450" s="173">
        <f>Q450*H450</f>
        <v>0.024220000000000002</v>
      </c>
      <c r="S450" s="173">
        <v>0</v>
      </c>
      <c r="T450" s="174">
        <f>S450*H450</f>
        <v>0</v>
      </c>
      <c r="AR450" s="16" t="s">
        <v>230</v>
      </c>
      <c r="AT450" s="16" t="s">
        <v>124</v>
      </c>
      <c r="AU450" s="16" t="s">
        <v>81</v>
      </c>
      <c r="AY450" s="16" t="s">
        <v>121</v>
      </c>
      <c r="BE450" s="175">
        <f>IF(N450="základní",J450,0)</f>
        <v>0</v>
      </c>
      <c r="BF450" s="175">
        <f>IF(N450="snížená",J450,0)</f>
        <v>0</v>
      </c>
      <c r="BG450" s="175">
        <f>IF(N450="zákl. přenesená",J450,0)</f>
        <v>0</v>
      </c>
      <c r="BH450" s="175">
        <f>IF(N450="sníž. přenesená",J450,0)</f>
        <v>0</v>
      </c>
      <c r="BI450" s="175">
        <f>IF(N450="nulová",J450,0)</f>
        <v>0</v>
      </c>
      <c r="BJ450" s="16" t="s">
        <v>22</v>
      </c>
      <c r="BK450" s="175">
        <f>ROUND(I450*H450,2)</f>
        <v>0</v>
      </c>
      <c r="BL450" s="16" t="s">
        <v>230</v>
      </c>
      <c r="BM450" s="16" t="s">
        <v>689</v>
      </c>
    </row>
    <row r="451" spans="2:47" s="1" customFormat="1" ht="27">
      <c r="B451" s="33"/>
      <c r="D451" s="179" t="s">
        <v>131</v>
      </c>
      <c r="F451" s="202" t="s">
        <v>132</v>
      </c>
      <c r="I451" s="137"/>
      <c r="L451" s="33"/>
      <c r="M451" s="62"/>
      <c r="N451" s="34"/>
      <c r="O451" s="34"/>
      <c r="P451" s="34"/>
      <c r="Q451" s="34"/>
      <c r="R451" s="34"/>
      <c r="S451" s="34"/>
      <c r="T451" s="63"/>
      <c r="AT451" s="16" t="s">
        <v>131</v>
      </c>
      <c r="AU451" s="16" t="s">
        <v>81</v>
      </c>
    </row>
    <row r="452" spans="2:65" s="1" customFormat="1" ht="22.5" customHeight="1">
      <c r="B452" s="163"/>
      <c r="C452" s="164" t="s">
        <v>690</v>
      </c>
      <c r="D452" s="164" t="s">
        <v>124</v>
      </c>
      <c r="E452" s="165" t="s">
        <v>691</v>
      </c>
      <c r="F452" s="166" t="s">
        <v>692</v>
      </c>
      <c r="G452" s="167" t="s">
        <v>693</v>
      </c>
      <c r="H452" s="213"/>
      <c r="I452" s="169"/>
      <c r="J452" s="170">
        <f>ROUND(I452*H452,2)</f>
        <v>0</v>
      </c>
      <c r="K452" s="166" t="s">
        <v>128</v>
      </c>
      <c r="L452" s="33"/>
      <c r="M452" s="171" t="s">
        <v>20</v>
      </c>
      <c r="N452" s="172" t="s">
        <v>44</v>
      </c>
      <c r="O452" s="34"/>
      <c r="P452" s="173">
        <f>O452*H452</f>
        <v>0</v>
      </c>
      <c r="Q452" s="173">
        <v>0</v>
      </c>
      <c r="R452" s="173">
        <f>Q452*H452</f>
        <v>0</v>
      </c>
      <c r="S452" s="173">
        <v>0</v>
      </c>
      <c r="T452" s="174">
        <f>S452*H452</f>
        <v>0</v>
      </c>
      <c r="AR452" s="16" t="s">
        <v>230</v>
      </c>
      <c r="AT452" s="16" t="s">
        <v>124</v>
      </c>
      <c r="AU452" s="16" t="s">
        <v>81</v>
      </c>
      <c r="AY452" s="16" t="s">
        <v>121</v>
      </c>
      <c r="BE452" s="175">
        <f>IF(N452="základní",J452,0)</f>
        <v>0</v>
      </c>
      <c r="BF452" s="175">
        <f>IF(N452="snížená",J452,0)</f>
        <v>0</v>
      </c>
      <c r="BG452" s="175">
        <f>IF(N452="zákl. přenesená",J452,0)</f>
        <v>0</v>
      </c>
      <c r="BH452" s="175">
        <f>IF(N452="sníž. přenesená",J452,0)</f>
        <v>0</v>
      </c>
      <c r="BI452" s="175">
        <f>IF(N452="nulová",J452,0)</f>
        <v>0</v>
      </c>
      <c r="BJ452" s="16" t="s">
        <v>22</v>
      </c>
      <c r="BK452" s="175">
        <f>ROUND(I452*H452,2)</f>
        <v>0</v>
      </c>
      <c r="BL452" s="16" t="s">
        <v>230</v>
      </c>
      <c r="BM452" s="16" t="s">
        <v>694</v>
      </c>
    </row>
    <row r="453" spans="2:47" s="1" customFormat="1" ht="27">
      <c r="B453" s="33"/>
      <c r="D453" s="176" t="s">
        <v>131</v>
      </c>
      <c r="F453" s="177" t="s">
        <v>132</v>
      </c>
      <c r="I453" s="137"/>
      <c r="L453" s="33"/>
      <c r="M453" s="62"/>
      <c r="N453" s="34"/>
      <c r="O453" s="34"/>
      <c r="P453" s="34"/>
      <c r="Q453" s="34"/>
      <c r="R453" s="34"/>
      <c r="S453" s="34"/>
      <c r="T453" s="63"/>
      <c r="AT453" s="16" t="s">
        <v>131</v>
      </c>
      <c r="AU453" s="16" t="s">
        <v>81</v>
      </c>
    </row>
    <row r="454" spans="2:63" s="10" customFormat="1" ht="29.25" customHeight="1">
      <c r="B454" s="149"/>
      <c r="D454" s="160" t="s">
        <v>72</v>
      </c>
      <c r="E454" s="161" t="s">
        <v>695</v>
      </c>
      <c r="F454" s="161" t="s">
        <v>696</v>
      </c>
      <c r="I454" s="152"/>
      <c r="J454" s="162">
        <f>BK454</f>
        <v>0</v>
      </c>
      <c r="L454" s="149"/>
      <c r="M454" s="154"/>
      <c r="N454" s="155"/>
      <c r="O454" s="155"/>
      <c r="P454" s="156">
        <f>SUM(P455:P471)</f>
        <v>0</v>
      </c>
      <c r="Q454" s="155"/>
      <c r="R454" s="156">
        <f>SUM(R455:R471)</f>
        <v>16.24695</v>
      </c>
      <c r="S454" s="155"/>
      <c r="T454" s="157">
        <f>SUM(T455:T471)</f>
        <v>24.66859</v>
      </c>
      <c r="AR454" s="150" t="s">
        <v>81</v>
      </c>
      <c r="AT454" s="158" t="s">
        <v>72</v>
      </c>
      <c r="AU454" s="158" t="s">
        <v>22</v>
      </c>
      <c r="AY454" s="150" t="s">
        <v>121</v>
      </c>
      <c r="BK454" s="159">
        <f>SUM(BK455:BK471)</f>
        <v>0</v>
      </c>
    </row>
    <row r="455" spans="2:65" s="1" customFormat="1" ht="22.5" customHeight="1">
      <c r="B455" s="163"/>
      <c r="C455" s="164" t="s">
        <v>697</v>
      </c>
      <c r="D455" s="164" t="s">
        <v>124</v>
      </c>
      <c r="E455" s="165" t="s">
        <v>698</v>
      </c>
      <c r="F455" s="166" t="s">
        <v>699</v>
      </c>
      <c r="G455" s="167" t="s">
        <v>127</v>
      </c>
      <c r="H455" s="168">
        <v>1217</v>
      </c>
      <c r="I455" s="169"/>
      <c r="J455" s="170">
        <f>ROUND(I455*H455,2)</f>
        <v>0</v>
      </c>
      <c r="K455" s="166" t="s">
        <v>128</v>
      </c>
      <c r="L455" s="33"/>
      <c r="M455" s="171" t="s">
        <v>20</v>
      </c>
      <c r="N455" s="172" t="s">
        <v>44</v>
      </c>
      <c r="O455" s="34"/>
      <c r="P455" s="173">
        <f>O455*H455</f>
        <v>0</v>
      </c>
      <c r="Q455" s="173">
        <v>0</v>
      </c>
      <c r="R455" s="173">
        <f>Q455*H455</f>
        <v>0</v>
      </c>
      <c r="S455" s="173">
        <v>0.02027</v>
      </c>
      <c r="T455" s="174">
        <f>S455*H455</f>
        <v>24.66859</v>
      </c>
      <c r="AR455" s="16" t="s">
        <v>230</v>
      </c>
      <c r="AT455" s="16" t="s">
        <v>124</v>
      </c>
      <c r="AU455" s="16" t="s">
        <v>81</v>
      </c>
      <c r="AY455" s="16" t="s">
        <v>121</v>
      </c>
      <c r="BE455" s="175">
        <f>IF(N455="základní",J455,0)</f>
        <v>0</v>
      </c>
      <c r="BF455" s="175">
        <f>IF(N455="snížená",J455,0)</f>
        <v>0</v>
      </c>
      <c r="BG455" s="175">
        <f>IF(N455="zákl. přenesená",J455,0)</f>
        <v>0</v>
      </c>
      <c r="BH455" s="175">
        <f>IF(N455="sníž. přenesená",J455,0)</f>
        <v>0</v>
      </c>
      <c r="BI455" s="175">
        <f>IF(N455="nulová",J455,0)</f>
        <v>0</v>
      </c>
      <c r="BJ455" s="16" t="s">
        <v>22</v>
      </c>
      <c r="BK455" s="175">
        <f>ROUND(I455*H455,2)</f>
        <v>0</v>
      </c>
      <c r="BL455" s="16" t="s">
        <v>230</v>
      </c>
      <c r="BM455" s="16" t="s">
        <v>700</v>
      </c>
    </row>
    <row r="456" spans="2:47" s="1" customFormat="1" ht="40.5">
      <c r="B456" s="33"/>
      <c r="D456" s="176" t="s">
        <v>131</v>
      </c>
      <c r="F456" s="177" t="s">
        <v>701</v>
      </c>
      <c r="I456" s="137"/>
      <c r="L456" s="33"/>
      <c r="M456" s="62"/>
      <c r="N456" s="34"/>
      <c r="O456" s="34"/>
      <c r="P456" s="34"/>
      <c r="Q456" s="34"/>
      <c r="R456" s="34"/>
      <c r="S456" s="34"/>
      <c r="T456" s="63"/>
      <c r="AT456" s="16" t="s">
        <v>131</v>
      </c>
      <c r="AU456" s="16" t="s">
        <v>81</v>
      </c>
    </row>
    <row r="457" spans="2:51" s="11" customFormat="1" ht="13.5">
      <c r="B457" s="178"/>
      <c r="D457" s="176" t="s">
        <v>133</v>
      </c>
      <c r="E457" s="187" t="s">
        <v>20</v>
      </c>
      <c r="F457" s="188" t="s">
        <v>702</v>
      </c>
      <c r="H457" s="189">
        <v>1052</v>
      </c>
      <c r="I457" s="183"/>
      <c r="L457" s="178"/>
      <c r="M457" s="184"/>
      <c r="N457" s="185"/>
      <c r="O457" s="185"/>
      <c r="P457" s="185"/>
      <c r="Q457" s="185"/>
      <c r="R457" s="185"/>
      <c r="S457" s="185"/>
      <c r="T457" s="186"/>
      <c r="AT457" s="187" t="s">
        <v>133</v>
      </c>
      <c r="AU457" s="187" t="s">
        <v>81</v>
      </c>
      <c r="AV457" s="11" t="s">
        <v>81</v>
      </c>
      <c r="AW457" s="11" t="s">
        <v>36</v>
      </c>
      <c r="AX457" s="11" t="s">
        <v>73</v>
      </c>
      <c r="AY457" s="187" t="s">
        <v>121</v>
      </c>
    </row>
    <row r="458" spans="2:51" s="11" customFormat="1" ht="13.5">
      <c r="B458" s="178"/>
      <c r="D458" s="176" t="s">
        <v>133</v>
      </c>
      <c r="E458" s="187" t="s">
        <v>20</v>
      </c>
      <c r="F458" s="188" t="s">
        <v>703</v>
      </c>
      <c r="H458" s="189">
        <v>165</v>
      </c>
      <c r="I458" s="183"/>
      <c r="L458" s="178"/>
      <c r="M458" s="184"/>
      <c r="N458" s="185"/>
      <c r="O458" s="185"/>
      <c r="P458" s="185"/>
      <c r="Q458" s="185"/>
      <c r="R458" s="185"/>
      <c r="S458" s="185"/>
      <c r="T458" s="186"/>
      <c r="AT458" s="187" t="s">
        <v>133</v>
      </c>
      <c r="AU458" s="187" t="s">
        <v>81</v>
      </c>
      <c r="AV458" s="11" t="s">
        <v>81</v>
      </c>
      <c r="AW458" s="11" t="s">
        <v>36</v>
      </c>
      <c r="AX458" s="11" t="s">
        <v>73</v>
      </c>
      <c r="AY458" s="187" t="s">
        <v>121</v>
      </c>
    </row>
    <row r="459" spans="2:51" s="12" customFormat="1" ht="13.5">
      <c r="B459" s="190"/>
      <c r="D459" s="179" t="s">
        <v>133</v>
      </c>
      <c r="E459" s="199" t="s">
        <v>20</v>
      </c>
      <c r="F459" s="200" t="s">
        <v>142</v>
      </c>
      <c r="H459" s="201">
        <v>1217</v>
      </c>
      <c r="I459" s="194"/>
      <c r="L459" s="190"/>
      <c r="M459" s="195"/>
      <c r="N459" s="196"/>
      <c r="O459" s="196"/>
      <c r="P459" s="196"/>
      <c r="Q459" s="196"/>
      <c r="R459" s="196"/>
      <c r="S459" s="196"/>
      <c r="T459" s="197"/>
      <c r="AT459" s="198" t="s">
        <v>133</v>
      </c>
      <c r="AU459" s="198" t="s">
        <v>81</v>
      </c>
      <c r="AV459" s="12" t="s">
        <v>129</v>
      </c>
      <c r="AW459" s="12" t="s">
        <v>36</v>
      </c>
      <c r="AX459" s="12" t="s">
        <v>22</v>
      </c>
      <c r="AY459" s="198" t="s">
        <v>121</v>
      </c>
    </row>
    <row r="460" spans="2:65" s="1" customFormat="1" ht="22.5" customHeight="1">
      <c r="B460" s="163"/>
      <c r="C460" s="164" t="s">
        <v>704</v>
      </c>
      <c r="D460" s="164" t="s">
        <v>124</v>
      </c>
      <c r="E460" s="165" t="s">
        <v>705</v>
      </c>
      <c r="F460" s="166" t="s">
        <v>706</v>
      </c>
      <c r="G460" s="167" t="s">
        <v>127</v>
      </c>
      <c r="H460" s="168">
        <v>1217</v>
      </c>
      <c r="I460" s="169"/>
      <c r="J460" s="170">
        <f>ROUND(I460*H460,2)</f>
        <v>0</v>
      </c>
      <c r="K460" s="166" t="s">
        <v>20</v>
      </c>
      <c r="L460" s="33"/>
      <c r="M460" s="171" t="s">
        <v>20</v>
      </c>
      <c r="N460" s="172" t="s">
        <v>44</v>
      </c>
      <c r="O460" s="34"/>
      <c r="P460" s="173">
        <f>O460*H460</f>
        <v>0</v>
      </c>
      <c r="Q460" s="173">
        <v>0.00195</v>
      </c>
      <c r="R460" s="173">
        <f>Q460*H460</f>
        <v>2.37315</v>
      </c>
      <c r="S460" s="173">
        <v>0</v>
      </c>
      <c r="T460" s="174">
        <f>S460*H460</f>
        <v>0</v>
      </c>
      <c r="AR460" s="16" t="s">
        <v>230</v>
      </c>
      <c r="AT460" s="16" t="s">
        <v>124</v>
      </c>
      <c r="AU460" s="16" t="s">
        <v>81</v>
      </c>
      <c r="AY460" s="16" t="s">
        <v>121</v>
      </c>
      <c r="BE460" s="175">
        <f>IF(N460="základní",J460,0)</f>
        <v>0</v>
      </c>
      <c r="BF460" s="175">
        <f>IF(N460="snížená",J460,0)</f>
        <v>0</v>
      </c>
      <c r="BG460" s="175">
        <f>IF(N460="zákl. přenesená",J460,0)</f>
        <v>0</v>
      </c>
      <c r="BH460" s="175">
        <f>IF(N460="sníž. přenesená",J460,0)</f>
        <v>0</v>
      </c>
      <c r="BI460" s="175">
        <f>IF(N460="nulová",J460,0)</f>
        <v>0</v>
      </c>
      <c r="BJ460" s="16" t="s">
        <v>22</v>
      </c>
      <c r="BK460" s="175">
        <f>ROUND(I460*H460,2)</f>
        <v>0</v>
      </c>
      <c r="BL460" s="16" t="s">
        <v>230</v>
      </c>
      <c r="BM460" s="16" t="s">
        <v>707</v>
      </c>
    </row>
    <row r="461" spans="2:47" s="1" customFormat="1" ht="27">
      <c r="B461" s="33"/>
      <c r="D461" s="179" t="s">
        <v>131</v>
      </c>
      <c r="F461" s="202" t="s">
        <v>132</v>
      </c>
      <c r="I461" s="137"/>
      <c r="L461" s="33"/>
      <c r="M461" s="62"/>
      <c r="N461" s="34"/>
      <c r="O461" s="34"/>
      <c r="P461" s="34"/>
      <c r="Q461" s="34"/>
      <c r="R461" s="34"/>
      <c r="S461" s="34"/>
      <c r="T461" s="63"/>
      <c r="AT461" s="16" t="s">
        <v>131</v>
      </c>
      <c r="AU461" s="16" t="s">
        <v>81</v>
      </c>
    </row>
    <row r="462" spans="2:65" s="1" customFormat="1" ht="22.5" customHeight="1">
      <c r="B462" s="163"/>
      <c r="C462" s="203" t="s">
        <v>708</v>
      </c>
      <c r="D462" s="203" t="s">
        <v>331</v>
      </c>
      <c r="E462" s="204" t="s">
        <v>709</v>
      </c>
      <c r="F462" s="205" t="s">
        <v>710</v>
      </c>
      <c r="G462" s="206" t="s">
        <v>127</v>
      </c>
      <c r="H462" s="207">
        <v>1277.85</v>
      </c>
      <c r="I462" s="208"/>
      <c r="J462" s="209">
        <f>ROUND(I462*H462,2)</f>
        <v>0</v>
      </c>
      <c r="K462" s="205" t="s">
        <v>20</v>
      </c>
      <c r="L462" s="210"/>
      <c r="M462" s="211" t="s">
        <v>20</v>
      </c>
      <c r="N462" s="212" t="s">
        <v>44</v>
      </c>
      <c r="O462" s="34"/>
      <c r="P462" s="173">
        <f>O462*H462</f>
        <v>0</v>
      </c>
      <c r="Q462" s="173">
        <v>0.009</v>
      </c>
      <c r="R462" s="173">
        <f>Q462*H462</f>
        <v>11.500649999999998</v>
      </c>
      <c r="S462" s="173">
        <v>0</v>
      </c>
      <c r="T462" s="174">
        <f>S462*H462</f>
        <v>0</v>
      </c>
      <c r="AR462" s="16" t="s">
        <v>309</v>
      </c>
      <c r="AT462" s="16" t="s">
        <v>331</v>
      </c>
      <c r="AU462" s="16" t="s">
        <v>81</v>
      </c>
      <c r="AY462" s="16" t="s">
        <v>121</v>
      </c>
      <c r="BE462" s="175">
        <f>IF(N462="základní",J462,0)</f>
        <v>0</v>
      </c>
      <c r="BF462" s="175">
        <f>IF(N462="snížená",J462,0)</f>
        <v>0</v>
      </c>
      <c r="BG462" s="175">
        <f>IF(N462="zákl. přenesená",J462,0)</f>
        <v>0</v>
      </c>
      <c r="BH462" s="175">
        <f>IF(N462="sníž. přenesená",J462,0)</f>
        <v>0</v>
      </c>
      <c r="BI462" s="175">
        <f>IF(N462="nulová",J462,0)</f>
        <v>0</v>
      </c>
      <c r="BJ462" s="16" t="s">
        <v>22</v>
      </c>
      <c r="BK462" s="175">
        <f>ROUND(I462*H462,2)</f>
        <v>0</v>
      </c>
      <c r="BL462" s="16" t="s">
        <v>230</v>
      </c>
      <c r="BM462" s="16" t="s">
        <v>711</v>
      </c>
    </row>
    <row r="463" spans="2:47" s="1" customFormat="1" ht="27">
      <c r="B463" s="33"/>
      <c r="D463" s="176" t="s">
        <v>131</v>
      </c>
      <c r="F463" s="177" t="s">
        <v>132</v>
      </c>
      <c r="I463" s="137"/>
      <c r="L463" s="33"/>
      <c r="M463" s="62"/>
      <c r="N463" s="34"/>
      <c r="O463" s="34"/>
      <c r="P463" s="34"/>
      <c r="Q463" s="34"/>
      <c r="R463" s="34"/>
      <c r="S463" s="34"/>
      <c r="T463" s="63"/>
      <c r="AT463" s="16" t="s">
        <v>131</v>
      </c>
      <c r="AU463" s="16" t="s">
        <v>81</v>
      </c>
    </row>
    <row r="464" spans="2:51" s="11" customFormat="1" ht="13.5">
      <c r="B464" s="178"/>
      <c r="D464" s="176" t="s">
        <v>133</v>
      </c>
      <c r="E464" s="187" t="s">
        <v>20</v>
      </c>
      <c r="F464" s="188" t="s">
        <v>702</v>
      </c>
      <c r="H464" s="189">
        <v>1052</v>
      </c>
      <c r="I464" s="183"/>
      <c r="L464" s="178"/>
      <c r="M464" s="184"/>
      <c r="N464" s="185"/>
      <c r="O464" s="185"/>
      <c r="P464" s="185"/>
      <c r="Q464" s="185"/>
      <c r="R464" s="185"/>
      <c r="S464" s="185"/>
      <c r="T464" s="186"/>
      <c r="AT464" s="187" t="s">
        <v>133</v>
      </c>
      <c r="AU464" s="187" t="s">
        <v>81</v>
      </c>
      <c r="AV464" s="11" t="s">
        <v>81</v>
      </c>
      <c r="AW464" s="11" t="s">
        <v>36</v>
      </c>
      <c r="AX464" s="11" t="s">
        <v>73</v>
      </c>
      <c r="AY464" s="187" t="s">
        <v>121</v>
      </c>
    </row>
    <row r="465" spans="2:51" s="11" customFormat="1" ht="13.5">
      <c r="B465" s="178"/>
      <c r="D465" s="176" t="s">
        <v>133</v>
      </c>
      <c r="E465" s="187" t="s">
        <v>20</v>
      </c>
      <c r="F465" s="188" t="s">
        <v>703</v>
      </c>
      <c r="H465" s="189">
        <v>165</v>
      </c>
      <c r="I465" s="183"/>
      <c r="L465" s="178"/>
      <c r="M465" s="184"/>
      <c r="N465" s="185"/>
      <c r="O465" s="185"/>
      <c r="P465" s="185"/>
      <c r="Q465" s="185"/>
      <c r="R465" s="185"/>
      <c r="S465" s="185"/>
      <c r="T465" s="186"/>
      <c r="AT465" s="187" t="s">
        <v>133</v>
      </c>
      <c r="AU465" s="187" t="s">
        <v>81</v>
      </c>
      <c r="AV465" s="11" t="s">
        <v>81</v>
      </c>
      <c r="AW465" s="11" t="s">
        <v>36</v>
      </c>
      <c r="AX465" s="11" t="s">
        <v>73</v>
      </c>
      <c r="AY465" s="187" t="s">
        <v>121</v>
      </c>
    </row>
    <row r="466" spans="2:51" s="12" customFormat="1" ht="13.5">
      <c r="B466" s="190"/>
      <c r="D466" s="176" t="s">
        <v>133</v>
      </c>
      <c r="E466" s="191" t="s">
        <v>20</v>
      </c>
      <c r="F466" s="192" t="s">
        <v>142</v>
      </c>
      <c r="H466" s="193">
        <v>1217</v>
      </c>
      <c r="I466" s="194"/>
      <c r="L466" s="190"/>
      <c r="M466" s="195"/>
      <c r="N466" s="196"/>
      <c r="O466" s="196"/>
      <c r="P466" s="196"/>
      <c r="Q466" s="196"/>
      <c r="R466" s="196"/>
      <c r="S466" s="196"/>
      <c r="T466" s="197"/>
      <c r="AT466" s="198" t="s">
        <v>133</v>
      </c>
      <c r="AU466" s="198" t="s">
        <v>81</v>
      </c>
      <c r="AV466" s="12" t="s">
        <v>129</v>
      </c>
      <c r="AW466" s="12" t="s">
        <v>36</v>
      </c>
      <c r="AX466" s="12" t="s">
        <v>22</v>
      </c>
      <c r="AY466" s="198" t="s">
        <v>121</v>
      </c>
    </row>
    <row r="467" spans="2:51" s="11" customFormat="1" ht="13.5">
      <c r="B467" s="178"/>
      <c r="D467" s="179" t="s">
        <v>133</v>
      </c>
      <c r="F467" s="181" t="s">
        <v>712</v>
      </c>
      <c r="H467" s="182">
        <v>1277.85</v>
      </c>
      <c r="I467" s="183"/>
      <c r="L467" s="178"/>
      <c r="M467" s="184"/>
      <c r="N467" s="185"/>
      <c r="O467" s="185"/>
      <c r="P467" s="185"/>
      <c r="Q467" s="185"/>
      <c r="R467" s="185"/>
      <c r="S467" s="185"/>
      <c r="T467" s="186"/>
      <c r="AT467" s="187" t="s">
        <v>133</v>
      </c>
      <c r="AU467" s="187" t="s">
        <v>81</v>
      </c>
      <c r="AV467" s="11" t="s">
        <v>81</v>
      </c>
      <c r="AW467" s="11" t="s">
        <v>4</v>
      </c>
      <c r="AX467" s="11" t="s">
        <v>22</v>
      </c>
      <c r="AY467" s="187" t="s">
        <v>121</v>
      </c>
    </row>
    <row r="468" spans="2:65" s="1" customFormat="1" ht="22.5" customHeight="1">
      <c r="B468" s="163"/>
      <c r="C468" s="164" t="s">
        <v>713</v>
      </c>
      <c r="D468" s="164" t="s">
        <v>124</v>
      </c>
      <c r="E468" s="165" t="s">
        <v>714</v>
      </c>
      <c r="F468" s="166" t="s">
        <v>715</v>
      </c>
      <c r="G468" s="167" t="s">
        <v>127</v>
      </c>
      <c r="H468" s="168">
        <v>1217</v>
      </c>
      <c r="I468" s="169"/>
      <c r="J468" s="170">
        <f>ROUND(I468*H468,2)</f>
        <v>0</v>
      </c>
      <c r="K468" s="166" t="s">
        <v>20</v>
      </c>
      <c r="L468" s="33"/>
      <c r="M468" s="171" t="s">
        <v>20</v>
      </c>
      <c r="N468" s="172" t="s">
        <v>44</v>
      </c>
      <c r="O468" s="34"/>
      <c r="P468" s="173">
        <f>O468*H468</f>
        <v>0</v>
      </c>
      <c r="Q468" s="173">
        <v>0.00195</v>
      </c>
      <c r="R468" s="173">
        <f>Q468*H468</f>
        <v>2.37315</v>
      </c>
      <c r="S468" s="173">
        <v>0</v>
      </c>
      <c r="T468" s="174">
        <f>S468*H468</f>
        <v>0</v>
      </c>
      <c r="AR468" s="16" t="s">
        <v>230</v>
      </c>
      <c r="AT468" s="16" t="s">
        <v>124</v>
      </c>
      <c r="AU468" s="16" t="s">
        <v>81</v>
      </c>
      <c r="AY468" s="16" t="s">
        <v>121</v>
      </c>
      <c r="BE468" s="175">
        <f>IF(N468="základní",J468,0)</f>
        <v>0</v>
      </c>
      <c r="BF468" s="175">
        <f>IF(N468="snížená",J468,0)</f>
        <v>0</v>
      </c>
      <c r="BG468" s="175">
        <f>IF(N468="zákl. přenesená",J468,0)</f>
        <v>0</v>
      </c>
      <c r="BH468" s="175">
        <f>IF(N468="sníž. přenesená",J468,0)</f>
        <v>0</v>
      </c>
      <c r="BI468" s="175">
        <f>IF(N468="nulová",J468,0)</f>
        <v>0</v>
      </c>
      <c r="BJ468" s="16" t="s">
        <v>22</v>
      </c>
      <c r="BK468" s="175">
        <f>ROUND(I468*H468,2)</f>
        <v>0</v>
      </c>
      <c r="BL468" s="16" t="s">
        <v>230</v>
      </c>
      <c r="BM468" s="16" t="s">
        <v>716</v>
      </c>
    </row>
    <row r="469" spans="2:47" s="1" customFormat="1" ht="27">
      <c r="B469" s="33"/>
      <c r="D469" s="179" t="s">
        <v>131</v>
      </c>
      <c r="F469" s="202" t="s">
        <v>132</v>
      </c>
      <c r="I469" s="137"/>
      <c r="L469" s="33"/>
      <c r="M469" s="62"/>
      <c r="N469" s="34"/>
      <c r="O469" s="34"/>
      <c r="P469" s="34"/>
      <c r="Q469" s="34"/>
      <c r="R469" s="34"/>
      <c r="S469" s="34"/>
      <c r="T469" s="63"/>
      <c r="AT469" s="16" t="s">
        <v>131</v>
      </c>
      <c r="AU469" s="16" t="s">
        <v>81</v>
      </c>
    </row>
    <row r="470" spans="2:65" s="1" customFormat="1" ht="22.5" customHeight="1">
      <c r="B470" s="163"/>
      <c r="C470" s="164" t="s">
        <v>717</v>
      </c>
      <c r="D470" s="164" t="s">
        <v>124</v>
      </c>
      <c r="E470" s="165" t="s">
        <v>718</v>
      </c>
      <c r="F470" s="166" t="s">
        <v>719</v>
      </c>
      <c r="G470" s="167" t="s">
        <v>693</v>
      </c>
      <c r="H470" s="213"/>
      <c r="I470" s="169"/>
      <c r="J470" s="170">
        <f>ROUND(I470*H470,2)</f>
        <v>0</v>
      </c>
      <c r="K470" s="166" t="s">
        <v>128</v>
      </c>
      <c r="L470" s="33"/>
      <c r="M470" s="171" t="s">
        <v>20</v>
      </c>
      <c r="N470" s="172" t="s">
        <v>44</v>
      </c>
      <c r="O470" s="34"/>
      <c r="P470" s="173">
        <f>O470*H470</f>
        <v>0</v>
      </c>
      <c r="Q470" s="173">
        <v>0</v>
      </c>
      <c r="R470" s="173">
        <f>Q470*H470</f>
        <v>0</v>
      </c>
      <c r="S470" s="173">
        <v>0</v>
      </c>
      <c r="T470" s="174">
        <f>S470*H470</f>
        <v>0</v>
      </c>
      <c r="AR470" s="16" t="s">
        <v>230</v>
      </c>
      <c r="AT470" s="16" t="s">
        <v>124</v>
      </c>
      <c r="AU470" s="16" t="s">
        <v>81</v>
      </c>
      <c r="AY470" s="16" t="s">
        <v>121</v>
      </c>
      <c r="BE470" s="175">
        <f>IF(N470="základní",J470,0)</f>
        <v>0</v>
      </c>
      <c r="BF470" s="175">
        <f>IF(N470="snížená",J470,0)</f>
        <v>0</v>
      </c>
      <c r="BG470" s="175">
        <f>IF(N470="zákl. přenesená",J470,0)</f>
        <v>0</v>
      </c>
      <c r="BH470" s="175">
        <f>IF(N470="sníž. přenesená",J470,0)</f>
        <v>0</v>
      </c>
      <c r="BI470" s="175">
        <f>IF(N470="nulová",J470,0)</f>
        <v>0</v>
      </c>
      <c r="BJ470" s="16" t="s">
        <v>22</v>
      </c>
      <c r="BK470" s="175">
        <f>ROUND(I470*H470,2)</f>
        <v>0</v>
      </c>
      <c r="BL470" s="16" t="s">
        <v>230</v>
      </c>
      <c r="BM470" s="16" t="s">
        <v>720</v>
      </c>
    </row>
    <row r="471" spans="2:47" s="1" customFormat="1" ht="27">
      <c r="B471" s="33"/>
      <c r="D471" s="176" t="s">
        <v>131</v>
      </c>
      <c r="F471" s="177" t="s">
        <v>132</v>
      </c>
      <c r="I471" s="137"/>
      <c r="L471" s="33"/>
      <c r="M471" s="62"/>
      <c r="N471" s="34"/>
      <c r="O471" s="34"/>
      <c r="P471" s="34"/>
      <c r="Q471" s="34"/>
      <c r="R471" s="34"/>
      <c r="S471" s="34"/>
      <c r="T471" s="63"/>
      <c r="AT471" s="16" t="s">
        <v>131</v>
      </c>
      <c r="AU471" s="16" t="s">
        <v>81</v>
      </c>
    </row>
    <row r="472" spans="2:63" s="10" customFormat="1" ht="29.25" customHeight="1">
      <c r="B472" s="149"/>
      <c r="D472" s="160" t="s">
        <v>72</v>
      </c>
      <c r="E472" s="161" t="s">
        <v>721</v>
      </c>
      <c r="F472" s="161" t="s">
        <v>722</v>
      </c>
      <c r="I472" s="152"/>
      <c r="J472" s="162">
        <f>BK472</f>
        <v>0</v>
      </c>
      <c r="L472" s="149"/>
      <c r="M472" s="154"/>
      <c r="N472" s="155"/>
      <c r="O472" s="155"/>
      <c r="P472" s="156">
        <f>SUM(P473:P518)</f>
        <v>0</v>
      </c>
      <c r="Q472" s="155"/>
      <c r="R472" s="156">
        <f>SUM(R473:R518)</f>
        <v>26.621639199999997</v>
      </c>
      <c r="S472" s="155"/>
      <c r="T472" s="157">
        <f>SUM(T473:T518)</f>
        <v>2.7</v>
      </c>
      <c r="AR472" s="150" t="s">
        <v>81</v>
      </c>
      <c r="AT472" s="158" t="s">
        <v>72</v>
      </c>
      <c r="AU472" s="158" t="s">
        <v>22</v>
      </c>
      <c r="AY472" s="150" t="s">
        <v>121</v>
      </c>
      <c r="BK472" s="159">
        <f>SUM(BK473:BK518)</f>
        <v>0</v>
      </c>
    </row>
    <row r="473" spans="2:65" s="1" customFormat="1" ht="31.5" customHeight="1">
      <c r="B473" s="163"/>
      <c r="C473" s="164" t="s">
        <v>723</v>
      </c>
      <c r="D473" s="164" t="s">
        <v>124</v>
      </c>
      <c r="E473" s="165" t="s">
        <v>724</v>
      </c>
      <c r="F473" s="166" t="s">
        <v>725</v>
      </c>
      <c r="G473" s="167" t="s">
        <v>726</v>
      </c>
      <c r="H473" s="168">
        <v>850</v>
      </c>
      <c r="I473" s="169"/>
      <c r="J473" s="170">
        <f>ROUND(I473*H473,2)</f>
        <v>0</v>
      </c>
      <c r="K473" s="166" t="s">
        <v>128</v>
      </c>
      <c r="L473" s="33"/>
      <c r="M473" s="171" t="s">
        <v>20</v>
      </c>
      <c r="N473" s="172" t="s">
        <v>44</v>
      </c>
      <c r="O473" s="34"/>
      <c r="P473" s="173">
        <f>O473*H473</f>
        <v>0</v>
      </c>
      <c r="Q473" s="173">
        <v>0</v>
      </c>
      <c r="R473" s="173">
        <f>Q473*H473</f>
        <v>0</v>
      </c>
      <c r="S473" s="173">
        <v>0.001</v>
      </c>
      <c r="T473" s="174">
        <f>S473*H473</f>
        <v>0.85</v>
      </c>
      <c r="AR473" s="16" t="s">
        <v>230</v>
      </c>
      <c r="AT473" s="16" t="s">
        <v>124</v>
      </c>
      <c r="AU473" s="16" t="s">
        <v>81</v>
      </c>
      <c r="AY473" s="16" t="s">
        <v>121</v>
      </c>
      <c r="BE473" s="175">
        <f>IF(N473="základní",J473,0)</f>
        <v>0</v>
      </c>
      <c r="BF473" s="175">
        <f>IF(N473="snížená",J473,0)</f>
        <v>0</v>
      </c>
      <c r="BG473" s="175">
        <f>IF(N473="zákl. přenesená",J473,0)</f>
        <v>0</v>
      </c>
      <c r="BH473" s="175">
        <f>IF(N473="sníž. přenesená",J473,0)</f>
        <v>0</v>
      </c>
      <c r="BI473" s="175">
        <f>IF(N473="nulová",J473,0)</f>
        <v>0</v>
      </c>
      <c r="BJ473" s="16" t="s">
        <v>22</v>
      </c>
      <c r="BK473" s="175">
        <f>ROUND(I473*H473,2)</f>
        <v>0</v>
      </c>
      <c r="BL473" s="16" t="s">
        <v>230</v>
      </c>
      <c r="BM473" s="16" t="s">
        <v>727</v>
      </c>
    </row>
    <row r="474" spans="2:47" s="1" customFormat="1" ht="27">
      <c r="B474" s="33"/>
      <c r="D474" s="179" t="s">
        <v>131</v>
      </c>
      <c r="F474" s="202" t="s">
        <v>132</v>
      </c>
      <c r="I474" s="137"/>
      <c r="L474" s="33"/>
      <c r="M474" s="62"/>
      <c r="N474" s="34"/>
      <c r="O474" s="34"/>
      <c r="P474" s="34"/>
      <c r="Q474" s="34"/>
      <c r="R474" s="34"/>
      <c r="S474" s="34"/>
      <c r="T474" s="63"/>
      <c r="AT474" s="16" t="s">
        <v>131</v>
      </c>
      <c r="AU474" s="16" t="s">
        <v>81</v>
      </c>
    </row>
    <row r="475" spans="2:65" s="1" customFormat="1" ht="31.5" customHeight="1">
      <c r="B475" s="163"/>
      <c r="C475" s="164" t="s">
        <v>728</v>
      </c>
      <c r="D475" s="164" t="s">
        <v>124</v>
      </c>
      <c r="E475" s="165" t="s">
        <v>729</v>
      </c>
      <c r="F475" s="166" t="s">
        <v>730</v>
      </c>
      <c r="G475" s="167" t="s">
        <v>726</v>
      </c>
      <c r="H475" s="168">
        <v>1850</v>
      </c>
      <c r="I475" s="169"/>
      <c r="J475" s="170">
        <f>ROUND(I475*H475,2)</f>
        <v>0</v>
      </c>
      <c r="K475" s="166" t="s">
        <v>128</v>
      </c>
      <c r="L475" s="33"/>
      <c r="M475" s="171" t="s">
        <v>20</v>
      </c>
      <c r="N475" s="172" t="s">
        <v>44</v>
      </c>
      <c r="O475" s="34"/>
      <c r="P475" s="173">
        <f>O475*H475</f>
        <v>0</v>
      </c>
      <c r="Q475" s="173">
        <v>0</v>
      </c>
      <c r="R475" s="173">
        <f>Q475*H475</f>
        <v>0</v>
      </c>
      <c r="S475" s="173">
        <v>0.001</v>
      </c>
      <c r="T475" s="174">
        <f>S475*H475</f>
        <v>1.85</v>
      </c>
      <c r="AR475" s="16" t="s">
        <v>230</v>
      </c>
      <c r="AT475" s="16" t="s">
        <v>124</v>
      </c>
      <c r="AU475" s="16" t="s">
        <v>81</v>
      </c>
      <c r="AY475" s="16" t="s">
        <v>121</v>
      </c>
      <c r="BE475" s="175">
        <f>IF(N475="základní",J475,0)</f>
        <v>0</v>
      </c>
      <c r="BF475" s="175">
        <f>IF(N475="snížená",J475,0)</f>
        <v>0</v>
      </c>
      <c r="BG475" s="175">
        <f>IF(N475="zákl. přenesená",J475,0)</f>
        <v>0</v>
      </c>
      <c r="BH475" s="175">
        <f>IF(N475="sníž. přenesená",J475,0)</f>
        <v>0</v>
      </c>
      <c r="BI475" s="175">
        <f>IF(N475="nulová",J475,0)</f>
        <v>0</v>
      </c>
      <c r="BJ475" s="16" t="s">
        <v>22</v>
      </c>
      <c r="BK475" s="175">
        <f>ROUND(I475*H475,2)</f>
        <v>0</v>
      </c>
      <c r="BL475" s="16" t="s">
        <v>230</v>
      </c>
      <c r="BM475" s="16" t="s">
        <v>731</v>
      </c>
    </row>
    <row r="476" spans="2:47" s="1" customFormat="1" ht="27">
      <c r="B476" s="33"/>
      <c r="D476" s="179" t="s">
        <v>131</v>
      </c>
      <c r="F476" s="202" t="s">
        <v>132</v>
      </c>
      <c r="I476" s="137"/>
      <c r="L476" s="33"/>
      <c r="M476" s="62"/>
      <c r="N476" s="34"/>
      <c r="O476" s="34"/>
      <c r="P476" s="34"/>
      <c r="Q476" s="34"/>
      <c r="R476" s="34"/>
      <c r="S476" s="34"/>
      <c r="T476" s="63"/>
      <c r="AT476" s="16" t="s">
        <v>131</v>
      </c>
      <c r="AU476" s="16" t="s">
        <v>81</v>
      </c>
    </row>
    <row r="477" spans="2:65" s="1" customFormat="1" ht="22.5" customHeight="1">
      <c r="B477" s="163"/>
      <c r="C477" s="164" t="s">
        <v>732</v>
      </c>
      <c r="D477" s="164" t="s">
        <v>124</v>
      </c>
      <c r="E477" s="165" t="s">
        <v>733</v>
      </c>
      <c r="F477" s="166" t="s">
        <v>734</v>
      </c>
      <c r="G477" s="167" t="s">
        <v>168</v>
      </c>
      <c r="H477" s="168">
        <v>15</v>
      </c>
      <c r="I477" s="169"/>
      <c r="J477" s="170">
        <f>ROUND(I477*H477,2)</f>
        <v>0</v>
      </c>
      <c r="K477" s="166" t="s">
        <v>20</v>
      </c>
      <c r="L477" s="33"/>
      <c r="M477" s="171" t="s">
        <v>20</v>
      </c>
      <c r="N477" s="172" t="s">
        <v>44</v>
      </c>
      <c r="O477" s="34"/>
      <c r="P477" s="173">
        <f>O477*H477</f>
        <v>0</v>
      </c>
      <c r="Q477" s="173">
        <v>0.00011</v>
      </c>
      <c r="R477" s="173">
        <f>Q477*H477</f>
        <v>0.00165</v>
      </c>
      <c r="S477" s="173">
        <v>0</v>
      </c>
      <c r="T477" s="174">
        <f>S477*H477</f>
        <v>0</v>
      </c>
      <c r="AR477" s="16" t="s">
        <v>230</v>
      </c>
      <c r="AT477" s="16" t="s">
        <v>124</v>
      </c>
      <c r="AU477" s="16" t="s">
        <v>81</v>
      </c>
      <c r="AY477" s="16" t="s">
        <v>121</v>
      </c>
      <c r="BE477" s="175">
        <f>IF(N477="základní",J477,0)</f>
        <v>0</v>
      </c>
      <c r="BF477" s="175">
        <f>IF(N477="snížená",J477,0)</f>
        <v>0</v>
      </c>
      <c r="BG477" s="175">
        <f>IF(N477="zákl. přenesená",J477,0)</f>
        <v>0</v>
      </c>
      <c r="BH477" s="175">
        <f>IF(N477="sníž. přenesená",J477,0)</f>
        <v>0</v>
      </c>
      <c r="BI477" s="175">
        <f>IF(N477="nulová",J477,0)</f>
        <v>0</v>
      </c>
      <c r="BJ477" s="16" t="s">
        <v>22</v>
      </c>
      <c r="BK477" s="175">
        <f>ROUND(I477*H477,2)</f>
        <v>0</v>
      </c>
      <c r="BL477" s="16" t="s">
        <v>230</v>
      </c>
      <c r="BM477" s="16" t="s">
        <v>735</v>
      </c>
    </row>
    <row r="478" spans="2:47" s="1" customFormat="1" ht="27">
      <c r="B478" s="33"/>
      <c r="D478" s="179" t="s">
        <v>131</v>
      </c>
      <c r="F478" s="202" t="s">
        <v>132</v>
      </c>
      <c r="I478" s="137"/>
      <c r="L478" s="33"/>
      <c r="M478" s="62"/>
      <c r="N478" s="34"/>
      <c r="O478" s="34"/>
      <c r="P478" s="34"/>
      <c r="Q478" s="34"/>
      <c r="R478" s="34"/>
      <c r="S478" s="34"/>
      <c r="T478" s="63"/>
      <c r="AT478" s="16" t="s">
        <v>131</v>
      </c>
      <c r="AU478" s="16" t="s">
        <v>81</v>
      </c>
    </row>
    <row r="479" spans="2:65" s="1" customFormat="1" ht="22.5" customHeight="1">
      <c r="B479" s="163"/>
      <c r="C479" s="203" t="s">
        <v>736</v>
      </c>
      <c r="D479" s="203" t="s">
        <v>331</v>
      </c>
      <c r="E479" s="204" t="s">
        <v>737</v>
      </c>
      <c r="F479" s="205" t="s">
        <v>738</v>
      </c>
      <c r="G479" s="206" t="s">
        <v>168</v>
      </c>
      <c r="H479" s="207">
        <v>15</v>
      </c>
      <c r="I479" s="208"/>
      <c r="J479" s="209">
        <f>ROUND(I479*H479,2)</f>
        <v>0</v>
      </c>
      <c r="K479" s="205" t="s">
        <v>128</v>
      </c>
      <c r="L479" s="210"/>
      <c r="M479" s="211" t="s">
        <v>20</v>
      </c>
      <c r="N479" s="212" t="s">
        <v>44</v>
      </c>
      <c r="O479" s="34"/>
      <c r="P479" s="173">
        <f>O479*H479</f>
        <v>0</v>
      </c>
      <c r="Q479" s="173">
        <v>7E-05</v>
      </c>
      <c r="R479" s="173">
        <f>Q479*H479</f>
        <v>0.00105</v>
      </c>
      <c r="S479" s="173">
        <v>0</v>
      </c>
      <c r="T479" s="174">
        <f>S479*H479</f>
        <v>0</v>
      </c>
      <c r="AR479" s="16" t="s">
        <v>309</v>
      </c>
      <c r="AT479" s="16" t="s">
        <v>331</v>
      </c>
      <c r="AU479" s="16" t="s">
        <v>81</v>
      </c>
      <c r="AY479" s="16" t="s">
        <v>121</v>
      </c>
      <c r="BE479" s="175">
        <f>IF(N479="základní",J479,0)</f>
        <v>0</v>
      </c>
      <c r="BF479" s="175">
        <f>IF(N479="snížená",J479,0)</f>
        <v>0</v>
      </c>
      <c r="BG479" s="175">
        <f>IF(N479="zákl. přenesená",J479,0)</f>
        <v>0</v>
      </c>
      <c r="BH479" s="175">
        <f>IF(N479="sníž. přenesená",J479,0)</f>
        <v>0</v>
      </c>
      <c r="BI479" s="175">
        <f>IF(N479="nulová",J479,0)</f>
        <v>0</v>
      </c>
      <c r="BJ479" s="16" t="s">
        <v>22</v>
      </c>
      <c r="BK479" s="175">
        <f>ROUND(I479*H479,2)</f>
        <v>0</v>
      </c>
      <c r="BL479" s="16" t="s">
        <v>230</v>
      </c>
      <c r="BM479" s="16" t="s">
        <v>739</v>
      </c>
    </row>
    <row r="480" spans="2:47" s="1" customFormat="1" ht="27">
      <c r="B480" s="33"/>
      <c r="D480" s="179" t="s">
        <v>131</v>
      </c>
      <c r="F480" s="202" t="s">
        <v>132</v>
      </c>
      <c r="I480" s="137"/>
      <c r="L480" s="33"/>
      <c r="M480" s="62"/>
      <c r="N480" s="34"/>
      <c r="O480" s="34"/>
      <c r="P480" s="34"/>
      <c r="Q480" s="34"/>
      <c r="R480" s="34"/>
      <c r="S480" s="34"/>
      <c r="T480" s="63"/>
      <c r="AT480" s="16" t="s">
        <v>131</v>
      </c>
      <c r="AU480" s="16" t="s">
        <v>81</v>
      </c>
    </row>
    <row r="481" spans="2:65" s="1" customFormat="1" ht="22.5" customHeight="1">
      <c r="B481" s="163"/>
      <c r="C481" s="164" t="s">
        <v>740</v>
      </c>
      <c r="D481" s="164" t="s">
        <v>124</v>
      </c>
      <c r="E481" s="165" t="s">
        <v>741</v>
      </c>
      <c r="F481" s="166" t="s">
        <v>742</v>
      </c>
      <c r="G481" s="167" t="s">
        <v>168</v>
      </c>
      <c r="H481" s="168">
        <v>44</v>
      </c>
      <c r="I481" s="169"/>
      <c r="J481" s="170">
        <f>ROUND(I481*H481,2)</f>
        <v>0</v>
      </c>
      <c r="K481" s="166" t="s">
        <v>20</v>
      </c>
      <c r="L481" s="33"/>
      <c r="M481" s="171" t="s">
        <v>20</v>
      </c>
      <c r="N481" s="172" t="s">
        <v>44</v>
      </c>
      <c r="O481" s="34"/>
      <c r="P481" s="173">
        <f>O481*H481</f>
        <v>0</v>
      </c>
      <c r="Q481" s="173">
        <v>0.00011</v>
      </c>
      <c r="R481" s="173">
        <f>Q481*H481</f>
        <v>0.0048400000000000006</v>
      </c>
      <c r="S481" s="173">
        <v>0</v>
      </c>
      <c r="T481" s="174">
        <f>S481*H481</f>
        <v>0</v>
      </c>
      <c r="AR481" s="16" t="s">
        <v>230</v>
      </c>
      <c r="AT481" s="16" t="s">
        <v>124</v>
      </c>
      <c r="AU481" s="16" t="s">
        <v>81</v>
      </c>
      <c r="AY481" s="16" t="s">
        <v>121</v>
      </c>
      <c r="BE481" s="175">
        <f>IF(N481="základní",J481,0)</f>
        <v>0</v>
      </c>
      <c r="BF481" s="175">
        <f>IF(N481="snížená",J481,0)</f>
        <v>0</v>
      </c>
      <c r="BG481" s="175">
        <f>IF(N481="zákl. přenesená",J481,0)</f>
        <v>0</v>
      </c>
      <c r="BH481" s="175">
        <f>IF(N481="sníž. přenesená",J481,0)</f>
        <v>0</v>
      </c>
      <c r="BI481" s="175">
        <f>IF(N481="nulová",J481,0)</f>
        <v>0</v>
      </c>
      <c r="BJ481" s="16" t="s">
        <v>22</v>
      </c>
      <c r="BK481" s="175">
        <f>ROUND(I481*H481,2)</f>
        <v>0</v>
      </c>
      <c r="BL481" s="16" t="s">
        <v>230</v>
      </c>
      <c r="BM481" s="16" t="s">
        <v>743</v>
      </c>
    </row>
    <row r="482" spans="2:47" s="1" customFormat="1" ht="27">
      <c r="B482" s="33"/>
      <c r="D482" s="176" t="s">
        <v>131</v>
      </c>
      <c r="F482" s="177" t="s">
        <v>132</v>
      </c>
      <c r="I482" s="137"/>
      <c r="L482" s="33"/>
      <c r="M482" s="62"/>
      <c r="N482" s="34"/>
      <c r="O482" s="34"/>
      <c r="P482" s="34"/>
      <c r="Q482" s="34"/>
      <c r="R482" s="34"/>
      <c r="S482" s="34"/>
      <c r="T482" s="63"/>
      <c r="AT482" s="16" t="s">
        <v>131</v>
      </c>
      <c r="AU482" s="16" t="s">
        <v>81</v>
      </c>
    </row>
    <row r="483" spans="2:51" s="11" customFormat="1" ht="13.5">
      <c r="B483" s="178"/>
      <c r="D483" s="179" t="s">
        <v>133</v>
      </c>
      <c r="E483" s="180" t="s">
        <v>20</v>
      </c>
      <c r="F483" s="181" t="s">
        <v>744</v>
      </c>
      <c r="H483" s="182">
        <v>44</v>
      </c>
      <c r="I483" s="183"/>
      <c r="L483" s="178"/>
      <c r="M483" s="184"/>
      <c r="N483" s="185"/>
      <c r="O483" s="185"/>
      <c r="P483" s="185"/>
      <c r="Q483" s="185"/>
      <c r="R483" s="185"/>
      <c r="S483" s="185"/>
      <c r="T483" s="186"/>
      <c r="AT483" s="187" t="s">
        <v>133</v>
      </c>
      <c r="AU483" s="187" t="s">
        <v>81</v>
      </c>
      <c r="AV483" s="11" t="s">
        <v>81</v>
      </c>
      <c r="AW483" s="11" t="s">
        <v>36</v>
      </c>
      <c r="AX483" s="11" t="s">
        <v>22</v>
      </c>
      <c r="AY483" s="187" t="s">
        <v>121</v>
      </c>
    </row>
    <row r="484" spans="2:65" s="1" customFormat="1" ht="22.5" customHeight="1">
      <c r="B484" s="163"/>
      <c r="C484" s="203" t="s">
        <v>745</v>
      </c>
      <c r="D484" s="203" t="s">
        <v>331</v>
      </c>
      <c r="E484" s="204" t="s">
        <v>746</v>
      </c>
      <c r="F484" s="205" t="s">
        <v>747</v>
      </c>
      <c r="G484" s="206" t="s">
        <v>168</v>
      </c>
      <c r="H484" s="207">
        <v>44</v>
      </c>
      <c r="I484" s="208"/>
      <c r="J484" s="209">
        <f>ROUND(I484*H484,2)</f>
        <v>0</v>
      </c>
      <c r="K484" s="205" t="s">
        <v>128</v>
      </c>
      <c r="L484" s="210"/>
      <c r="M484" s="211" t="s">
        <v>20</v>
      </c>
      <c r="N484" s="212" t="s">
        <v>44</v>
      </c>
      <c r="O484" s="34"/>
      <c r="P484" s="173">
        <f>O484*H484</f>
        <v>0</v>
      </c>
      <c r="Q484" s="173">
        <v>0.00018</v>
      </c>
      <c r="R484" s="173">
        <f>Q484*H484</f>
        <v>0.00792</v>
      </c>
      <c r="S484" s="173">
        <v>0</v>
      </c>
      <c r="T484" s="174">
        <f>S484*H484</f>
        <v>0</v>
      </c>
      <c r="AR484" s="16" t="s">
        <v>309</v>
      </c>
      <c r="AT484" s="16" t="s">
        <v>331</v>
      </c>
      <c r="AU484" s="16" t="s">
        <v>81</v>
      </c>
      <c r="AY484" s="16" t="s">
        <v>121</v>
      </c>
      <c r="BE484" s="175">
        <f>IF(N484="základní",J484,0)</f>
        <v>0</v>
      </c>
      <c r="BF484" s="175">
        <f>IF(N484="snížená",J484,0)</f>
        <v>0</v>
      </c>
      <c r="BG484" s="175">
        <f>IF(N484="zákl. přenesená",J484,0)</f>
        <v>0</v>
      </c>
      <c r="BH484" s="175">
        <f>IF(N484="sníž. přenesená",J484,0)</f>
        <v>0</v>
      </c>
      <c r="BI484" s="175">
        <f>IF(N484="nulová",J484,0)</f>
        <v>0</v>
      </c>
      <c r="BJ484" s="16" t="s">
        <v>22</v>
      </c>
      <c r="BK484" s="175">
        <f>ROUND(I484*H484,2)</f>
        <v>0</v>
      </c>
      <c r="BL484" s="16" t="s">
        <v>230</v>
      </c>
      <c r="BM484" s="16" t="s">
        <v>748</v>
      </c>
    </row>
    <row r="485" spans="2:47" s="1" customFormat="1" ht="27">
      <c r="B485" s="33"/>
      <c r="D485" s="179" t="s">
        <v>131</v>
      </c>
      <c r="F485" s="202" t="s">
        <v>132</v>
      </c>
      <c r="I485" s="137"/>
      <c r="L485" s="33"/>
      <c r="M485" s="62"/>
      <c r="N485" s="34"/>
      <c r="O485" s="34"/>
      <c r="P485" s="34"/>
      <c r="Q485" s="34"/>
      <c r="R485" s="34"/>
      <c r="S485" s="34"/>
      <c r="T485" s="63"/>
      <c r="AT485" s="16" t="s">
        <v>131</v>
      </c>
      <c r="AU485" s="16" t="s">
        <v>81</v>
      </c>
    </row>
    <row r="486" spans="2:65" s="1" customFormat="1" ht="22.5" customHeight="1">
      <c r="B486" s="163"/>
      <c r="C486" s="164" t="s">
        <v>749</v>
      </c>
      <c r="D486" s="164" t="s">
        <v>124</v>
      </c>
      <c r="E486" s="165" t="s">
        <v>750</v>
      </c>
      <c r="F486" s="166" t="s">
        <v>751</v>
      </c>
      <c r="G486" s="167" t="s">
        <v>168</v>
      </c>
      <c r="H486" s="168">
        <v>59</v>
      </c>
      <c r="I486" s="169"/>
      <c r="J486" s="170">
        <f>ROUND(I486*H486,2)</f>
        <v>0</v>
      </c>
      <c r="K486" s="166" t="s">
        <v>128</v>
      </c>
      <c r="L486" s="33"/>
      <c r="M486" s="171" t="s">
        <v>20</v>
      </c>
      <c r="N486" s="172" t="s">
        <v>44</v>
      </c>
      <c r="O486" s="34"/>
      <c r="P486" s="173">
        <f>O486*H486</f>
        <v>0</v>
      </c>
      <c r="Q486" s="173">
        <v>0.00018</v>
      </c>
      <c r="R486" s="173">
        <f>Q486*H486</f>
        <v>0.010620000000000001</v>
      </c>
      <c r="S486" s="173">
        <v>0</v>
      </c>
      <c r="T486" s="174">
        <f>S486*H486</f>
        <v>0</v>
      </c>
      <c r="AR486" s="16" t="s">
        <v>230</v>
      </c>
      <c r="AT486" s="16" t="s">
        <v>124</v>
      </c>
      <c r="AU486" s="16" t="s">
        <v>81</v>
      </c>
      <c r="AY486" s="16" t="s">
        <v>121</v>
      </c>
      <c r="BE486" s="175">
        <f>IF(N486="základní",J486,0)</f>
        <v>0</v>
      </c>
      <c r="BF486" s="175">
        <f>IF(N486="snížená",J486,0)</f>
        <v>0</v>
      </c>
      <c r="BG486" s="175">
        <f>IF(N486="zákl. přenesená",J486,0)</f>
        <v>0</v>
      </c>
      <c r="BH486" s="175">
        <f>IF(N486="sníž. přenesená",J486,0)</f>
        <v>0</v>
      </c>
      <c r="BI486" s="175">
        <f>IF(N486="nulová",J486,0)</f>
        <v>0</v>
      </c>
      <c r="BJ486" s="16" t="s">
        <v>22</v>
      </c>
      <c r="BK486" s="175">
        <f>ROUND(I486*H486,2)</f>
        <v>0</v>
      </c>
      <c r="BL486" s="16" t="s">
        <v>230</v>
      </c>
      <c r="BM486" s="16" t="s">
        <v>752</v>
      </c>
    </row>
    <row r="487" spans="2:47" s="1" customFormat="1" ht="27">
      <c r="B487" s="33"/>
      <c r="D487" s="176" t="s">
        <v>131</v>
      </c>
      <c r="F487" s="177" t="s">
        <v>132</v>
      </c>
      <c r="I487" s="137"/>
      <c r="L487" s="33"/>
      <c r="M487" s="62"/>
      <c r="N487" s="34"/>
      <c r="O487" s="34"/>
      <c r="P487" s="34"/>
      <c r="Q487" s="34"/>
      <c r="R487" s="34"/>
      <c r="S487" s="34"/>
      <c r="T487" s="63"/>
      <c r="AT487" s="16" t="s">
        <v>131</v>
      </c>
      <c r="AU487" s="16" t="s">
        <v>81</v>
      </c>
    </row>
    <row r="488" spans="2:51" s="11" customFormat="1" ht="13.5">
      <c r="B488" s="178"/>
      <c r="D488" s="179" t="s">
        <v>133</v>
      </c>
      <c r="E488" s="180" t="s">
        <v>20</v>
      </c>
      <c r="F488" s="181" t="s">
        <v>753</v>
      </c>
      <c r="H488" s="182">
        <v>59</v>
      </c>
      <c r="I488" s="183"/>
      <c r="L488" s="178"/>
      <c r="M488" s="184"/>
      <c r="N488" s="185"/>
      <c r="O488" s="185"/>
      <c r="P488" s="185"/>
      <c r="Q488" s="185"/>
      <c r="R488" s="185"/>
      <c r="S488" s="185"/>
      <c r="T488" s="186"/>
      <c r="AT488" s="187" t="s">
        <v>133</v>
      </c>
      <c r="AU488" s="187" t="s">
        <v>81</v>
      </c>
      <c r="AV488" s="11" t="s">
        <v>81</v>
      </c>
      <c r="AW488" s="11" t="s">
        <v>36</v>
      </c>
      <c r="AX488" s="11" t="s">
        <v>22</v>
      </c>
      <c r="AY488" s="187" t="s">
        <v>121</v>
      </c>
    </row>
    <row r="489" spans="2:65" s="1" customFormat="1" ht="22.5" customHeight="1">
      <c r="B489" s="163"/>
      <c r="C489" s="203" t="s">
        <v>754</v>
      </c>
      <c r="D489" s="203" t="s">
        <v>331</v>
      </c>
      <c r="E489" s="204" t="s">
        <v>755</v>
      </c>
      <c r="F489" s="205" t="s">
        <v>756</v>
      </c>
      <c r="G489" s="206" t="s">
        <v>168</v>
      </c>
      <c r="H489" s="207">
        <v>12</v>
      </c>
      <c r="I489" s="208"/>
      <c r="J489" s="209">
        <f>ROUND(I489*H489,2)</f>
        <v>0</v>
      </c>
      <c r="K489" s="205" t="s">
        <v>128</v>
      </c>
      <c r="L489" s="210"/>
      <c r="M489" s="211" t="s">
        <v>20</v>
      </c>
      <c r="N489" s="212" t="s">
        <v>44</v>
      </c>
      <c r="O489" s="34"/>
      <c r="P489" s="173">
        <f>O489*H489</f>
        <v>0</v>
      </c>
      <c r="Q489" s="173">
        <v>0.00046</v>
      </c>
      <c r="R489" s="173">
        <f>Q489*H489</f>
        <v>0.005520000000000001</v>
      </c>
      <c r="S489" s="173">
        <v>0</v>
      </c>
      <c r="T489" s="174">
        <f>S489*H489</f>
        <v>0</v>
      </c>
      <c r="AR489" s="16" t="s">
        <v>309</v>
      </c>
      <c r="AT489" s="16" t="s">
        <v>331</v>
      </c>
      <c r="AU489" s="16" t="s">
        <v>81</v>
      </c>
      <c r="AY489" s="16" t="s">
        <v>121</v>
      </c>
      <c r="BE489" s="175">
        <f>IF(N489="základní",J489,0)</f>
        <v>0</v>
      </c>
      <c r="BF489" s="175">
        <f>IF(N489="snížená",J489,0)</f>
        <v>0</v>
      </c>
      <c r="BG489" s="175">
        <f>IF(N489="zákl. přenesená",J489,0)</f>
        <v>0</v>
      </c>
      <c r="BH489" s="175">
        <f>IF(N489="sníž. přenesená",J489,0)</f>
        <v>0</v>
      </c>
      <c r="BI489" s="175">
        <f>IF(N489="nulová",J489,0)</f>
        <v>0</v>
      </c>
      <c r="BJ489" s="16" t="s">
        <v>22</v>
      </c>
      <c r="BK489" s="175">
        <f>ROUND(I489*H489,2)</f>
        <v>0</v>
      </c>
      <c r="BL489" s="16" t="s">
        <v>230</v>
      </c>
      <c r="BM489" s="16" t="s">
        <v>757</v>
      </c>
    </row>
    <row r="490" spans="2:47" s="1" customFormat="1" ht="27">
      <c r="B490" s="33"/>
      <c r="D490" s="176" t="s">
        <v>131</v>
      </c>
      <c r="F490" s="177" t="s">
        <v>132</v>
      </c>
      <c r="I490" s="137"/>
      <c r="L490" s="33"/>
      <c r="M490" s="62"/>
      <c r="N490" s="34"/>
      <c r="O490" s="34"/>
      <c r="P490" s="34"/>
      <c r="Q490" s="34"/>
      <c r="R490" s="34"/>
      <c r="S490" s="34"/>
      <c r="T490" s="63"/>
      <c r="AT490" s="16" t="s">
        <v>131</v>
      </c>
      <c r="AU490" s="16" t="s">
        <v>81</v>
      </c>
    </row>
    <row r="491" spans="2:51" s="11" customFormat="1" ht="13.5">
      <c r="B491" s="178"/>
      <c r="D491" s="176" t="s">
        <v>133</v>
      </c>
      <c r="E491" s="187" t="s">
        <v>20</v>
      </c>
      <c r="F491" s="188" t="s">
        <v>758</v>
      </c>
      <c r="H491" s="189">
        <v>11.8</v>
      </c>
      <c r="I491" s="183"/>
      <c r="L491" s="178"/>
      <c r="M491" s="184"/>
      <c r="N491" s="185"/>
      <c r="O491" s="185"/>
      <c r="P491" s="185"/>
      <c r="Q491" s="185"/>
      <c r="R491" s="185"/>
      <c r="S491" s="185"/>
      <c r="T491" s="186"/>
      <c r="AT491" s="187" t="s">
        <v>133</v>
      </c>
      <c r="AU491" s="187" t="s">
        <v>81</v>
      </c>
      <c r="AV491" s="11" t="s">
        <v>81</v>
      </c>
      <c r="AW491" s="11" t="s">
        <v>36</v>
      </c>
      <c r="AX491" s="11" t="s">
        <v>73</v>
      </c>
      <c r="AY491" s="187" t="s">
        <v>121</v>
      </c>
    </row>
    <row r="492" spans="2:51" s="11" customFormat="1" ht="13.5">
      <c r="B492" s="178"/>
      <c r="D492" s="179" t="s">
        <v>133</v>
      </c>
      <c r="E492" s="180" t="s">
        <v>20</v>
      </c>
      <c r="F492" s="181" t="s">
        <v>218</v>
      </c>
      <c r="H492" s="182">
        <v>12</v>
      </c>
      <c r="I492" s="183"/>
      <c r="L492" s="178"/>
      <c r="M492" s="184"/>
      <c r="N492" s="185"/>
      <c r="O492" s="185"/>
      <c r="P492" s="185"/>
      <c r="Q492" s="185"/>
      <c r="R492" s="185"/>
      <c r="S492" s="185"/>
      <c r="T492" s="186"/>
      <c r="AT492" s="187" t="s">
        <v>133</v>
      </c>
      <c r="AU492" s="187" t="s">
        <v>81</v>
      </c>
      <c r="AV492" s="11" t="s">
        <v>81</v>
      </c>
      <c r="AW492" s="11" t="s">
        <v>36</v>
      </c>
      <c r="AX492" s="11" t="s">
        <v>22</v>
      </c>
      <c r="AY492" s="187" t="s">
        <v>121</v>
      </c>
    </row>
    <row r="493" spans="2:65" s="1" customFormat="1" ht="22.5" customHeight="1">
      <c r="B493" s="163"/>
      <c r="C493" s="203" t="s">
        <v>759</v>
      </c>
      <c r="D493" s="203" t="s">
        <v>331</v>
      </c>
      <c r="E493" s="204" t="s">
        <v>760</v>
      </c>
      <c r="F493" s="205" t="s">
        <v>761</v>
      </c>
      <c r="G493" s="206" t="s">
        <v>168</v>
      </c>
      <c r="H493" s="207">
        <v>2</v>
      </c>
      <c r="I493" s="208"/>
      <c r="J493" s="209">
        <f>ROUND(I493*H493,2)</f>
        <v>0</v>
      </c>
      <c r="K493" s="205" t="s">
        <v>128</v>
      </c>
      <c r="L493" s="210"/>
      <c r="M493" s="211" t="s">
        <v>20</v>
      </c>
      <c r="N493" s="212" t="s">
        <v>44</v>
      </c>
      <c r="O493" s="34"/>
      <c r="P493" s="173">
        <f>O493*H493</f>
        <v>0</v>
      </c>
      <c r="Q493" s="173">
        <v>0.0004</v>
      </c>
      <c r="R493" s="173">
        <f>Q493*H493</f>
        <v>0.0008</v>
      </c>
      <c r="S493" s="173">
        <v>0</v>
      </c>
      <c r="T493" s="174">
        <f>S493*H493</f>
        <v>0</v>
      </c>
      <c r="AR493" s="16" t="s">
        <v>309</v>
      </c>
      <c r="AT493" s="16" t="s">
        <v>331</v>
      </c>
      <c r="AU493" s="16" t="s">
        <v>81</v>
      </c>
      <c r="AY493" s="16" t="s">
        <v>121</v>
      </c>
      <c r="BE493" s="175">
        <f>IF(N493="základní",J493,0)</f>
        <v>0</v>
      </c>
      <c r="BF493" s="175">
        <f>IF(N493="snížená",J493,0)</f>
        <v>0</v>
      </c>
      <c r="BG493" s="175">
        <f>IF(N493="zákl. přenesená",J493,0)</f>
        <v>0</v>
      </c>
      <c r="BH493" s="175">
        <f>IF(N493="sníž. přenesená",J493,0)</f>
        <v>0</v>
      </c>
      <c r="BI493" s="175">
        <f>IF(N493="nulová",J493,0)</f>
        <v>0</v>
      </c>
      <c r="BJ493" s="16" t="s">
        <v>22</v>
      </c>
      <c r="BK493" s="175">
        <f>ROUND(I493*H493,2)</f>
        <v>0</v>
      </c>
      <c r="BL493" s="16" t="s">
        <v>230</v>
      </c>
      <c r="BM493" s="16" t="s">
        <v>762</v>
      </c>
    </row>
    <row r="494" spans="2:47" s="1" customFormat="1" ht="27">
      <c r="B494" s="33"/>
      <c r="D494" s="179" t="s">
        <v>131</v>
      </c>
      <c r="F494" s="202" t="s">
        <v>132</v>
      </c>
      <c r="I494" s="137"/>
      <c r="L494" s="33"/>
      <c r="M494" s="62"/>
      <c r="N494" s="34"/>
      <c r="O494" s="34"/>
      <c r="P494" s="34"/>
      <c r="Q494" s="34"/>
      <c r="R494" s="34"/>
      <c r="S494" s="34"/>
      <c r="T494" s="63"/>
      <c r="AT494" s="16" t="s">
        <v>131</v>
      </c>
      <c r="AU494" s="16" t="s">
        <v>81</v>
      </c>
    </row>
    <row r="495" spans="2:65" s="1" customFormat="1" ht="22.5" customHeight="1">
      <c r="B495" s="163"/>
      <c r="C495" s="164" t="s">
        <v>763</v>
      </c>
      <c r="D495" s="164" t="s">
        <v>124</v>
      </c>
      <c r="E495" s="165" t="s">
        <v>764</v>
      </c>
      <c r="F495" s="166" t="s">
        <v>765</v>
      </c>
      <c r="G495" s="167" t="s">
        <v>726</v>
      </c>
      <c r="H495" s="168">
        <v>750</v>
      </c>
      <c r="I495" s="169"/>
      <c r="J495" s="170">
        <f>ROUND(I495*H495,2)</f>
        <v>0</v>
      </c>
      <c r="K495" s="166" t="s">
        <v>128</v>
      </c>
      <c r="L495" s="33"/>
      <c r="M495" s="171" t="s">
        <v>20</v>
      </c>
      <c r="N495" s="172" t="s">
        <v>44</v>
      </c>
      <c r="O495" s="34"/>
      <c r="P495" s="173">
        <f>O495*H495</f>
        <v>0</v>
      </c>
      <c r="Q495" s="173">
        <v>0.00011</v>
      </c>
      <c r="R495" s="173">
        <f>Q495*H495</f>
        <v>0.0825</v>
      </c>
      <c r="S495" s="173">
        <v>0</v>
      </c>
      <c r="T495" s="174">
        <f>S495*H495</f>
        <v>0</v>
      </c>
      <c r="AR495" s="16" t="s">
        <v>230</v>
      </c>
      <c r="AT495" s="16" t="s">
        <v>124</v>
      </c>
      <c r="AU495" s="16" t="s">
        <v>81</v>
      </c>
      <c r="AY495" s="16" t="s">
        <v>121</v>
      </c>
      <c r="BE495" s="175">
        <f>IF(N495="základní",J495,0)</f>
        <v>0</v>
      </c>
      <c r="BF495" s="175">
        <f>IF(N495="snížená",J495,0)</f>
        <v>0</v>
      </c>
      <c r="BG495" s="175">
        <f>IF(N495="zákl. přenesená",J495,0)</f>
        <v>0</v>
      </c>
      <c r="BH495" s="175">
        <f>IF(N495="sníž. přenesená",J495,0)</f>
        <v>0</v>
      </c>
      <c r="BI495" s="175">
        <f>IF(N495="nulová",J495,0)</f>
        <v>0</v>
      </c>
      <c r="BJ495" s="16" t="s">
        <v>22</v>
      </c>
      <c r="BK495" s="175">
        <f>ROUND(I495*H495,2)</f>
        <v>0</v>
      </c>
      <c r="BL495" s="16" t="s">
        <v>230</v>
      </c>
      <c r="BM495" s="16" t="s">
        <v>766</v>
      </c>
    </row>
    <row r="496" spans="2:47" s="1" customFormat="1" ht="27">
      <c r="B496" s="33"/>
      <c r="D496" s="179" t="s">
        <v>131</v>
      </c>
      <c r="F496" s="202" t="s">
        <v>132</v>
      </c>
      <c r="I496" s="137"/>
      <c r="L496" s="33"/>
      <c r="M496" s="62"/>
      <c r="N496" s="34"/>
      <c r="O496" s="34"/>
      <c r="P496" s="34"/>
      <c r="Q496" s="34"/>
      <c r="R496" s="34"/>
      <c r="S496" s="34"/>
      <c r="T496" s="63"/>
      <c r="AT496" s="16" t="s">
        <v>131</v>
      </c>
      <c r="AU496" s="16" t="s">
        <v>81</v>
      </c>
    </row>
    <row r="497" spans="2:65" s="1" customFormat="1" ht="22.5" customHeight="1">
      <c r="B497" s="163"/>
      <c r="C497" s="203" t="s">
        <v>767</v>
      </c>
      <c r="D497" s="203" t="s">
        <v>331</v>
      </c>
      <c r="E497" s="204" t="s">
        <v>768</v>
      </c>
      <c r="F497" s="205" t="s">
        <v>769</v>
      </c>
      <c r="G497" s="206" t="s">
        <v>770</v>
      </c>
      <c r="H497" s="207">
        <v>530</v>
      </c>
      <c r="I497" s="208"/>
      <c r="J497" s="209">
        <f>ROUND(I497*H497,2)</f>
        <v>0</v>
      </c>
      <c r="K497" s="205" t="s">
        <v>20</v>
      </c>
      <c r="L497" s="210"/>
      <c r="M497" s="211" t="s">
        <v>20</v>
      </c>
      <c r="N497" s="212" t="s">
        <v>44</v>
      </c>
      <c r="O497" s="34"/>
      <c r="P497" s="173">
        <f>O497*H497</f>
        <v>0</v>
      </c>
      <c r="Q497" s="173">
        <v>0.05</v>
      </c>
      <c r="R497" s="173">
        <f>Q497*H497</f>
        <v>26.5</v>
      </c>
      <c r="S497" s="173">
        <v>0</v>
      </c>
      <c r="T497" s="174">
        <f>S497*H497</f>
        <v>0</v>
      </c>
      <c r="AR497" s="16" t="s">
        <v>309</v>
      </c>
      <c r="AT497" s="16" t="s">
        <v>331</v>
      </c>
      <c r="AU497" s="16" t="s">
        <v>81</v>
      </c>
      <c r="AY497" s="16" t="s">
        <v>121</v>
      </c>
      <c r="BE497" s="175">
        <f>IF(N497="základní",J497,0)</f>
        <v>0</v>
      </c>
      <c r="BF497" s="175">
        <f>IF(N497="snížená",J497,0)</f>
        <v>0</v>
      </c>
      <c r="BG497" s="175">
        <f>IF(N497="zákl. přenesená",J497,0)</f>
        <v>0</v>
      </c>
      <c r="BH497" s="175">
        <f>IF(N497="sníž. přenesená",J497,0)</f>
        <v>0</v>
      </c>
      <c r="BI497" s="175">
        <f>IF(N497="nulová",J497,0)</f>
        <v>0</v>
      </c>
      <c r="BJ497" s="16" t="s">
        <v>22</v>
      </c>
      <c r="BK497" s="175">
        <f>ROUND(I497*H497,2)</f>
        <v>0</v>
      </c>
      <c r="BL497" s="16" t="s">
        <v>230</v>
      </c>
      <c r="BM497" s="16" t="s">
        <v>771</v>
      </c>
    </row>
    <row r="498" spans="2:47" s="1" customFormat="1" ht="27">
      <c r="B498" s="33"/>
      <c r="D498" s="176" t="s">
        <v>131</v>
      </c>
      <c r="F498" s="177" t="s">
        <v>132</v>
      </c>
      <c r="I498" s="137"/>
      <c r="L498" s="33"/>
      <c r="M498" s="62"/>
      <c r="N498" s="34"/>
      <c r="O498" s="34"/>
      <c r="P498" s="34"/>
      <c r="Q498" s="34"/>
      <c r="R498" s="34"/>
      <c r="S498" s="34"/>
      <c r="T498" s="63"/>
      <c r="AT498" s="16" t="s">
        <v>131</v>
      </c>
      <c r="AU498" s="16" t="s">
        <v>81</v>
      </c>
    </row>
    <row r="499" spans="2:51" s="11" customFormat="1" ht="13.5">
      <c r="B499" s="178"/>
      <c r="D499" s="176" t="s">
        <v>133</v>
      </c>
      <c r="E499" s="187" t="s">
        <v>20</v>
      </c>
      <c r="F499" s="188" t="s">
        <v>772</v>
      </c>
      <c r="H499" s="189">
        <v>28</v>
      </c>
      <c r="I499" s="183"/>
      <c r="L499" s="178"/>
      <c r="M499" s="184"/>
      <c r="N499" s="185"/>
      <c r="O499" s="185"/>
      <c r="P499" s="185"/>
      <c r="Q499" s="185"/>
      <c r="R499" s="185"/>
      <c r="S499" s="185"/>
      <c r="T499" s="186"/>
      <c r="AT499" s="187" t="s">
        <v>133</v>
      </c>
      <c r="AU499" s="187" t="s">
        <v>81</v>
      </c>
      <c r="AV499" s="11" t="s">
        <v>81</v>
      </c>
      <c r="AW499" s="11" t="s">
        <v>36</v>
      </c>
      <c r="AX499" s="11" t="s">
        <v>73</v>
      </c>
      <c r="AY499" s="187" t="s">
        <v>121</v>
      </c>
    </row>
    <row r="500" spans="2:51" s="11" customFormat="1" ht="13.5">
      <c r="B500" s="178"/>
      <c r="D500" s="176" t="s">
        <v>133</v>
      </c>
      <c r="E500" s="187" t="s">
        <v>20</v>
      </c>
      <c r="F500" s="188" t="s">
        <v>773</v>
      </c>
      <c r="H500" s="189">
        <v>502</v>
      </c>
      <c r="I500" s="183"/>
      <c r="L500" s="178"/>
      <c r="M500" s="184"/>
      <c r="N500" s="185"/>
      <c r="O500" s="185"/>
      <c r="P500" s="185"/>
      <c r="Q500" s="185"/>
      <c r="R500" s="185"/>
      <c r="S500" s="185"/>
      <c r="T500" s="186"/>
      <c r="AT500" s="187" t="s">
        <v>133</v>
      </c>
      <c r="AU500" s="187" t="s">
        <v>81</v>
      </c>
      <c r="AV500" s="11" t="s">
        <v>81</v>
      </c>
      <c r="AW500" s="11" t="s">
        <v>36</v>
      </c>
      <c r="AX500" s="11" t="s">
        <v>73</v>
      </c>
      <c r="AY500" s="187" t="s">
        <v>121</v>
      </c>
    </row>
    <row r="501" spans="2:51" s="12" customFormat="1" ht="13.5">
      <c r="B501" s="190"/>
      <c r="D501" s="179" t="s">
        <v>133</v>
      </c>
      <c r="E501" s="199" t="s">
        <v>20</v>
      </c>
      <c r="F501" s="200" t="s">
        <v>142</v>
      </c>
      <c r="H501" s="201">
        <v>530</v>
      </c>
      <c r="I501" s="194"/>
      <c r="L501" s="190"/>
      <c r="M501" s="195"/>
      <c r="N501" s="196"/>
      <c r="O501" s="196"/>
      <c r="P501" s="196"/>
      <c r="Q501" s="196"/>
      <c r="R501" s="196"/>
      <c r="S501" s="196"/>
      <c r="T501" s="197"/>
      <c r="AT501" s="198" t="s">
        <v>133</v>
      </c>
      <c r="AU501" s="198" t="s">
        <v>81</v>
      </c>
      <c r="AV501" s="12" t="s">
        <v>129</v>
      </c>
      <c r="AW501" s="12" t="s">
        <v>36</v>
      </c>
      <c r="AX501" s="12" t="s">
        <v>22</v>
      </c>
      <c r="AY501" s="198" t="s">
        <v>121</v>
      </c>
    </row>
    <row r="502" spans="2:65" s="1" customFormat="1" ht="22.5" customHeight="1">
      <c r="B502" s="163"/>
      <c r="C502" s="164" t="s">
        <v>774</v>
      </c>
      <c r="D502" s="164" t="s">
        <v>124</v>
      </c>
      <c r="E502" s="165" t="s">
        <v>775</v>
      </c>
      <c r="F502" s="166" t="s">
        <v>776</v>
      </c>
      <c r="G502" s="167" t="s">
        <v>127</v>
      </c>
      <c r="H502" s="168">
        <v>14.04</v>
      </c>
      <c r="I502" s="169"/>
      <c r="J502" s="170">
        <f>ROUND(I502*H502,2)</f>
        <v>0</v>
      </c>
      <c r="K502" s="166" t="s">
        <v>128</v>
      </c>
      <c r="L502" s="33"/>
      <c r="M502" s="171" t="s">
        <v>20</v>
      </c>
      <c r="N502" s="172" t="s">
        <v>44</v>
      </c>
      <c r="O502" s="34"/>
      <c r="P502" s="173">
        <f>O502*H502</f>
        <v>0</v>
      </c>
      <c r="Q502" s="173">
        <v>0</v>
      </c>
      <c r="R502" s="173">
        <f>Q502*H502</f>
        <v>0</v>
      </c>
      <c r="S502" s="173">
        <v>0</v>
      </c>
      <c r="T502" s="174">
        <f>S502*H502</f>
        <v>0</v>
      </c>
      <c r="AR502" s="16" t="s">
        <v>230</v>
      </c>
      <c r="AT502" s="16" t="s">
        <v>124</v>
      </c>
      <c r="AU502" s="16" t="s">
        <v>81</v>
      </c>
      <c r="AY502" s="16" t="s">
        <v>121</v>
      </c>
      <c r="BE502" s="175">
        <f>IF(N502="základní",J502,0)</f>
        <v>0</v>
      </c>
      <c r="BF502" s="175">
        <f>IF(N502="snížená",J502,0)</f>
        <v>0</v>
      </c>
      <c r="BG502" s="175">
        <f>IF(N502="zákl. přenesená",J502,0)</f>
        <v>0</v>
      </c>
      <c r="BH502" s="175">
        <f>IF(N502="sníž. přenesená",J502,0)</f>
        <v>0</v>
      </c>
      <c r="BI502" s="175">
        <f>IF(N502="nulová",J502,0)</f>
        <v>0</v>
      </c>
      <c r="BJ502" s="16" t="s">
        <v>22</v>
      </c>
      <c r="BK502" s="175">
        <f>ROUND(I502*H502,2)</f>
        <v>0</v>
      </c>
      <c r="BL502" s="16" t="s">
        <v>230</v>
      </c>
      <c r="BM502" s="16" t="s">
        <v>777</v>
      </c>
    </row>
    <row r="503" spans="2:47" s="1" customFormat="1" ht="27">
      <c r="B503" s="33"/>
      <c r="D503" s="176" t="s">
        <v>131</v>
      </c>
      <c r="F503" s="177" t="s">
        <v>132</v>
      </c>
      <c r="I503" s="137"/>
      <c r="L503" s="33"/>
      <c r="M503" s="62"/>
      <c r="N503" s="34"/>
      <c r="O503" s="34"/>
      <c r="P503" s="34"/>
      <c r="Q503" s="34"/>
      <c r="R503" s="34"/>
      <c r="S503" s="34"/>
      <c r="T503" s="63"/>
      <c r="AT503" s="16" t="s">
        <v>131</v>
      </c>
      <c r="AU503" s="16" t="s">
        <v>81</v>
      </c>
    </row>
    <row r="504" spans="2:51" s="11" customFormat="1" ht="13.5">
      <c r="B504" s="178"/>
      <c r="D504" s="179" t="s">
        <v>133</v>
      </c>
      <c r="E504" s="180" t="s">
        <v>20</v>
      </c>
      <c r="F504" s="181" t="s">
        <v>778</v>
      </c>
      <c r="H504" s="182">
        <v>14.04</v>
      </c>
      <c r="I504" s="183"/>
      <c r="L504" s="178"/>
      <c r="M504" s="184"/>
      <c r="N504" s="185"/>
      <c r="O504" s="185"/>
      <c r="P504" s="185"/>
      <c r="Q504" s="185"/>
      <c r="R504" s="185"/>
      <c r="S504" s="185"/>
      <c r="T504" s="186"/>
      <c r="AT504" s="187" t="s">
        <v>133</v>
      </c>
      <c r="AU504" s="187" t="s">
        <v>81</v>
      </c>
      <c r="AV504" s="11" t="s">
        <v>81</v>
      </c>
      <c r="AW504" s="11" t="s">
        <v>36</v>
      </c>
      <c r="AX504" s="11" t="s">
        <v>22</v>
      </c>
      <c r="AY504" s="187" t="s">
        <v>121</v>
      </c>
    </row>
    <row r="505" spans="2:65" s="1" customFormat="1" ht="22.5" customHeight="1">
      <c r="B505" s="163"/>
      <c r="C505" s="164" t="s">
        <v>779</v>
      </c>
      <c r="D505" s="164" t="s">
        <v>124</v>
      </c>
      <c r="E505" s="165" t="s">
        <v>780</v>
      </c>
      <c r="F505" s="166" t="s">
        <v>781</v>
      </c>
      <c r="G505" s="167" t="s">
        <v>127</v>
      </c>
      <c r="H505" s="168">
        <v>14.04</v>
      </c>
      <c r="I505" s="169"/>
      <c r="J505" s="170">
        <f>ROUND(I505*H505,2)</f>
        <v>0</v>
      </c>
      <c r="K505" s="166" t="s">
        <v>128</v>
      </c>
      <c r="L505" s="33"/>
      <c r="M505" s="171" t="s">
        <v>20</v>
      </c>
      <c r="N505" s="172" t="s">
        <v>44</v>
      </c>
      <c r="O505" s="34"/>
      <c r="P505" s="173">
        <f>O505*H505</f>
        <v>0</v>
      </c>
      <c r="Q505" s="173">
        <v>7E-05</v>
      </c>
      <c r="R505" s="173">
        <f>Q505*H505</f>
        <v>0.0009827999999999998</v>
      </c>
      <c r="S505" s="173">
        <v>0</v>
      </c>
      <c r="T505" s="174">
        <f>S505*H505</f>
        <v>0</v>
      </c>
      <c r="AR505" s="16" t="s">
        <v>230</v>
      </c>
      <c r="AT505" s="16" t="s">
        <v>124</v>
      </c>
      <c r="AU505" s="16" t="s">
        <v>81</v>
      </c>
      <c r="AY505" s="16" t="s">
        <v>121</v>
      </c>
      <c r="BE505" s="175">
        <f>IF(N505="základní",J505,0)</f>
        <v>0</v>
      </c>
      <c r="BF505" s="175">
        <f>IF(N505="snížená",J505,0)</f>
        <v>0</v>
      </c>
      <c r="BG505" s="175">
        <f>IF(N505="zákl. přenesená",J505,0)</f>
        <v>0</v>
      </c>
      <c r="BH505" s="175">
        <f>IF(N505="sníž. přenesená",J505,0)</f>
        <v>0</v>
      </c>
      <c r="BI505" s="175">
        <f>IF(N505="nulová",J505,0)</f>
        <v>0</v>
      </c>
      <c r="BJ505" s="16" t="s">
        <v>22</v>
      </c>
      <c r="BK505" s="175">
        <f>ROUND(I505*H505,2)</f>
        <v>0</v>
      </c>
      <c r="BL505" s="16" t="s">
        <v>230</v>
      </c>
      <c r="BM505" s="16" t="s">
        <v>782</v>
      </c>
    </row>
    <row r="506" spans="2:47" s="1" customFormat="1" ht="27">
      <c r="B506" s="33"/>
      <c r="D506" s="176" t="s">
        <v>131</v>
      </c>
      <c r="F506" s="177" t="s">
        <v>132</v>
      </c>
      <c r="I506" s="137"/>
      <c r="L506" s="33"/>
      <c r="M506" s="62"/>
      <c r="N506" s="34"/>
      <c r="O506" s="34"/>
      <c r="P506" s="34"/>
      <c r="Q506" s="34"/>
      <c r="R506" s="34"/>
      <c r="S506" s="34"/>
      <c r="T506" s="63"/>
      <c r="AT506" s="16" t="s">
        <v>131</v>
      </c>
      <c r="AU506" s="16" t="s">
        <v>81</v>
      </c>
    </row>
    <row r="507" spans="2:51" s="11" customFormat="1" ht="13.5">
      <c r="B507" s="178"/>
      <c r="D507" s="179" t="s">
        <v>133</v>
      </c>
      <c r="E507" s="180" t="s">
        <v>20</v>
      </c>
      <c r="F507" s="181" t="s">
        <v>778</v>
      </c>
      <c r="H507" s="182">
        <v>14.04</v>
      </c>
      <c r="I507" s="183"/>
      <c r="L507" s="178"/>
      <c r="M507" s="184"/>
      <c r="N507" s="185"/>
      <c r="O507" s="185"/>
      <c r="P507" s="185"/>
      <c r="Q507" s="185"/>
      <c r="R507" s="185"/>
      <c r="S507" s="185"/>
      <c r="T507" s="186"/>
      <c r="AT507" s="187" t="s">
        <v>133</v>
      </c>
      <c r="AU507" s="187" t="s">
        <v>81</v>
      </c>
      <c r="AV507" s="11" t="s">
        <v>81</v>
      </c>
      <c r="AW507" s="11" t="s">
        <v>36</v>
      </c>
      <c r="AX507" s="11" t="s">
        <v>22</v>
      </c>
      <c r="AY507" s="187" t="s">
        <v>121</v>
      </c>
    </row>
    <row r="508" spans="2:65" s="1" customFormat="1" ht="22.5" customHeight="1">
      <c r="B508" s="163"/>
      <c r="C508" s="164" t="s">
        <v>783</v>
      </c>
      <c r="D508" s="164" t="s">
        <v>124</v>
      </c>
      <c r="E508" s="165" t="s">
        <v>784</v>
      </c>
      <c r="F508" s="166" t="s">
        <v>785</v>
      </c>
      <c r="G508" s="167" t="s">
        <v>127</v>
      </c>
      <c r="H508" s="168">
        <v>14.04</v>
      </c>
      <c r="I508" s="169"/>
      <c r="J508" s="170">
        <f>ROUND(I508*H508,2)</f>
        <v>0</v>
      </c>
      <c r="K508" s="166" t="s">
        <v>128</v>
      </c>
      <c r="L508" s="33"/>
      <c r="M508" s="171" t="s">
        <v>20</v>
      </c>
      <c r="N508" s="172" t="s">
        <v>44</v>
      </c>
      <c r="O508" s="34"/>
      <c r="P508" s="173">
        <f>O508*H508</f>
        <v>0</v>
      </c>
      <c r="Q508" s="173">
        <v>0.00017</v>
      </c>
      <c r="R508" s="173">
        <f>Q508*H508</f>
        <v>0.0023868</v>
      </c>
      <c r="S508" s="173">
        <v>0</v>
      </c>
      <c r="T508" s="174">
        <f>S508*H508</f>
        <v>0</v>
      </c>
      <c r="AR508" s="16" t="s">
        <v>230</v>
      </c>
      <c r="AT508" s="16" t="s">
        <v>124</v>
      </c>
      <c r="AU508" s="16" t="s">
        <v>81</v>
      </c>
      <c r="AY508" s="16" t="s">
        <v>121</v>
      </c>
      <c r="BE508" s="175">
        <f>IF(N508="základní",J508,0)</f>
        <v>0</v>
      </c>
      <c r="BF508" s="175">
        <f>IF(N508="snížená",J508,0)</f>
        <v>0</v>
      </c>
      <c r="BG508" s="175">
        <f>IF(N508="zákl. přenesená",J508,0)</f>
        <v>0</v>
      </c>
      <c r="BH508" s="175">
        <f>IF(N508="sníž. přenesená",J508,0)</f>
        <v>0</v>
      </c>
      <c r="BI508" s="175">
        <f>IF(N508="nulová",J508,0)</f>
        <v>0</v>
      </c>
      <c r="BJ508" s="16" t="s">
        <v>22</v>
      </c>
      <c r="BK508" s="175">
        <f>ROUND(I508*H508,2)</f>
        <v>0</v>
      </c>
      <c r="BL508" s="16" t="s">
        <v>230</v>
      </c>
      <c r="BM508" s="16" t="s">
        <v>786</v>
      </c>
    </row>
    <row r="509" spans="2:47" s="1" customFormat="1" ht="27">
      <c r="B509" s="33"/>
      <c r="D509" s="176" t="s">
        <v>131</v>
      </c>
      <c r="F509" s="177" t="s">
        <v>132</v>
      </c>
      <c r="I509" s="137"/>
      <c r="L509" s="33"/>
      <c r="M509" s="62"/>
      <c r="N509" s="34"/>
      <c r="O509" s="34"/>
      <c r="P509" s="34"/>
      <c r="Q509" s="34"/>
      <c r="R509" s="34"/>
      <c r="S509" s="34"/>
      <c r="T509" s="63"/>
      <c r="AT509" s="16" t="s">
        <v>131</v>
      </c>
      <c r="AU509" s="16" t="s">
        <v>81</v>
      </c>
    </row>
    <row r="510" spans="2:51" s="11" customFormat="1" ht="13.5">
      <c r="B510" s="178"/>
      <c r="D510" s="179" t="s">
        <v>133</v>
      </c>
      <c r="E510" s="180" t="s">
        <v>20</v>
      </c>
      <c r="F510" s="181" t="s">
        <v>778</v>
      </c>
      <c r="H510" s="182">
        <v>14.04</v>
      </c>
      <c r="I510" s="183"/>
      <c r="L510" s="178"/>
      <c r="M510" s="184"/>
      <c r="N510" s="185"/>
      <c r="O510" s="185"/>
      <c r="P510" s="185"/>
      <c r="Q510" s="185"/>
      <c r="R510" s="185"/>
      <c r="S510" s="185"/>
      <c r="T510" s="186"/>
      <c r="AT510" s="187" t="s">
        <v>133</v>
      </c>
      <c r="AU510" s="187" t="s">
        <v>81</v>
      </c>
      <c r="AV510" s="11" t="s">
        <v>81</v>
      </c>
      <c r="AW510" s="11" t="s">
        <v>36</v>
      </c>
      <c r="AX510" s="11" t="s">
        <v>22</v>
      </c>
      <c r="AY510" s="187" t="s">
        <v>121</v>
      </c>
    </row>
    <row r="511" spans="2:65" s="1" customFormat="1" ht="22.5" customHeight="1">
      <c r="B511" s="163"/>
      <c r="C511" s="164" t="s">
        <v>787</v>
      </c>
      <c r="D511" s="164" t="s">
        <v>124</v>
      </c>
      <c r="E511" s="165" t="s">
        <v>788</v>
      </c>
      <c r="F511" s="166" t="s">
        <v>789</v>
      </c>
      <c r="G511" s="167" t="s">
        <v>127</v>
      </c>
      <c r="H511" s="168">
        <v>14.04</v>
      </c>
      <c r="I511" s="169"/>
      <c r="J511" s="170">
        <f>ROUND(I511*H511,2)</f>
        <v>0</v>
      </c>
      <c r="K511" s="166" t="s">
        <v>128</v>
      </c>
      <c r="L511" s="33"/>
      <c r="M511" s="171" t="s">
        <v>20</v>
      </c>
      <c r="N511" s="172" t="s">
        <v>44</v>
      </c>
      <c r="O511" s="34"/>
      <c r="P511" s="173">
        <f>O511*H511</f>
        <v>0</v>
      </c>
      <c r="Q511" s="173">
        <v>0.00012</v>
      </c>
      <c r="R511" s="173">
        <f>Q511*H511</f>
        <v>0.0016848</v>
      </c>
      <c r="S511" s="173">
        <v>0</v>
      </c>
      <c r="T511" s="174">
        <f>S511*H511</f>
        <v>0</v>
      </c>
      <c r="AR511" s="16" t="s">
        <v>230</v>
      </c>
      <c r="AT511" s="16" t="s">
        <v>124</v>
      </c>
      <c r="AU511" s="16" t="s">
        <v>81</v>
      </c>
      <c r="AY511" s="16" t="s">
        <v>121</v>
      </c>
      <c r="BE511" s="175">
        <f>IF(N511="základní",J511,0)</f>
        <v>0</v>
      </c>
      <c r="BF511" s="175">
        <f>IF(N511="snížená",J511,0)</f>
        <v>0</v>
      </c>
      <c r="BG511" s="175">
        <f>IF(N511="zákl. přenesená",J511,0)</f>
        <v>0</v>
      </c>
      <c r="BH511" s="175">
        <f>IF(N511="sníž. přenesená",J511,0)</f>
        <v>0</v>
      </c>
      <c r="BI511" s="175">
        <f>IF(N511="nulová",J511,0)</f>
        <v>0</v>
      </c>
      <c r="BJ511" s="16" t="s">
        <v>22</v>
      </c>
      <c r="BK511" s="175">
        <f>ROUND(I511*H511,2)</f>
        <v>0</v>
      </c>
      <c r="BL511" s="16" t="s">
        <v>230</v>
      </c>
      <c r="BM511" s="16" t="s">
        <v>790</v>
      </c>
    </row>
    <row r="512" spans="2:47" s="1" customFormat="1" ht="27">
      <c r="B512" s="33"/>
      <c r="D512" s="176" t="s">
        <v>131</v>
      </c>
      <c r="F512" s="177" t="s">
        <v>132</v>
      </c>
      <c r="I512" s="137"/>
      <c r="L512" s="33"/>
      <c r="M512" s="62"/>
      <c r="N512" s="34"/>
      <c r="O512" s="34"/>
      <c r="P512" s="34"/>
      <c r="Q512" s="34"/>
      <c r="R512" s="34"/>
      <c r="S512" s="34"/>
      <c r="T512" s="63"/>
      <c r="AT512" s="16" t="s">
        <v>131</v>
      </c>
      <c r="AU512" s="16" t="s">
        <v>81</v>
      </c>
    </row>
    <row r="513" spans="2:51" s="11" customFormat="1" ht="13.5">
      <c r="B513" s="178"/>
      <c r="D513" s="179" t="s">
        <v>133</v>
      </c>
      <c r="E513" s="180" t="s">
        <v>20</v>
      </c>
      <c r="F513" s="181" t="s">
        <v>778</v>
      </c>
      <c r="H513" s="182">
        <v>14.04</v>
      </c>
      <c r="I513" s="183"/>
      <c r="L513" s="178"/>
      <c r="M513" s="184"/>
      <c r="N513" s="185"/>
      <c r="O513" s="185"/>
      <c r="P513" s="185"/>
      <c r="Q513" s="185"/>
      <c r="R513" s="185"/>
      <c r="S513" s="185"/>
      <c r="T513" s="186"/>
      <c r="AT513" s="187" t="s">
        <v>133</v>
      </c>
      <c r="AU513" s="187" t="s">
        <v>81</v>
      </c>
      <c r="AV513" s="11" t="s">
        <v>81</v>
      </c>
      <c r="AW513" s="11" t="s">
        <v>36</v>
      </c>
      <c r="AX513" s="11" t="s">
        <v>22</v>
      </c>
      <c r="AY513" s="187" t="s">
        <v>121</v>
      </c>
    </row>
    <row r="514" spans="2:65" s="1" customFormat="1" ht="22.5" customHeight="1">
      <c r="B514" s="163"/>
      <c r="C514" s="164" t="s">
        <v>791</v>
      </c>
      <c r="D514" s="164" t="s">
        <v>124</v>
      </c>
      <c r="E514" s="165" t="s">
        <v>792</v>
      </c>
      <c r="F514" s="166" t="s">
        <v>793</v>
      </c>
      <c r="G514" s="167" t="s">
        <v>127</v>
      </c>
      <c r="H514" s="168">
        <v>14.04</v>
      </c>
      <c r="I514" s="169"/>
      <c r="J514" s="170">
        <f>ROUND(I514*H514,2)</f>
        <v>0</v>
      </c>
      <c r="K514" s="166" t="s">
        <v>128</v>
      </c>
      <c r="L514" s="33"/>
      <c r="M514" s="171" t="s">
        <v>20</v>
      </c>
      <c r="N514" s="172" t="s">
        <v>44</v>
      </c>
      <c r="O514" s="34"/>
      <c r="P514" s="173">
        <f>O514*H514</f>
        <v>0</v>
      </c>
      <c r="Q514" s="173">
        <v>0.00012</v>
      </c>
      <c r="R514" s="173">
        <f>Q514*H514</f>
        <v>0.0016848</v>
      </c>
      <c r="S514" s="173">
        <v>0</v>
      </c>
      <c r="T514" s="174">
        <f>S514*H514</f>
        <v>0</v>
      </c>
      <c r="AR514" s="16" t="s">
        <v>230</v>
      </c>
      <c r="AT514" s="16" t="s">
        <v>124</v>
      </c>
      <c r="AU514" s="16" t="s">
        <v>81</v>
      </c>
      <c r="AY514" s="16" t="s">
        <v>121</v>
      </c>
      <c r="BE514" s="175">
        <f>IF(N514="základní",J514,0)</f>
        <v>0</v>
      </c>
      <c r="BF514" s="175">
        <f>IF(N514="snížená",J514,0)</f>
        <v>0</v>
      </c>
      <c r="BG514" s="175">
        <f>IF(N514="zákl. přenesená",J514,0)</f>
        <v>0</v>
      </c>
      <c r="BH514" s="175">
        <f>IF(N514="sníž. přenesená",J514,0)</f>
        <v>0</v>
      </c>
      <c r="BI514" s="175">
        <f>IF(N514="nulová",J514,0)</f>
        <v>0</v>
      </c>
      <c r="BJ514" s="16" t="s">
        <v>22</v>
      </c>
      <c r="BK514" s="175">
        <f>ROUND(I514*H514,2)</f>
        <v>0</v>
      </c>
      <c r="BL514" s="16" t="s">
        <v>230</v>
      </c>
      <c r="BM514" s="16" t="s">
        <v>794</v>
      </c>
    </row>
    <row r="515" spans="2:47" s="1" customFormat="1" ht="27">
      <c r="B515" s="33"/>
      <c r="D515" s="176" t="s">
        <v>131</v>
      </c>
      <c r="F515" s="177" t="s">
        <v>132</v>
      </c>
      <c r="I515" s="137"/>
      <c r="L515" s="33"/>
      <c r="M515" s="62"/>
      <c r="N515" s="34"/>
      <c r="O515" s="34"/>
      <c r="P515" s="34"/>
      <c r="Q515" s="34"/>
      <c r="R515" s="34"/>
      <c r="S515" s="34"/>
      <c r="T515" s="63"/>
      <c r="AT515" s="16" t="s">
        <v>131</v>
      </c>
      <c r="AU515" s="16" t="s">
        <v>81</v>
      </c>
    </row>
    <row r="516" spans="2:51" s="11" customFormat="1" ht="13.5">
      <c r="B516" s="178"/>
      <c r="D516" s="179" t="s">
        <v>133</v>
      </c>
      <c r="E516" s="180" t="s">
        <v>20</v>
      </c>
      <c r="F516" s="181" t="s">
        <v>778</v>
      </c>
      <c r="H516" s="182">
        <v>14.04</v>
      </c>
      <c r="I516" s="183"/>
      <c r="L516" s="178"/>
      <c r="M516" s="184"/>
      <c r="N516" s="185"/>
      <c r="O516" s="185"/>
      <c r="P516" s="185"/>
      <c r="Q516" s="185"/>
      <c r="R516" s="185"/>
      <c r="S516" s="185"/>
      <c r="T516" s="186"/>
      <c r="AT516" s="187" t="s">
        <v>133</v>
      </c>
      <c r="AU516" s="187" t="s">
        <v>81</v>
      </c>
      <c r="AV516" s="11" t="s">
        <v>81</v>
      </c>
      <c r="AW516" s="11" t="s">
        <v>36</v>
      </c>
      <c r="AX516" s="11" t="s">
        <v>22</v>
      </c>
      <c r="AY516" s="187" t="s">
        <v>121</v>
      </c>
    </row>
    <row r="517" spans="2:65" s="1" customFormat="1" ht="22.5" customHeight="1">
      <c r="B517" s="163"/>
      <c r="C517" s="164" t="s">
        <v>795</v>
      </c>
      <c r="D517" s="164" t="s">
        <v>124</v>
      </c>
      <c r="E517" s="165" t="s">
        <v>796</v>
      </c>
      <c r="F517" s="166" t="s">
        <v>797</v>
      </c>
      <c r="G517" s="167" t="s">
        <v>693</v>
      </c>
      <c r="H517" s="213"/>
      <c r="I517" s="169"/>
      <c r="J517" s="170">
        <f>ROUND(I517*H517,2)</f>
        <v>0</v>
      </c>
      <c r="K517" s="166" t="s">
        <v>128</v>
      </c>
      <c r="L517" s="33"/>
      <c r="M517" s="171" t="s">
        <v>20</v>
      </c>
      <c r="N517" s="172" t="s">
        <v>44</v>
      </c>
      <c r="O517" s="34"/>
      <c r="P517" s="173">
        <f>O517*H517</f>
        <v>0</v>
      </c>
      <c r="Q517" s="173">
        <v>0</v>
      </c>
      <c r="R517" s="173">
        <f>Q517*H517</f>
        <v>0</v>
      </c>
      <c r="S517" s="173">
        <v>0</v>
      </c>
      <c r="T517" s="174">
        <f>S517*H517</f>
        <v>0</v>
      </c>
      <c r="AR517" s="16" t="s">
        <v>230</v>
      </c>
      <c r="AT517" s="16" t="s">
        <v>124</v>
      </c>
      <c r="AU517" s="16" t="s">
        <v>81</v>
      </c>
      <c r="AY517" s="16" t="s">
        <v>121</v>
      </c>
      <c r="BE517" s="175">
        <f>IF(N517="základní",J517,0)</f>
        <v>0</v>
      </c>
      <c r="BF517" s="175">
        <f>IF(N517="snížená",J517,0)</f>
        <v>0</v>
      </c>
      <c r="BG517" s="175">
        <f>IF(N517="zákl. přenesená",J517,0)</f>
        <v>0</v>
      </c>
      <c r="BH517" s="175">
        <f>IF(N517="sníž. přenesená",J517,0)</f>
        <v>0</v>
      </c>
      <c r="BI517" s="175">
        <f>IF(N517="nulová",J517,0)</f>
        <v>0</v>
      </c>
      <c r="BJ517" s="16" t="s">
        <v>22</v>
      </c>
      <c r="BK517" s="175">
        <f>ROUND(I517*H517,2)</f>
        <v>0</v>
      </c>
      <c r="BL517" s="16" t="s">
        <v>230</v>
      </c>
      <c r="BM517" s="16" t="s">
        <v>798</v>
      </c>
    </row>
    <row r="518" spans="2:47" s="1" customFormat="1" ht="27">
      <c r="B518" s="33"/>
      <c r="D518" s="176" t="s">
        <v>131</v>
      </c>
      <c r="F518" s="177" t="s">
        <v>132</v>
      </c>
      <c r="I518" s="137"/>
      <c r="L518" s="33"/>
      <c r="M518" s="62"/>
      <c r="N518" s="34"/>
      <c r="O518" s="34"/>
      <c r="P518" s="34"/>
      <c r="Q518" s="34"/>
      <c r="R518" s="34"/>
      <c r="S518" s="34"/>
      <c r="T518" s="63"/>
      <c r="AT518" s="16" t="s">
        <v>131</v>
      </c>
      <c r="AU518" s="16" t="s">
        <v>81</v>
      </c>
    </row>
    <row r="519" spans="2:63" s="10" customFormat="1" ht="29.25" customHeight="1">
      <c r="B519" s="149"/>
      <c r="D519" s="160" t="s">
        <v>72</v>
      </c>
      <c r="E519" s="161" t="s">
        <v>799</v>
      </c>
      <c r="F519" s="161" t="s">
        <v>800</v>
      </c>
      <c r="I519" s="152"/>
      <c r="J519" s="162">
        <f>BK519</f>
        <v>0</v>
      </c>
      <c r="L519" s="149"/>
      <c r="M519" s="154"/>
      <c r="N519" s="155"/>
      <c r="O519" s="155"/>
      <c r="P519" s="156">
        <f>SUM(P520:P524)</f>
        <v>0</v>
      </c>
      <c r="Q519" s="155"/>
      <c r="R519" s="156">
        <f>SUM(R520:R524)</f>
        <v>0.17020000000000002</v>
      </c>
      <c r="S519" s="155"/>
      <c r="T519" s="157">
        <f>SUM(T520:T524)</f>
        <v>0</v>
      </c>
      <c r="AR519" s="150" t="s">
        <v>81</v>
      </c>
      <c r="AT519" s="158" t="s">
        <v>72</v>
      </c>
      <c r="AU519" s="158" t="s">
        <v>22</v>
      </c>
      <c r="AY519" s="150" t="s">
        <v>121</v>
      </c>
      <c r="BK519" s="159">
        <f>SUM(BK520:BK524)</f>
        <v>0</v>
      </c>
    </row>
    <row r="520" spans="2:65" s="1" customFormat="1" ht="22.5" customHeight="1">
      <c r="B520" s="163"/>
      <c r="C520" s="164" t="s">
        <v>801</v>
      </c>
      <c r="D520" s="164" t="s">
        <v>124</v>
      </c>
      <c r="E520" s="165" t="s">
        <v>802</v>
      </c>
      <c r="F520" s="166" t="s">
        <v>803</v>
      </c>
      <c r="G520" s="167" t="s">
        <v>127</v>
      </c>
      <c r="H520" s="168">
        <v>370</v>
      </c>
      <c r="I520" s="169"/>
      <c r="J520" s="170">
        <f>ROUND(I520*H520,2)</f>
        <v>0</v>
      </c>
      <c r="K520" s="166" t="s">
        <v>20</v>
      </c>
      <c r="L520" s="33"/>
      <c r="M520" s="171" t="s">
        <v>20</v>
      </c>
      <c r="N520" s="172" t="s">
        <v>44</v>
      </c>
      <c r="O520" s="34"/>
      <c r="P520" s="173">
        <f>O520*H520</f>
        <v>0</v>
      </c>
      <c r="Q520" s="173">
        <v>0.0002</v>
      </c>
      <c r="R520" s="173">
        <f>Q520*H520</f>
        <v>0.07400000000000001</v>
      </c>
      <c r="S520" s="173">
        <v>0</v>
      </c>
      <c r="T520" s="174">
        <f>S520*H520</f>
        <v>0</v>
      </c>
      <c r="AR520" s="16" t="s">
        <v>230</v>
      </c>
      <c r="AT520" s="16" t="s">
        <v>124</v>
      </c>
      <c r="AU520" s="16" t="s">
        <v>81</v>
      </c>
      <c r="AY520" s="16" t="s">
        <v>121</v>
      </c>
      <c r="BE520" s="175">
        <f>IF(N520="základní",J520,0)</f>
        <v>0</v>
      </c>
      <c r="BF520" s="175">
        <f>IF(N520="snížená",J520,0)</f>
        <v>0</v>
      </c>
      <c r="BG520" s="175">
        <f>IF(N520="zákl. přenesená",J520,0)</f>
        <v>0</v>
      </c>
      <c r="BH520" s="175">
        <f>IF(N520="sníž. přenesená",J520,0)</f>
        <v>0</v>
      </c>
      <c r="BI520" s="175">
        <f>IF(N520="nulová",J520,0)</f>
        <v>0</v>
      </c>
      <c r="BJ520" s="16" t="s">
        <v>22</v>
      </c>
      <c r="BK520" s="175">
        <f>ROUND(I520*H520,2)</f>
        <v>0</v>
      </c>
      <c r="BL520" s="16" t="s">
        <v>230</v>
      </c>
      <c r="BM520" s="16" t="s">
        <v>804</v>
      </c>
    </row>
    <row r="521" spans="2:47" s="1" customFormat="1" ht="27">
      <c r="B521" s="33"/>
      <c r="D521" s="179" t="s">
        <v>131</v>
      </c>
      <c r="F521" s="202" t="s">
        <v>132</v>
      </c>
      <c r="I521" s="137"/>
      <c r="L521" s="33"/>
      <c r="M521" s="62"/>
      <c r="N521" s="34"/>
      <c r="O521" s="34"/>
      <c r="P521" s="34"/>
      <c r="Q521" s="34"/>
      <c r="R521" s="34"/>
      <c r="S521" s="34"/>
      <c r="T521" s="63"/>
      <c r="AT521" s="16" t="s">
        <v>131</v>
      </c>
      <c r="AU521" s="16" t="s">
        <v>81</v>
      </c>
    </row>
    <row r="522" spans="2:65" s="1" customFormat="1" ht="31.5" customHeight="1">
      <c r="B522" s="163"/>
      <c r="C522" s="164" t="s">
        <v>805</v>
      </c>
      <c r="D522" s="164" t="s">
        <v>124</v>
      </c>
      <c r="E522" s="165" t="s">
        <v>806</v>
      </c>
      <c r="F522" s="166" t="s">
        <v>807</v>
      </c>
      <c r="G522" s="167" t="s">
        <v>127</v>
      </c>
      <c r="H522" s="168">
        <v>370</v>
      </c>
      <c r="I522" s="169"/>
      <c r="J522" s="170">
        <f>ROUND(I522*H522,2)</f>
        <v>0</v>
      </c>
      <c r="K522" s="166" t="s">
        <v>808</v>
      </c>
      <c r="L522" s="33"/>
      <c r="M522" s="171" t="s">
        <v>20</v>
      </c>
      <c r="N522" s="172" t="s">
        <v>44</v>
      </c>
      <c r="O522" s="34"/>
      <c r="P522" s="173">
        <f>O522*H522</f>
        <v>0</v>
      </c>
      <c r="Q522" s="173">
        <v>0.00026</v>
      </c>
      <c r="R522" s="173">
        <f>Q522*H522</f>
        <v>0.0962</v>
      </c>
      <c r="S522" s="173">
        <v>0</v>
      </c>
      <c r="T522" s="174">
        <f>S522*H522</f>
        <v>0</v>
      </c>
      <c r="AR522" s="16" t="s">
        <v>129</v>
      </c>
      <c r="AT522" s="16" t="s">
        <v>124</v>
      </c>
      <c r="AU522" s="16" t="s">
        <v>81</v>
      </c>
      <c r="AY522" s="16" t="s">
        <v>121</v>
      </c>
      <c r="BE522" s="175">
        <f>IF(N522="základní",J522,0)</f>
        <v>0</v>
      </c>
      <c r="BF522" s="175">
        <f>IF(N522="snížená",J522,0)</f>
        <v>0</v>
      </c>
      <c r="BG522" s="175">
        <f>IF(N522="zákl. přenesená",J522,0)</f>
        <v>0</v>
      </c>
      <c r="BH522" s="175">
        <f>IF(N522="sníž. přenesená",J522,0)</f>
        <v>0</v>
      </c>
      <c r="BI522" s="175">
        <f>IF(N522="nulová",J522,0)</f>
        <v>0</v>
      </c>
      <c r="BJ522" s="16" t="s">
        <v>22</v>
      </c>
      <c r="BK522" s="175">
        <f>ROUND(I522*H522,2)</f>
        <v>0</v>
      </c>
      <c r="BL522" s="16" t="s">
        <v>129</v>
      </c>
      <c r="BM522" s="16" t="s">
        <v>809</v>
      </c>
    </row>
    <row r="523" spans="2:47" s="1" customFormat="1" ht="27">
      <c r="B523" s="33"/>
      <c r="D523" s="176" t="s">
        <v>131</v>
      </c>
      <c r="F523" s="177" t="s">
        <v>132</v>
      </c>
      <c r="I523" s="137"/>
      <c r="L523" s="33"/>
      <c r="M523" s="62"/>
      <c r="N523" s="34"/>
      <c r="O523" s="34"/>
      <c r="P523" s="34"/>
      <c r="Q523" s="34"/>
      <c r="R523" s="34"/>
      <c r="S523" s="34"/>
      <c r="T523" s="63"/>
      <c r="AT523" s="16" t="s">
        <v>131</v>
      </c>
      <c r="AU523" s="16" t="s">
        <v>81</v>
      </c>
    </row>
    <row r="524" spans="2:51" s="11" customFormat="1" ht="13.5">
      <c r="B524" s="178"/>
      <c r="D524" s="176" t="s">
        <v>133</v>
      </c>
      <c r="E524" s="187" t="s">
        <v>20</v>
      </c>
      <c r="F524" s="188" t="s">
        <v>810</v>
      </c>
      <c r="H524" s="189">
        <v>370</v>
      </c>
      <c r="I524" s="183"/>
      <c r="L524" s="178"/>
      <c r="M524" s="214"/>
      <c r="N524" s="215"/>
      <c r="O524" s="215"/>
      <c r="P524" s="215"/>
      <c r="Q524" s="215"/>
      <c r="R524" s="215"/>
      <c r="S524" s="215"/>
      <c r="T524" s="216"/>
      <c r="AT524" s="187" t="s">
        <v>133</v>
      </c>
      <c r="AU524" s="187" t="s">
        <v>81</v>
      </c>
      <c r="AV524" s="11" t="s">
        <v>81</v>
      </c>
      <c r="AW524" s="11" t="s">
        <v>36</v>
      </c>
      <c r="AX524" s="11" t="s">
        <v>22</v>
      </c>
      <c r="AY524" s="187" t="s">
        <v>121</v>
      </c>
    </row>
    <row r="525" spans="2:12" s="1" customFormat="1" ht="6.75" customHeight="1">
      <c r="B525" s="48"/>
      <c r="C525" s="49"/>
      <c r="D525" s="49"/>
      <c r="E525" s="49"/>
      <c r="F525" s="49"/>
      <c r="G525" s="49"/>
      <c r="H525" s="49"/>
      <c r="I525" s="115"/>
      <c r="J525" s="49"/>
      <c r="K525" s="49"/>
      <c r="L525" s="33"/>
    </row>
    <row r="526" ht="13.5">
      <c r="AT526" s="217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25"/>
      <c r="C1" s="225"/>
      <c r="D1" s="224" t="s">
        <v>1</v>
      </c>
      <c r="E1" s="225"/>
      <c r="F1" s="226" t="s">
        <v>834</v>
      </c>
      <c r="G1" s="350" t="s">
        <v>835</v>
      </c>
      <c r="H1" s="350"/>
      <c r="I1" s="231"/>
      <c r="J1" s="226" t="s">
        <v>836</v>
      </c>
      <c r="K1" s="224" t="s">
        <v>85</v>
      </c>
      <c r="L1" s="226" t="s">
        <v>837</v>
      </c>
      <c r="M1" s="226"/>
      <c r="N1" s="226"/>
      <c r="O1" s="226"/>
      <c r="P1" s="226"/>
      <c r="Q1" s="226"/>
      <c r="R1" s="226"/>
      <c r="S1" s="226"/>
      <c r="T1" s="226"/>
      <c r="U1" s="222"/>
      <c r="V1" s="22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84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81</v>
      </c>
    </row>
    <row r="4" spans="2:46" ht="36.75" customHeight="1">
      <c r="B4" s="20"/>
      <c r="C4" s="21"/>
      <c r="D4" s="22" t="s">
        <v>86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351" t="str">
        <f>'Rekapitulace stavby'!K6</f>
        <v>U22 – PD NA PROVEDENÍ STAVBY REKONSTRUKCE LEŽATÝCH A SVISLÝCH ROZVODŮ VODY</v>
      </c>
      <c r="F7" s="343"/>
      <c r="G7" s="343"/>
      <c r="H7" s="343"/>
      <c r="I7" s="93"/>
      <c r="J7" s="21"/>
      <c r="K7" s="23"/>
    </row>
    <row r="8" spans="2:11" s="1" customFormat="1" ht="15">
      <c r="B8" s="33"/>
      <c r="C8" s="34"/>
      <c r="D8" s="29" t="s">
        <v>87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52" t="s">
        <v>811</v>
      </c>
      <c r="F9" s="336"/>
      <c r="G9" s="336"/>
      <c r="H9" s="336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5" t="s">
        <v>25</v>
      </c>
      <c r="J12" s="96" t="str">
        <f>'Rekapitulace stavby'!AN8</f>
        <v>28.5.2018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31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32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31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34</v>
      </c>
      <c r="E20" s="34"/>
      <c r="F20" s="34"/>
      <c r="G20" s="34"/>
      <c r="H20" s="34"/>
      <c r="I20" s="95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35</v>
      </c>
      <c r="F21" s="34"/>
      <c r="G21" s="34"/>
      <c r="H21" s="34"/>
      <c r="I21" s="95" t="s">
        <v>31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37</v>
      </c>
      <c r="E23" s="34"/>
      <c r="F23" s="34"/>
      <c r="G23" s="34"/>
      <c r="H23" s="34"/>
      <c r="I23" s="94"/>
      <c r="J23" s="34"/>
      <c r="K23" s="37"/>
    </row>
    <row r="24" spans="2:11" s="6" customFormat="1" ht="376.5" customHeight="1">
      <c r="B24" s="97"/>
      <c r="C24" s="98"/>
      <c r="D24" s="98"/>
      <c r="E24" s="346" t="s">
        <v>38</v>
      </c>
      <c r="F24" s="353"/>
      <c r="G24" s="353"/>
      <c r="H24" s="353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39</v>
      </c>
      <c r="E27" s="34"/>
      <c r="F27" s="34"/>
      <c r="G27" s="34"/>
      <c r="H27" s="34"/>
      <c r="I27" s="94"/>
      <c r="J27" s="104">
        <f>ROUND(J79,2)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41</v>
      </c>
      <c r="G29" s="34"/>
      <c r="H29" s="34"/>
      <c r="I29" s="105" t="s">
        <v>40</v>
      </c>
      <c r="J29" s="38" t="s">
        <v>42</v>
      </c>
      <c r="K29" s="37"/>
    </row>
    <row r="30" spans="2:11" s="1" customFormat="1" ht="14.25" customHeight="1" hidden="1">
      <c r="B30" s="33"/>
      <c r="C30" s="34"/>
      <c r="D30" s="41" t="s">
        <v>43</v>
      </c>
      <c r="E30" s="41" t="s">
        <v>44</v>
      </c>
      <c r="F30" s="106">
        <f>ROUND(SUM(BE79:BE85),2)</f>
        <v>0</v>
      </c>
      <c r="G30" s="34"/>
      <c r="H30" s="34"/>
      <c r="I30" s="107">
        <v>0.21</v>
      </c>
      <c r="J30" s="106">
        <f>ROUND(ROUND((SUM(BE79:BE85)),2)*I30,2)</f>
        <v>0</v>
      </c>
      <c r="K30" s="37"/>
    </row>
    <row r="31" spans="2:11" s="1" customFormat="1" ht="14.25" customHeight="1" hidden="1">
      <c r="B31" s="33"/>
      <c r="C31" s="34"/>
      <c r="D31" s="34"/>
      <c r="E31" s="41" t="s">
        <v>45</v>
      </c>
      <c r="F31" s="106">
        <f>ROUND(SUM(BF79:BF85),2)</f>
        <v>0</v>
      </c>
      <c r="G31" s="34"/>
      <c r="H31" s="34"/>
      <c r="I31" s="107">
        <v>0.15</v>
      </c>
      <c r="J31" s="106">
        <f>ROUND(ROUND((SUM(BF79:BF85)),2)*I31,2)</f>
        <v>0</v>
      </c>
      <c r="K31" s="37"/>
    </row>
    <row r="32" spans="2:11" s="1" customFormat="1" ht="14.25" customHeight="1">
      <c r="B32" s="33"/>
      <c r="C32" s="34"/>
      <c r="D32" s="41" t="s">
        <v>43</v>
      </c>
      <c r="E32" s="41" t="s">
        <v>46</v>
      </c>
      <c r="F32" s="106">
        <f>ROUND(SUM(BG79:BG85),2)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>
      <c r="B33" s="33"/>
      <c r="C33" s="34"/>
      <c r="D33" s="34"/>
      <c r="E33" s="41" t="s">
        <v>47</v>
      </c>
      <c r="F33" s="106">
        <f>ROUND(SUM(BH79:BH85),2)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06">
        <f>ROUND(SUM(BI79:BI85),2)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49</v>
      </c>
      <c r="E36" s="64"/>
      <c r="F36" s="64"/>
      <c r="G36" s="110" t="s">
        <v>50</v>
      </c>
      <c r="H36" s="111" t="s">
        <v>51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89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51" t="str">
        <f>E7</f>
        <v>U22 – PD NA PROVEDENÍ STAVBY REKONSTRUKCE LEŽATÝCH A SVISLÝCH ROZVODŮ VODY</v>
      </c>
      <c r="F45" s="336"/>
      <c r="G45" s="336"/>
      <c r="H45" s="336"/>
      <c r="I45" s="94"/>
      <c r="J45" s="34"/>
      <c r="K45" s="37"/>
    </row>
    <row r="46" spans="2:11" s="1" customFormat="1" ht="14.25" customHeight="1">
      <c r="B46" s="33"/>
      <c r="C46" s="29" t="s">
        <v>87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52" t="str">
        <f>E9</f>
        <v>VRN-01 - VRN</v>
      </c>
      <c r="F47" s="336"/>
      <c r="G47" s="336"/>
      <c r="H47" s="336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5" t="s">
        <v>25</v>
      </c>
      <c r="J49" s="96" t="str">
        <f>IF(J12="","",J12)</f>
        <v>28.5.2018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 </v>
      </c>
      <c r="G51" s="34"/>
      <c r="H51" s="34"/>
      <c r="I51" s="95" t="s">
        <v>34</v>
      </c>
      <c r="J51" s="27" t="str">
        <f>E21</f>
        <v>VODOPLAN spol. s.r.o., Sokolovská 41, 323 00 Plzeň</v>
      </c>
      <c r="K51" s="37"/>
    </row>
    <row r="52" spans="2:11" s="1" customFormat="1" ht="14.25" customHeight="1">
      <c r="B52" s="33"/>
      <c r="C52" s="29" t="s">
        <v>32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90</v>
      </c>
      <c r="D54" s="108"/>
      <c r="E54" s="108"/>
      <c r="F54" s="108"/>
      <c r="G54" s="108"/>
      <c r="H54" s="108"/>
      <c r="I54" s="119"/>
      <c r="J54" s="120" t="s">
        <v>91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92</v>
      </c>
      <c r="D56" s="34"/>
      <c r="E56" s="34"/>
      <c r="F56" s="34"/>
      <c r="G56" s="34"/>
      <c r="H56" s="34"/>
      <c r="I56" s="94"/>
      <c r="J56" s="104">
        <f>J79</f>
        <v>0</v>
      </c>
      <c r="K56" s="37"/>
      <c r="AU56" s="16" t="s">
        <v>93</v>
      </c>
    </row>
    <row r="57" spans="2:11" s="7" customFormat="1" ht="24.75" customHeight="1">
      <c r="B57" s="123"/>
      <c r="C57" s="124"/>
      <c r="D57" s="125" t="s">
        <v>812</v>
      </c>
      <c r="E57" s="126"/>
      <c r="F57" s="126"/>
      <c r="G57" s="126"/>
      <c r="H57" s="126"/>
      <c r="I57" s="127"/>
      <c r="J57" s="128">
        <f>J80</f>
        <v>0</v>
      </c>
      <c r="K57" s="129"/>
    </row>
    <row r="58" spans="2:11" s="8" customFormat="1" ht="19.5" customHeight="1">
      <c r="B58" s="130"/>
      <c r="C58" s="131"/>
      <c r="D58" s="132" t="s">
        <v>813</v>
      </c>
      <c r="E58" s="133"/>
      <c r="F58" s="133"/>
      <c r="G58" s="133"/>
      <c r="H58" s="133"/>
      <c r="I58" s="134"/>
      <c r="J58" s="135">
        <f>J81</f>
        <v>0</v>
      </c>
      <c r="K58" s="136"/>
    </row>
    <row r="59" spans="2:11" s="8" customFormat="1" ht="19.5" customHeight="1">
      <c r="B59" s="130"/>
      <c r="C59" s="131"/>
      <c r="D59" s="132" t="s">
        <v>814</v>
      </c>
      <c r="E59" s="133"/>
      <c r="F59" s="133"/>
      <c r="G59" s="133"/>
      <c r="H59" s="133"/>
      <c r="I59" s="134"/>
      <c r="J59" s="135">
        <f>J84</f>
        <v>0</v>
      </c>
      <c r="K59" s="136"/>
    </row>
    <row r="60" spans="2:11" s="1" customFormat="1" ht="21.75" customHeight="1">
      <c r="B60" s="33"/>
      <c r="C60" s="34"/>
      <c r="D60" s="34"/>
      <c r="E60" s="34"/>
      <c r="F60" s="34"/>
      <c r="G60" s="34"/>
      <c r="H60" s="34"/>
      <c r="I60" s="94"/>
      <c r="J60" s="34"/>
      <c r="K60" s="37"/>
    </row>
    <row r="61" spans="2:11" s="1" customFormat="1" ht="6.75" customHeight="1">
      <c r="B61" s="48"/>
      <c r="C61" s="49"/>
      <c r="D61" s="49"/>
      <c r="E61" s="49"/>
      <c r="F61" s="49"/>
      <c r="G61" s="49"/>
      <c r="H61" s="49"/>
      <c r="I61" s="115"/>
      <c r="J61" s="49"/>
      <c r="K61" s="50"/>
    </row>
    <row r="65" spans="2:12" s="1" customFormat="1" ht="6.75" customHeight="1">
      <c r="B65" s="51"/>
      <c r="C65" s="52"/>
      <c r="D65" s="52"/>
      <c r="E65" s="52"/>
      <c r="F65" s="52"/>
      <c r="G65" s="52"/>
      <c r="H65" s="52"/>
      <c r="I65" s="116"/>
      <c r="J65" s="52"/>
      <c r="K65" s="52"/>
      <c r="L65" s="33"/>
    </row>
    <row r="66" spans="2:12" s="1" customFormat="1" ht="36.75" customHeight="1">
      <c r="B66" s="33"/>
      <c r="C66" s="53" t="s">
        <v>105</v>
      </c>
      <c r="I66" s="137"/>
      <c r="L66" s="33"/>
    </row>
    <row r="67" spans="2:12" s="1" customFormat="1" ht="6.75" customHeight="1">
      <c r="B67" s="33"/>
      <c r="I67" s="137"/>
      <c r="L67" s="33"/>
    </row>
    <row r="68" spans="2:12" s="1" customFormat="1" ht="14.25" customHeight="1">
      <c r="B68" s="33"/>
      <c r="C68" s="55" t="s">
        <v>16</v>
      </c>
      <c r="I68" s="137"/>
      <c r="L68" s="33"/>
    </row>
    <row r="69" spans="2:12" s="1" customFormat="1" ht="22.5" customHeight="1">
      <c r="B69" s="33"/>
      <c r="E69" s="354" t="str">
        <f>E7</f>
        <v>U22 – PD NA PROVEDENÍ STAVBY REKONSTRUKCE LEŽATÝCH A SVISLÝCH ROZVODŮ VODY</v>
      </c>
      <c r="F69" s="331"/>
      <c r="G69" s="331"/>
      <c r="H69" s="331"/>
      <c r="I69" s="137"/>
      <c r="L69" s="33"/>
    </row>
    <row r="70" spans="2:12" s="1" customFormat="1" ht="14.25" customHeight="1">
      <c r="B70" s="33"/>
      <c r="C70" s="55" t="s">
        <v>87</v>
      </c>
      <c r="I70" s="137"/>
      <c r="L70" s="33"/>
    </row>
    <row r="71" spans="2:12" s="1" customFormat="1" ht="23.25" customHeight="1">
      <c r="B71" s="33"/>
      <c r="E71" s="328" t="str">
        <f>E9</f>
        <v>VRN-01 - VRN</v>
      </c>
      <c r="F71" s="331"/>
      <c r="G71" s="331"/>
      <c r="H71" s="331"/>
      <c r="I71" s="137"/>
      <c r="L71" s="33"/>
    </row>
    <row r="72" spans="2:12" s="1" customFormat="1" ht="6.75" customHeight="1">
      <c r="B72" s="33"/>
      <c r="I72" s="137"/>
      <c r="L72" s="33"/>
    </row>
    <row r="73" spans="2:12" s="1" customFormat="1" ht="18" customHeight="1">
      <c r="B73" s="33"/>
      <c r="C73" s="55" t="s">
        <v>23</v>
      </c>
      <c r="F73" s="138" t="str">
        <f>F12</f>
        <v> </v>
      </c>
      <c r="I73" s="139" t="s">
        <v>25</v>
      </c>
      <c r="J73" s="59" t="str">
        <f>IF(J12="","",J12)</f>
        <v>28.5.2018</v>
      </c>
      <c r="L73" s="33"/>
    </row>
    <row r="74" spans="2:12" s="1" customFormat="1" ht="6.75" customHeight="1">
      <c r="B74" s="33"/>
      <c r="I74" s="137"/>
      <c r="L74" s="33"/>
    </row>
    <row r="75" spans="2:12" s="1" customFormat="1" ht="15">
      <c r="B75" s="33"/>
      <c r="C75" s="55" t="s">
        <v>29</v>
      </c>
      <c r="F75" s="138" t="str">
        <f>E15</f>
        <v> </v>
      </c>
      <c r="I75" s="139" t="s">
        <v>34</v>
      </c>
      <c r="J75" s="138" t="str">
        <f>E21</f>
        <v>VODOPLAN spol. s.r.o., Sokolovská 41, 323 00 Plzeň</v>
      </c>
      <c r="L75" s="33"/>
    </row>
    <row r="76" spans="2:12" s="1" customFormat="1" ht="14.25" customHeight="1">
      <c r="B76" s="33"/>
      <c r="C76" s="55" t="s">
        <v>32</v>
      </c>
      <c r="F76" s="138">
        <f>IF(E18="","",E18)</f>
      </c>
      <c r="I76" s="137"/>
      <c r="L76" s="33"/>
    </row>
    <row r="77" spans="2:12" s="1" customFormat="1" ht="9.75" customHeight="1">
      <c r="B77" s="33"/>
      <c r="I77" s="137"/>
      <c r="L77" s="33"/>
    </row>
    <row r="78" spans="2:20" s="9" customFormat="1" ht="29.25" customHeight="1">
      <c r="B78" s="140"/>
      <c r="C78" s="141" t="s">
        <v>106</v>
      </c>
      <c r="D78" s="142" t="s">
        <v>58</v>
      </c>
      <c r="E78" s="142" t="s">
        <v>54</v>
      </c>
      <c r="F78" s="142" t="s">
        <v>107</v>
      </c>
      <c r="G78" s="142" t="s">
        <v>108</v>
      </c>
      <c r="H78" s="142" t="s">
        <v>109</v>
      </c>
      <c r="I78" s="143" t="s">
        <v>110</v>
      </c>
      <c r="J78" s="142" t="s">
        <v>91</v>
      </c>
      <c r="K78" s="144" t="s">
        <v>111</v>
      </c>
      <c r="L78" s="140"/>
      <c r="M78" s="66" t="s">
        <v>112</v>
      </c>
      <c r="N78" s="67" t="s">
        <v>43</v>
      </c>
      <c r="O78" s="67" t="s">
        <v>113</v>
      </c>
      <c r="P78" s="67" t="s">
        <v>114</v>
      </c>
      <c r="Q78" s="67" t="s">
        <v>115</v>
      </c>
      <c r="R78" s="67" t="s">
        <v>116</v>
      </c>
      <c r="S78" s="67" t="s">
        <v>117</v>
      </c>
      <c r="T78" s="68" t="s">
        <v>118</v>
      </c>
    </row>
    <row r="79" spans="2:63" s="1" customFormat="1" ht="29.25" customHeight="1">
      <c r="B79" s="33"/>
      <c r="C79" s="70" t="s">
        <v>92</v>
      </c>
      <c r="I79" s="137"/>
      <c r="J79" s="145">
        <f>BK79</f>
        <v>0</v>
      </c>
      <c r="L79" s="33"/>
      <c r="M79" s="69"/>
      <c r="N79" s="60"/>
      <c r="O79" s="60"/>
      <c r="P79" s="146">
        <f>P80</f>
        <v>0</v>
      </c>
      <c r="Q79" s="60"/>
      <c r="R79" s="146">
        <f>R80</f>
        <v>0</v>
      </c>
      <c r="S79" s="60"/>
      <c r="T79" s="147">
        <f>T80</f>
        <v>0</v>
      </c>
      <c r="AT79" s="16" t="s">
        <v>72</v>
      </c>
      <c r="AU79" s="16" t="s">
        <v>93</v>
      </c>
      <c r="BK79" s="148">
        <f>BK80</f>
        <v>0</v>
      </c>
    </row>
    <row r="80" spans="2:63" s="10" customFormat="1" ht="36.75" customHeight="1">
      <c r="B80" s="149"/>
      <c r="D80" s="150" t="s">
        <v>72</v>
      </c>
      <c r="E80" s="151" t="s">
        <v>83</v>
      </c>
      <c r="F80" s="151" t="s">
        <v>815</v>
      </c>
      <c r="I80" s="152"/>
      <c r="J80" s="153">
        <f>BK80</f>
        <v>0</v>
      </c>
      <c r="L80" s="149"/>
      <c r="M80" s="154"/>
      <c r="N80" s="155"/>
      <c r="O80" s="155"/>
      <c r="P80" s="156">
        <f>P81+P84</f>
        <v>0</v>
      </c>
      <c r="Q80" s="155"/>
      <c r="R80" s="156">
        <f>R81+R84</f>
        <v>0</v>
      </c>
      <c r="S80" s="155"/>
      <c r="T80" s="157">
        <f>T81+T84</f>
        <v>0</v>
      </c>
      <c r="AR80" s="150" t="s">
        <v>157</v>
      </c>
      <c r="AT80" s="158" t="s">
        <v>72</v>
      </c>
      <c r="AU80" s="158" t="s">
        <v>73</v>
      </c>
      <c r="AY80" s="150" t="s">
        <v>121</v>
      </c>
      <c r="BK80" s="159">
        <f>BK81+BK84</f>
        <v>0</v>
      </c>
    </row>
    <row r="81" spans="2:63" s="10" customFormat="1" ht="19.5" customHeight="1">
      <c r="B81" s="149"/>
      <c r="D81" s="160" t="s">
        <v>72</v>
      </c>
      <c r="E81" s="161" t="s">
        <v>816</v>
      </c>
      <c r="F81" s="161" t="s">
        <v>817</v>
      </c>
      <c r="I81" s="152"/>
      <c r="J81" s="162">
        <f>BK81</f>
        <v>0</v>
      </c>
      <c r="L81" s="149"/>
      <c r="M81" s="154"/>
      <c r="N81" s="155"/>
      <c r="O81" s="155"/>
      <c r="P81" s="156">
        <f>SUM(P82:P83)</f>
        <v>0</v>
      </c>
      <c r="Q81" s="155"/>
      <c r="R81" s="156">
        <f>SUM(R82:R83)</f>
        <v>0</v>
      </c>
      <c r="S81" s="155"/>
      <c r="T81" s="157">
        <f>SUM(T82:T83)</f>
        <v>0</v>
      </c>
      <c r="AR81" s="150" t="s">
        <v>157</v>
      </c>
      <c r="AT81" s="158" t="s">
        <v>72</v>
      </c>
      <c r="AU81" s="158" t="s">
        <v>22</v>
      </c>
      <c r="AY81" s="150" t="s">
        <v>121</v>
      </c>
      <c r="BK81" s="159">
        <f>SUM(BK82:BK83)</f>
        <v>0</v>
      </c>
    </row>
    <row r="82" spans="2:65" s="1" customFormat="1" ht="22.5" customHeight="1">
      <c r="B82" s="163"/>
      <c r="C82" s="164" t="s">
        <v>22</v>
      </c>
      <c r="D82" s="164" t="s">
        <v>124</v>
      </c>
      <c r="E82" s="165" t="s">
        <v>818</v>
      </c>
      <c r="F82" s="166" t="s">
        <v>819</v>
      </c>
      <c r="G82" s="167" t="s">
        <v>820</v>
      </c>
      <c r="H82" s="168">
        <v>1</v>
      </c>
      <c r="I82" s="169"/>
      <c r="J82" s="170">
        <f>ROUND(I82*H82,2)</f>
        <v>0</v>
      </c>
      <c r="K82" s="166" t="s">
        <v>20</v>
      </c>
      <c r="L82" s="33"/>
      <c r="M82" s="171" t="s">
        <v>20</v>
      </c>
      <c r="N82" s="172" t="s">
        <v>47</v>
      </c>
      <c r="O82" s="34"/>
      <c r="P82" s="173">
        <f>O82*H82</f>
        <v>0</v>
      </c>
      <c r="Q82" s="173">
        <v>0</v>
      </c>
      <c r="R82" s="173">
        <f>Q82*H82</f>
        <v>0</v>
      </c>
      <c r="S82" s="173">
        <v>0</v>
      </c>
      <c r="T82" s="174">
        <f>S82*H82</f>
        <v>0</v>
      </c>
      <c r="AR82" s="16" t="s">
        <v>821</v>
      </c>
      <c r="AT82" s="16" t="s">
        <v>124</v>
      </c>
      <c r="AU82" s="16" t="s">
        <v>81</v>
      </c>
      <c r="AY82" s="16" t="s">
        <v>121</v>
      </c>
      <c r="BE82" s="175">
        <f>IF(N82="základní",J82,0)</f>
        <v>0</v>
      </c>
      <c r="BF82" s="175">
        <f>IF(N82="snížená",J82,0)</f>
        <v>0</v>
      </c>
      <c r="BG82" s="175">
        <f>IF(N82="zákl. přenesená",J82,0)</f>
        <v>0</v>
      </c>
      <c r="BH82" s="175">
        <f>IF(N82="sníž. přenesená",J82,0)</f>
        <v>0</v>
      </c>
      <c r="BI82" s="175">
        <f>IF(N82="nulová",J82,0)</f>
        <v>0</v>
      </c>
      <c r="BJ82" s="16" t="s">
        <v>157</v>
      </c>
      <c r="BK82" s="175">
        <f>ROUND(I82*H82,2)</f>
        <v>0</v>
      </c>
      <c r="BL82" s="16" t="s">
        <v>821</v>
      </c>
      <c r="BM82" s="16" t="s">
        <v>822</v>
      </c>
    </row>
    <row r="83" spans="2:65" s="1" customFormat="1" ht="22.5" customHeight="1">
      <c r="B83" s="163"/>
      <c r="C83" s="164" t="s">
        <v>81</v>
      </c>
      <c r="D83" s="164" t="s">
        <v>124</v>
      </c>
      <c r="E83" s="165" t="s">
        <v>823</v>
      </c>
      <c r="F83" s="166" t="s">
        <v>824</v>
      </c>
      <c r="G83" s="167" t="s">
        <v>820</v>
      </c>
      <c r="H83" s="168">
        <v>1</v>
      </c>
      <c r="I83" s="169"/>
      <c r="J83" s="170">
        <f>ROUND(I83*H83,2)</f>
        <v>0</v>
      </c>
      <c r="K83" s="166" t="s">
        <v>20</v>
      </c>
      <c r="L83" s="33"/>
      <c r="M83" s="171" t="s">
        <v>20</v>
      </c>
      <c r="N83" s="172" t="s">
        <v>47</v>
      </c>
      <c r="O83" s="34"/>
      <c r="P83" s="173">
        <f>O83*H83</f>
        <v>0</v>
      </c>
      <c r="Q83" s="173">
        <v>0</v>
      </c>
      <c r="R83" s="173">
        <f>Q83*H83</f>
        <v>0</v>
      </c>
      <c r="S83" s="173">
        <v>0</v>
      </c>
      <c r="T83" s="174">
        <f>S83*H83</f>
        <v>0</v>
      </c>
      <c r="AR83" s="16" t="s">
        <v>821</v>
      </c>
      <c r="AT83" s="16" t="s">
        <v>124</v>
      </c>
      <c r="AU83" s="16" t="s">
        <v>81</v>
      </c>
      <c r="AY83" s="16" t="s">
        <v>121</v>
      </c>
      <c r="BE83" s="175">
        <f>IF(N83="základní",J83,0)</f>
        <v>0</v>
      </c>
      <c r="BF83" s="175">
        <f>IF(N83="snížená",J83,0)</f>
        <v>0</v>
      </c>
      <c r="BG83" s="175">
        <f>IF(N83="zákl. přenesená",J83,0)</f>
        <v>0</v>
      </c>
      <c r="BH83" s="175">
        <f>IF(N83="sníž. přenesená",J83,0)</f>
        <v>0</v>
      </c>
      <c r="BI83" s="175">
        <f>IF(N83="nulová",J83,0)</f>
        <v>0</v>
      </c>
      <c r="BJ83" s="16" t="s">
        <v>157</v>
      </c>
      <c r="BK83" s="175">
        <f>ROUND(I83*H83,2)</f>
        <v>0</v>
      </c>
      <c r="BL83" s="16" t="s">
        <v>821</v>
      </c>
      <c r="BM83" s="16" t="s">
        <v>825</v>
      </c>
    </row>
    <row r="84" spans="2:63" s="10" customFormat="1" ht="29.25" customHeight="1">
      <c r="B84" s="149"/>
      <c r="D84" s="160" t="s">
        <v>72</v>
      </c>
      <c r="E84" s="161" t="s">
        <v>826</v>
      </c>
      <c r="F84" s="161" t="s">
        <v>827</v>
      </c>
      <c r="I84" s="152"/>
      <c r="J84" s="162">
        <f>BK84</f>
        <v>0</v>
      </c>
      <c r="L84" s="149"/>
      <c r="M84" s="154"/>
      <c r="N84" s="155"/>
      <c r="O84" s="155"/>
      <c r="P84" s="156">
        <f>P85</f>
        <v>0</v>
      </c>
      <c r="Q84" s="155"/>
      <c r="R84" s="156">
        <f>R85</f>
        <v>0</v>
      </c>
      <c r="S84" s="155"/>
      <c r="T84" s="157">
        <f>T85</f>
        <v>0</v>
      </c>
      <c r="AR84" s="150" t="s">
        <v>157</v>
      </c>
      <c r="AT84" s="158" t="s">
        <v>72</v>
      </c>
      <c r="AU84" s="158" t="s">
        <v>22</v>
      </c>
      <c r="AY84" s="150" t="s">
        <v>121</v>
      </c>
      <c r="BK84" s="159">
        <f>BK85</f>
        <v>0</v>
      </c>
    </row>
    <row r="85" spans="2:65" s="1" customFormat="1" ht="22.5" customHeight="1">
      <c r="B85" s="163"/>
      <c r="C85" s="164" t="s">
        <v>122</v>
      </c>
      <c r="D85" s="164" t="s">
        <v>124</v>
      </c>
      <c r="E85" s="165" t="s">
        <v>828</v>
      </c>
      <c r="F85" s="166" t="s">
        <v>829</v>
      </c>
      <c r="G85" s="167" t="s">
        <v>820</v>
      </c>
      <c r="H85" s="168">
        <v>1</v>
      </c>
      <c r="I85" s="169"/>
      <c r="J85" s="170">
        <f>ROUND(I85*H85,2)</f>
        <v>0</v>
      </c>
      <c r="K85" s="166" t="s">
        <v>20</v>
      </c>
      <c r="L85" s="33"/>
      <c r="M85" s="171" t="s">
        <v>20</v>
      </c>
      <c r="N85" s="218" t="s">
        <v>47</v>
      </c>
      <c r="O85" s="219"/>
      <c r="P85" s="220">
        <f>O85*H85</f>
        <v>0</v>
      </c>
      <c r="Q85" s="220">
        <v>0</v>
      </c>
      <c r="R85" s="220">
        <f>Q85*H85</f>
        <v>0</v>
      </c>
      <c r="S85" s="220">
        <v>0</v>
      </c>
      <c r="T85" s="221">
        <f>S85*H85</f>
        <v>0</v>
      </c>
      <c r="AR85" s="16" t="s">
        <v>821</v>
      </c>
      <c r="AT85" s="16" t="s">
        <v>124</v>
      </c>
      <c r="AU85" s="16" t="s">
        <v>81</v>
      </c>
      <c r="AY85" s="16" t="s">
        <v>121</v>
      </c>
      <c r="BE85" s="175">
        <f>IF(N85="základní",J85,0)</f>
        <v>0</v>
      </c>
      <c r="BF85" s="175">
        <f>IF(N85="snížená",J85,0)</f>
        <v>0</v>
      </c>
      <c r="BG85" s="175">
        <f>IF(N85="zákl. přenesená",J85,0)</f>
        <v>0</v>
      </c>
      <c r="BH85" s="175">
        <f>IF(N85="sníž. přenesená",J85,0)</f>
        <v>0</v>
      </c>
      <c r="BI85" s="175">
        <f>IF(N85="nulová",J85,0)</f>
        <v>0</v>
      </c>
      <c r="BJ85" s="16" t="s">
        <v>157</v>
      </c>
      <c r="BK85" s="175">
        <f>ROUND(I85*H85,2)</f>
        <v>0</v>
      </c>
      <c r="BL85" s="16" t="s">
        <v>821</v>
      </c>
      <c r="BM85" s="16" t="s">
        <v>830</v>
      </c>
    </row>
    <row r="86" spans="2:12" s="1" customFormat="1" ht="6.75" customHeight="1">
      <c r="B86" s="48"/>
      <c r="C86" s="49"/>
      <c r="D86" s="49"/>
      <c r="E86" s="49"/>
      <c r="F86" s="49"/>
      <c r="G86" s="49"/>
      <c r="H86" s="49"/>
      <c r="I86" s="115"/>
      <c r="J86" s="49"/>
      <c r="K86" s="49"/>
      <c r="L86" s="33"/>
    </row>
    <row r="526" ht="13.5">
      <c r="AT526" s="217"/>
    </row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32" customWidth="1"/>
    <col min="2" max="2" width="1.66796875" style="232" customWidth="1"/>
    <col min="3" max="4" width="5" style="232" customWidth="1"/>
    <col min="5" max="5" width="11.66015625" style="232" customWidth="1"/>
    <col min="6" max="6" width="9.16015625" style="232" customWidth="1"/>
    <col min="7" max="7" width="5" style="232" customWidth="1"/>
    <col min="8" max="8" width="77.83203125" style="232" customWidth="1"/>
    <col min="9" max="10" width="20" style="232" customWidth="1"/>
    <col min="11" max="11" width="1.66796875" style="232" customWidth="1"/>
    <col min="12" max="16384" width="9.33203125" style="232" customWidth="1"/>
  </cols>
  <sheetData>
    <row r="1" ht="37.5" customHeight="1"/>
    <row r="2" spans="2:1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238" customFormat="1" ht="45" customHeight="1">
      <c r="B3" s="236"/>
      <c r="C3" s="357" t="s">
        <v>838</v>
      </c>
      <c r="D3" s="357"/>
      <c r="E3" s="357"/>
      <c r="F3" s="357"/>
      <c r="G3" s="357"/>
      <c r="H3" s="357"/>
      <c r="I3" s="357"/>
      <c r="J3" s="357"/>
      <c r="K3" s="237"/>
    </row>
    <row r="4" spans="2:11" ht="25.5" customHeight="1">
      <c r="B4" s="239"/>
      <c r="C4" s="362" t="s">
        <v>839</v>
      </c>
      <c r="D4" s="362"/>
      <c r="E4" s="362"/>
      <c r="F4" s="362"/>
      <c r="G4" s="362"/>
      <c r="H4" s="362"/>
      <c r="I4" s="362"/>
      <c r="J4" s="362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59" t="s">
        <v>840</v>
      </c>
      <c r="D6" s="359"/>
      <c r="E6" s="359"/>
      <c r="F6" s="359"/>
      <c r="G6" s="359"/>
      <c r="H6" s="359"/>
      <c r="I6" s="359"/>
      <c r="J6" s="359"/>
      <c r="K6" s="240"/>
    </row>
    <row r="7" spans="2:11" ht="15" customHeight="1">
      <c r="B7" s="243"/>
      <c r="C7" s="359" t="s">
        <v>841</v>
      </c>
      <c r="D7" s="359"/>
      <c r="E7" s="359"/>
      <c r="F7" s="359"/>
      <c r="G7" s="359"/>
      <c r="H7" s="359"/>
      <c r="I7" s="359"/>
      <c r="J7" s="359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59" t="s">
        <v>842</v>
      </c>
      <c r="D9" s="359"/>
      <c r="E9" s="359"/>
      <c r="F9" s="359"/>
      <c r="G9" s="359"/>
      <c r="H9" s="359"/>
      <c r="I9" s="359"/>
      <c r="J9" s="359"/>
      <c r="K9" s="240"/>
    </row>
    <row r="10" spans="2:11" ht="15" customHeight="1">
      <c r="B10" s="243"/>
      <c r="C10" s="242"/>
      <c r="D10" s="359" t="s">
        <v>843</v>
      </c>
      <c r="E10" s="359"/>
      <c r="F10" s="359"/>
      <c r="G10" s="359"/>
      <c r="H10" s="359"/>
      <c r="I10" s="359"/>
      <c r="J10" s="359"/>
      <c r="K10" s="240"/>
    </row>
    <row r="11" spans="2:11" ht="15" customHeight="1">
      <c r="B11" s="243"/>
      <c r="C11" s="244"/>
      <c r="D11" s="359" t="s">
        <v>844</v>
      </c>
      <c r="E11" s="359"/>
      <c r="F11" s="359"/>
      <c r="G11" s="359"/>
      <c r="H11" s="359"/>
      <c r="I11" s="359"/>
      <c r="J11" s="359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59" t="s">
        <v>845</v>
      </c>
      <c r="E13" s="359"/>
      <c r="F13" s="359"/>
      <c r="G13" s="359"/>
      <c r="H13" s="359"/>
      <c r="I13" s="359"/>
      <c r="J13" s="359"/>
      <c r="K13" s="240"/>
    </row>
    <row r="14" spans="2:11" ht="15" customHeight="1">
      <c r="B14" s="243"/>
      <c r="C14" s="244"/>
      <c r="D14" s="359" t="s">
        <v>846</v>
      </c>
      <c r="E14" s="359"/>
      <c r="F14" s="359"/>
      <c r="G14" s="359"/>
      <c r="H14" s="359"/>
      <c r="I14" s="359"/>
      <c r="J14" s="359"/>
      <c r="K14" s="240"/>
    </row>
    <row r="15" spans="2:11" ht="15" customHeight="1">
      <c r="B15" s="243"/>
      <c r="C15" s="244"/>
      <c r="D15" s="359" t="s">
        <v>847</v>
      </c>
      <c r="E15" s="359"/>
      <c r="F15" s="359"/>
      <c r="G15" s="359"/>
      <c r="H15" s="359"/>
      <c r="I15" s="359"/>
      <c r="J15" s="359"/>
      <c r="K15" s="240"/>
    </row>
    <row r="16" spans="2:11" ht="15" customHeight="1">
      <c r="B16" s="243"/>
      <c r="C16" s="244"/>
      <c r="D16" s="244"/>
      <c r="E16" s="245" t="s">
        <v>79</v>
      </c>
      <c r="F16" s="359" t="s">
        <v>848</v>
      </c>
      <c r="G16" s="359"/>
      <c r="H16" s="359"/>
      <c r="I16" s="359"/>
      <c r="J16" s="359"/>
      <c r="K16" s="240"/>
    </row>
    <row r="17" spans="2:11" ht="15" customHeight="1">
      <c r="B17" s="243"/>
      <c r="C17" s="244"/>
      <c r="D17" s="244"/>
      <c r="E17" s="245" t="s">
        <v>849</v>
      </c>
      <c r="F17" s="359" t="s">
        <v>850</v>
      </c>
      <c r="G17" s="359"/>
      <c r="H17" s="359"/>
      <c r="I17" s="359"/>
      <c r="J17" s="359"/>
      <c r="K17" s="240"/>
    </row>
    <row r="18" spans="2:11" ht="15" customHeight="1">
      <c r="B18" s="243"/>
      <c r="C18" s="244"/>
      <c r="D18" s="244"/>
      <c r="E18" s="245" t="s">
        <v>851</v>
      </c>
      <c r="F18" s="359" t="s">
        <v>852</v>
      </c>
      <c r="G18" s="359"/>
      <c r="H18" s="359"/>
      <c r="I18" s="359"/>
      <c r="J18" s="359"/>
      <c r="K18" s="240"/>
    </row>
    <row r="19" spans="2:11" ht="15" customHeight="1">
      <c r="B19" s="243"/>
      <c r="C19" s="244"/>
      <c r="D19" s="244"/>
      <c r="E19" s="245" t="s">
        <v>853</v>
      </c>
      <c r="F19" s="359" t="s">
        <v>854</v>
      </c>
      <c r="G19" s="359"/>
      <c r="H19" s="359"/>
      <c r="I19" s="359"/>
      <c r="J19" s="359"/>
      <c r="K19" s="240"/>
    </row>
    <row r="20" spans="2:11" ht="15" customHeight="1">
      <c r="B20" s="243"/>
      <c r="C20" s="244"/>
      <c r="D20" s="244"/>
      <c r="E20" s="245" t="s">
        <v>855</v>
      </c>
      <c r="F20" s="359" t="s">
        <v>856</v>
      </c>
      <c r="G20" s="359"/>
      <c r="H20" s="359"/>
      <c r="I20" s="359"/>
      <c r="J20" s="359"/>
      <c r="K20" s="240"/>
    </row>
    <row r="21" spans="2:11" ht="15" customHeight="1">
      <c r="B21" s="243"/>
      <c r="C21" s="244"/>
      <c r="D21" s="244"/>
      <c r="E21" s="245" t="s">
        <v>857</v>
      </c>
      <c r="F21" s="359" t="s">
        <v>858</v>
      </c>
      <c r="G21" s="359"/>
      <c r="H21" s="359"/>
      <c r="I21" s="359"/>
      <c r="J21" s="359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59" t="s">
        <v>859</v>
      </c>
      <c r="D23" s="359"/>
      <c r="E23" s="359"/>
      <c r="F23" s="359"/>
      <c r="G23" s="359"/>
      <c r="H23" s="359"/>
      <c r="I23" s="359"/>
      <c r="J23" s="359"/>
      <c r="K23" s="240"/>
    </row>
    <row r="24" spans="2:11" ht="15" customHeight="1">
      <c r="B24" s="243"/>
      <c r="C24" s="359" t="s">
        <v>860</v>
      </c>
      <c r="D24" s="359"/>
      <c r="E24" s="359"/>
      <c r="F24" s="359"/>
      <c r="G24" s="359"/>
      <c r="H24" s="359"/>
      <c r="I24" s="359"/>
      <c r="J24" s="359"/>
      <c r="K24" s="240"/>
    </row>
    <row r="25" spans="2:11" ht="15" customHeight="1">
      <c r="B25" s="243"/>
      <c r="C25" s="242"/>
      <c r="D25" s="359" t="s">
        <v>861</v>
      </c>
      <c r="E25" s="359"/>
      <c r="F25" s="359"/>
      <c r="G25" s="359"/>
      <c r="H25" s="359"/>
      <c r="I25" s="359"/>
      <c r="J25" s="359"/>
      <c r="K25" s="240"/>
    </row>
    <row r="26" spans="2:11" ht="15" customHeight="1">
      <c r="B26" s="243"/>
      <c r="C26" s="244"/>
      <c r="D26" s="359" t="s">
        <v>862</v>
      </c>
      <c r="E26" s="359"/>
      <c r="F26" s="359"/>
      <c r="G26" s="359"/>
      <c r="H26" s="359"/>
      <c r="I26" s="359"/>
      <c r="J26" s="359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59" t="s">
        <v>863</v>
      </c>
      <c r="E28" s="359"/>
      <c r="F28" s="359"/>
      <c r="G28" s="359"/>
      <c r="H28" s="359"/>
      <c r="I28" s="359"/>
      <c r="J28" s="359"/>
      <c r="K28" s="240"/>
    </row>
    <row r="29" spans="2:11" ht="15" customHeight="1">
      <c r="B29" s="243"/>
      <c r="C29" s="244"/>
      <c r="D29" s="359" t="s">
        <v>864</v>
      </c>
      <c r="E29" s="359"/>
      <c r="F29" s="359"/>
      <c r="G29" s="359"/>
      <c r="H29" s="359"/>
      <c r="I29" s="359"/>
      <c r="J29" s="359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59" t="s">
        <v>865</v>
      </c>
      <c r="E31" s="359"/>
      <c r="F31" s="359"/>
      <c r="G31" s="359"/>
      <c r="H31" s="359"/>
      <c r="I31" s="359"/>
      <c r="J31" s="359"/>
      <c r="K31" s="240"/>
    </row>
    <row r="32" spans="2:11" ht="15" customHeight="1">
      <c r="B32" s="243"/>
      <c r="C32" s="244"/>
      <c r="D32" s="359" t="s">
        <v>866</v>
      </c>
      <c r="E32" s="359"/>
      <c r="F32" s="359"/>
      <c r="G32" s="359"/>
      <c r="H32" s="359"/>
      <c r="I32" s="359"/>
      <c r="J32" s="359"/>
      <c r="K32" s="240"/>
    </row>
    <row r="33" spans="2:11" ht="15" customHeight="1">
      <c r="B33" s="243"/>
      <c r="C33" s="244"/>
      <c r="D33" s="359" t="s">
        <v>867</v>
      </c>
      <c r="E33" s="359"/>
      <c r="F33" s="359"/>
      <c r="G33" s="359"/>
      <c r="H33" s="359"/>
      <c r="I33" s="359"/>
      <c r="J33" s="359"/>
      <c r="K33" s="240"/>
    </row>
    <row r="34" spans="2:11" ht="15" customHeight="1">
      <c r="B34" s="243"/>
      <c r="C34" s="244"/>
      <c r="D34" s="242"/>
      <c r="E34" s="246" t="s">
        <v>106</v>
      </c>
      <c r="F34" s="242"/>
      <c r="G34" s="359" t="s">
        <v>868</v>
      </c>
      <c r="H34" s="359"/>
      <c r="I34" s="359"/>
      <c r="J34" s="359"/>
      <c r="K34" s="240"/>
    </row>
    <row r="35" spans="2:11" ht="30.75" customHeight="1">
      <c r="B35" s="243"/>
      <c r="C35" s="244"/>
      <c r="D35" s="242"/>
      <c r="E35" s="246" t="s">
        <v>869</v>
      </c>
      <c r="F35" s="242"/>
      <c r="G35" s="359" t="s">
        <v>870</v>
      </c>
      <c r="H35" s="359"/>
      <c r="I35" s="359"/>
      <c r="J35" s="359"/>
      <c r="K35" s="240"/>
    </row>
    <row r="36" spans="2:11" ht="15" customHeight="1">
      <c r="B36" s="243"/>
      <c r="C36" s="244"/>
      <c r="D36" s="242"/>
      <c r="E36" s="246" t="s">
        <v>54</v>
      </c>
      <c r="F36" s="242"/>
      <c r="G36" s="359" t="s">
        <v>871</v>
      </c>
      <c r="H36" s="359"/>
      <c r="I36" s="359"/>
      <c r="J36" s="359"/>
      <c r="K36" s="240"/>
    </row>
    <row r="37" spans="2:11" ht="15" customHeight="1">
      <c r="B37" s="243"/>
      <c r="C37" s="244"/>
      <c r="D37" s="242"/>
      <c r="E37" s="246" t="s">
        <v>107</v>
      </c>
      <c r="F37" s="242"/>
      <c r="G37" s="359" t="s">
        <v>872</v>
      </c>
      <c r="H37" s="359"/>
      <c r="I37" s="359"/>
      <c r="J37" s="359"/>
      <c r="K37" s="240"/>
    </row>
    <row r="38" spans="2:11" ht="15" customHeight="1">
      <c r="B38" s="243"/>
      <c r="C38" s="244"/>
      <c r="D38" s="242"/>
      <c r="E38" s="246" t="s">
        <v>108</v>
      </c>
      <c r="F38" s="242"/>
      <c r="G38" s="359" t="s">
        <v>873</v>
      </c>
      <c r="H38" s="359"/>
      <c r="I38" s="359"/>
      <c r="J38" s="359"/>
      <c r="K38" s="240"/>
    </row>
    <row r="39" spans="2:11" ht="15" customHeight="1">
      <c r="B39" s="243"/>
      <c r="C39" s="244"/>
      <c r="D39" s="242"/>
      <c r="E39" s="246" t="s">
        <v>109</v>
      </c>
      <c r="F39" s="242"/>
      <c r="G39" s="359" t="s">
        <v>874</v>
      </c>
      <c r="H39" s="359"/>
      <c r="I39" s="359"/>
      <c r="J39" s="359"/>
      <c r="K39" s="240"/>
    </row>
    <row r="40" spans="2:11" ht="15" customHeight="1">
      <c r="B40" s="243"/>
      <c r="C40" s="244"/>
      <c r="D40" s="242"/>
      <c r="E40" s="246" t="s">
        <v>875</v>
      </c>
      <c r="F40" s="242"/>
      <c r="G40" s="359" t="s">
        <v>876</v>
      </c>
      <c r="H40" s="359"/>
      <c r="I40" s="359"/>
      <c r="J40" s="359"/>
      <c r="K40" s="240"/>
    </row>
    <row r="41" spans="2:11" ht="15" customHeight="1">
      <c r="B41" s="243"/>
      <c r="C41" s="244"/>
      <c r="D41" s="242"/>
      <c r="E41" s="246"/>
      <c r="F41" s="242"/>
      <c r="G41" s="359" t="s">
        <v>877</v>
      </c>
      <c r="H41" s="359"/>
      <c r="I41" s="359"/>
      <c r="J41" s="359"/>
      <c r="K41" s="240"/>
    </row>
    <row r="42" spans="2:11" ht="15" customHeight="1">
      <c r="B42" s="243"/>
      <c r="C42" s="244"/>
      <c r="D42" s="242"/>
      <c r="E42" s="246" t="s">
        <v>878</v>
      </c>
      <c r="F42" s="242"/>
      <c r="G42" s="359" t="s">
        <v>879</v>
      </c>
      <c r="H42" s="359"/>
      <c r="I42" s="359"/>
      <c r="J42" s="359"/>
      <c r="K42" s="240"/>
    </row>
    <row r="43" spans="2:11" ht="15" customHeight="1">
      <c r="B43" s="243"/>
      <c r="C43" s="244"/>
      <c r="D43" s="242"/>
      <c r="E43" s="246" t="s">
        <v>111</v>
      </c>
      <c r="F43" s="242"/>
      <c r="G43" s="359" t="s">
        <v>880</v>
      </c>
      <c r="H43" s="359"/>
      <c r="I43" s="359"/>
      <c r="J43" s="359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59" t="s">
        <v>881</v>
      </c>
      <c r="E45" s="359"/>
      <c r="F45" s="359"/>
      <c r="G45" s="359"/>
      <c r="H45" s="359"/>
      <c r="I45" s="359"/>
      <c r="J45" s="359"/>
      <c r="K45" s="240"/>
    </row>
    <row r="46" spans="2:11" ht="15" customHeight="1">
      <c r="B46" s="243"/>
      <c r="C46" s="244"/>
      <c r="D46" s="244"/>
      <c r="E46" s="359" t="s">
        <v>882</v>
      </c>
      <c r="F46" s="359"/>
      <c r="G46" s="359"/>
      <c r="H46" s="359"/>
      <c r="I46" s="359"/>
      <c r="J46" s="359"/>
      <c r="K46" s="240"/>
    </row>
    <row r="47" spans="2:11" ht="15" customHeight="1">
      <c r="B47" s="243"/>
      <c r="C47" s="244"/>
      <c r="D47" s="244"/>
      <c r="E47" s="359" t="s">
        <v>883</v>
      </c>
      <c r="F47" s="359"/>
      <c r="G47" s="359"/>
      <c r="H47" s="359"/>
      <c r="I47" s="359"/>
      <c r="J47" s="359"/>
      <c r="K47" s="240"/>
    </row>
    <row r="48" spans="2:11" ht="15" customHeight="1">
      <c r="B48" s="243"/>
      <c r="C48" s="244"/>
      <c r="D48" s="244"/>
      <c r="E48" s="359" t="s">
        <v>884</v>
      </c>
      <c r="F48" s="359"/>
      <c r="G48" s="359"/>
      <c r="H48" s="359"/>
      <c r="I48" s="359"/>
      <c r="J48" s="359"/>
      <c r="K48" s="240"/>
    </row>
    <row r="49" spans="2:11" ht="15" customHeight="1">
      <c r="B49" s="243"/>
      <c r="C49" s="244"/>
      <c r="D49" s="359" t="s">
        <v>885</v>
      </c>
      <c r="E49" s="359"/>
      <c r="F49" s="359"/>
      <c r="G49" s="359"/>
      <c r="H49" s="359"/>
      <c r="I49" s="359"/>
      <c r="J49" s="359"/>
      <c r="K49" s="240"/>
    </row>
    <row r="50" spans="2:11" ht="25.5" customHeight="1">
      <c r="B50" s="239"/>
      <c r="C50" s="362" t="s">
        <v>886</v>
      </c>
      <c r="D50" s="362"/>
      <c r="E50" s="362"/>
      <c r="F50" s="362"/>
      <c r="G50" s="362"/>
      <c r="H50" s="362"/>
      <c r="I50" s="362"/>
      <c r="J50" s="362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59" t="s">
        <v>887</v>
      </c>
      <c r="D52" s="359"/>
      <c r="E52" s="359"/>
      <c r="F52" s="359"/>
      <c r="G52" s="359"/>
      <c r="H52" s="359"/>
      <c r="I52" s="359"/>
      <c r="J52" s="359"/>
      <c r="K52" s="240"/>
    </row>
    <row r="53" spans="2:11" ht="15" customHeight="1">
      <c r="B53" s="239"/>
      <c r="C53" s="359" t="s">
        <v>888</v>
      </c>
      <c r="D53" s="359"/>
      <c r="E53" s="359"/>
      <c r="F53" s="359"/>
      <c r="G53" s="359"/>
      <c r="H53" s="359"/>
      <c r="I53" s="359"/>
      <c r="J53" s="359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59" t="s">
        <v>889</v>
      </c>
      <c r="D55" s="359"/>
      <c r="E55" s="359"/>
      <c r="F55" s="359"/>
      <c r="G55" s="359"/>
      <c r="H55" s="359"/>
      <c r="I55" s="359"/>
      <c r="J55" s="359"/>
      <c r="K55" s="240"/>
    </row>
    <row r="56" spans="2:11" ht="15" customHeight="1">
      <c r="B56" s="239"/>
      <c r="C56" s="244"/>
      <c r="D56" s="359" t="s">
        <v>890</v>
      </c>
      <c r="E56" s="359"/>
      <c r="F56" s="359"/>
      <c r="G56" s="359"/>
      <c r="H56" s="359"/>
      <c r="I56" s="359"/>
      <c r="J56" s="359"/>
      <c r="K56" s="240"/>
    </row>
    <row r="57" spans="2:11" ht="15" customHeight="1">
      <c r="B57" s="239"/>
      <c r="C57" s="244"/>
      <c r="D57" s="359" t="s">
        <v>891</v>
      </c>
      <c r="E57" s="359"/>
      <c r="F57" s="359"/>
      <c r="G57" s="359"/>
      <c r="H57" s="359"/>
      <c r="I57" s="359"/>
      <c r="J57" s="359"/>
      <c r="K57" s="240"/>
    </row>
    <row r="58" spans="2:11" ht="15" customHeight="1">
      <c r="B58" s="239"/>
      <c r="C58" s="244"/>
      <c r="D58" s="359" t="s">
        <v>892</v>
      </c>
      <c r="E58" s="359"/>
      <c r="F58" s="359"/>
      <c r="G58" s="359"/>
      <c r="H58" s="359"/>
      <c r="I58" s="359"/>
      <c r="J58" s="359"/>
      <c r="K58" s="240"/>
    </row>
    <row r="59" spans="2:11" ht="15" customHeight="1">
      <c r="B59" s="239"/>
      <c r="C59" s="244"/>
      <c r="D59" s="359" t="s">
        <v>893</v>
      </c>
      <c r="E59" s="359"/>
      <c r="F59" s="359"/>
      <c r="G59" s="359"/>
      <c r="H59" s="359"/>
      <c r="I59" s="359"/>
      <c r="J59" s="359"/>
      <c r="K59" s="240"/>
    </row>
    <row r="60" spans="2:11" ht="15" customHeight="1">
      <c r="B60" s="239"/>
      <c r="C60" s="244"/>
      <c r="D60" s="361" t="s">
        <v>894</v>
      </c>
      <c r="E60" s="361"/>
      <c r="F60" s="361"/>
      <c r="G60" s="361"/>
      <c r="H60" s="361"/>
      <c r="I60" s="361"/>
      <c r="J60" s="361"/>
      <c r="K60" s="240"/>
    </row>
    <row r="61" spans="2:11" ht="15" customHeight="1">
      <c r="B61" s="239"/>
      <c r="C61" s="244"/>
      <c r="D61" s="359" t="s">
        <v>895</v>
      </c>
      <c r="E61" s="359"/>
      <c r="F61" s="359"/>
      <c r="G61" s="359"/>
      <c r="H61" s="359"/>
      <c r="I61" s="359"/>
      <c r="J61" s="359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59" t="s">
        <v>896</v>
      </c>
      <c r="E63" s="359"/>
      <c r="F63" s="359"/>
      <c r="G63" s="359"/>
      <c r="H63" s="359"/>
      <c r="I63" s="359"/>
      <c r="J63" s="359"/>
      <c r="K63" s="240"/>
    </row>
    <row r="64" spans="2:11" ht="15" customHeight="1">
      <c r="B64" s="239"/>
      <c r="C64" s="244"/>
      <c r="D64" s="361" t="s">
        <v>897</v>
      </c>
      <c r="E64" s="361"/>
      <c r="F64" s="361"/>
      <c r="G64" s="361"/>
      <c r="H64" s="361"/>
      <c r="I64" s="361"/>
      <c r="J64" s="361"/>
      <c r="K64" s="240"/>
    </row>
    <row r="65" spans="2:11" ht="15" customHeight="1">
      <c r="B65" s="239"/>
      <c r="C65" s="244"/>
      <c r="D65" s="359" t="s">
        <v>898</v>
      </c>
      <c r="E65" s="359"/>
      <c r="F65" s="359"/>
      <c r="G65" s="359"/>
      <c r="H65" s="359"/>
      <c r="I65" s="359"/>
      <c r="J65" s="359"/>
      <c r="K65" s="240"/>
    </row>
    <row r="66" spans="2:11" ht="15" customHeight="1">
      <c r="B66" s="239"/>
      <c r="C66" s="244"/>
      <c r="D66" s="359" t="s">
        <v>899</v>
      </c>
      <c r="E66" s="359"/>
      <c r="F66" s="359"/>
      <c r="G66" s="359"/>
      <c r="H66" s="359"/>
      <c r="I66" s="359"/>
      <c r="J66" s="359"/>
      <c r="K66" s="240"/>
    </row>
    <row r="67" spans="2:11" ht="15" customHeight="1">
      <c r="B67" s="239"/>
      <c r="C67" s="244"/>
      <c r="D67" s="359" t="s">
        <v>900</v>
      </c>
      <c r="E67" s="359"/>
      <c r="F67" s="359"/>
      <c r="G67" s="359"/>
      <c r="H67" s="359"/>
      <c r="I67" s="359"/>
      <c r="J67" s="359"/>
      <c r="K67" s="240"/>
    </row>
    <row r="68" spans="2:11" ht="15" customHeight="1">
      <c r="B68" s="239"/>
      <c r="C68" s="244"/>
      <c r="D68" s="359" t="s">
        <v>901</v>
      </c>
      <c r="E68" s="359"/>
      <c r="F68" s="359"/>
      <c r="G68" s="359"/>
      <c r="H68" s="359"/>
      <c r="I68" s="359"/>
      <c r="J68" s="359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0" t="s">
        <v>837</v>
      </c>
      <c r="D73" s="360"/>
      <c r="E73" s="360"/>
      <c r="F73" s="360"/>
      <c r="G73" s="360"/>
      <c r="H73" s="360"/>
      <c r="I73" s="360"/>
      <c r="J73" s="360"/>
      <c r="K73" s="257"/>
    </row>
    <row r="74" spans="2:11" ht="17.25" customHeight="1">
      <c r="B74" s="256"/>
      <c r="C74" s="258" t="s">
        <v>902</v>
      </c>
      <c r="D74" s="258"/>
      <c r="E74" s="258"/>
      <c r="F74" s="258" t="s">
        <v>903</v>
      </c>
      <c r="G74" s="259"/>
      <c r="H74" s="258" t="s">
        <v>107</v>
      </c>
      <c r="I74" s="258" t="s">
        <v>58</v>
      </c>
      <c r="J74" s="258" t="s">
        <v>904</v>
      </c>
      <c r="K74" s="257"/>
    </row>
    <row r="75" spans="2:11" ht="17.25" customHeight="1">
      <c r="B75" s="256"/>
      <c r="C75" s="260" t="s">
        <v>905</v>
      </c>
      <c r="D75" s="260"/>
      <c r="E75" s="260"/>
      <c r="F75" s="261" t="s">
        <v>906</v>
      </c>
      <c r="G75" s="262"/>
      <c r="H75" s="260"/>
      <c r="I75" s="260"/>
      <c r="J75" s="260" t="s">
        <v>907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54</v>
      </c>
      <c r="D77" s="263"/>
      <c r="E77" s="263"/>
      <c r="F77" s="265" t="s">
        <v>908</v>
      </c>
      <c r="G77" s="264"/>
      <c r="H77" s="246" t="s">
        <v>909</v>
      </c>
      <c r="I77" s="246" t="s">
        <v>910</v>
      </c>
      <c r="J77" s="246">
        <v>20</v>
      </c>
      <c r="K77" s="257"/>
    </row>
    <row r="78" spans="2:11" ht="15" customHeight="1">
      <c r="B78" s="256"/>
      <c r="C78" s="246" t="s">
        <v>911</v>
      </c>
      <c r="D78" s="246"/>
      <c r="E78" s="246"/>
      <c r="F78" s="265" t="s">
        <v>908</v>
      </c>
      <c r="G78" s="264"/>
      <c r="H78" s="246" t="s">
        <v>912</v>
      </c>
      <c r="I78" s="246" t="s">
        <v>910</v>
      </c>
      <c r="J78" s="246">
        <v>120</v>
      </c>
      <c r="K78" s="257"/>
    </row>
    <row r="79" spans="2:11" ht="15" customHeight="1">
      <c r="B79" s="266"/>
      <c r="C79" s="246" t="s">
        <v>913</v>
      </c>
      <c r="D79" s="246"/>
      <c r="E79" s="246"/>
      <c r="F79" s="265" t="s">
        <v>914</v>
      </c>
      <c r="G79" s="264"/>
      <c r="H79" s="246" t="s">
        <v>915</v>
      </c>
      <c r="I79" s="246" t="s">
        <v>910</v>
      </c>
      <c r="J79" s="246">
        <v>50</v>
      </c>
      <c r="K79" s="257"/>
    </row>
    <row r="80" spans="2:11" ht="15" customHeight="1">
      <c r="B80" s="266"/>
      <c r="C80" s="246" t="s">
        <v>916</v>
      </c>
      <c r="D80" s="246"/>
      <c r="E80" s="246"/>
      <c r="F80" s="265" t="s">
        <v>908</v>
      </c>
      <c r="G80" s="264"/>
      <c r="H80" s="246" t="s">
        <v>917</v>
      </c>
      <c r="I80" s="246" t="s">
        <v>918</v>
      </c>
      <c r="J80" s="246"/>
      <c r="K80" s="257"/>
    </row>
    <row r="81" spans="2:11" ht="15" customHeight="1">
      <c r="B81" s="266"/>
      <c r="C81" s="267" t="s">
        <v>919</v>
      </c>
      <c r="D81" s="267"/>
      <c r="E81" s="267"/>
      <c r="F81" s="268" t="s">
        <v>914</v>
      </c>
      <c r="G81" s="267"/>
      <c r="H81" s="267" t="s">
        <v>920</v>
      </c>
      <c r="I81" s="267" t="s">
        <v>910</v>
      </c>
      <c r="J81" s="267">
        <v>15</v>
      </c>
      <c r="K81" s="257"/>
    </row>
    <row r="82" spans="2:11" ht="15" customHeight="1">
      <c r="B82" s="266"/>
      <c r="C82" s="267" t="s">
        <v>921</v>
      </c>
      <c r="D82" s="267"/>
      <c r="E82" s="267"/>
      <c r="F82" s="268" t="s">
        <v>914</v>
      </c>
      <c r="G82" s="267"/>
      <c r="H82" s="267" t="s">
        <v>922</v>
      </c>
      <c r="I82" s="267" t="s">
        <v>910</v>
      </c>
      <c r="J82" s="267">
        <v>15</v>
      </c>
      <c r="K82" s="257"/>
    </row>
    <row r="83" spans="2:11" ht="15" customHeight="1">
      <c r="B83" s="266"/>
      <c r="C83" s="267" t="s">
        <v>923</v>
      </c>
      <c r="D83" s="267"/>
      <c r="E83" s="267"/>
      <c r="F83" s="268" t="s">
        <v>914</v>
      </c>
      <c r="G83" s="267"/>
      <c r="H83" s="267" t="s">
        <v>924</v>
      </c>
      <c r="I83" s="267" t="s">
        <v>910</v>
      </c>
      <c r="J83" s="267">
        <v>20</v>
      </c>
      <c r="K83" s="257"/>
    </row>
    <row r="84" spans="2:11" ht="15" customHeight="1">
      <c r="B84" s="266"/>
      <c r="C84" s="267" t="s">
        <v>925</v>
      </c>
      <c r="D84" s="267"/>
      <c r="E84" s="267"/>
      <c r="F84" s="268" t="s">
        <v>914</v>
      </c>
      <c r="G84" s="267"/>
      <c r="H84" s="267" t="s">
        <v>926</v>
      </c>
      <c r="I84" s="267" t="s">
        <v>910</v>
      </c>
      <c r="J84" s="267">
        <v>20</v>
      </c>
      <c r="K84" s="257"/>
    </row>
    <row r="85" spans="2:11" ht="15" customHeight="1">
      <c r="B85" s="266"/>
      <c r="C85" s="246" t="s">
        <v>927</v>
      </c>
      <c r="D85" s="246"/>
      <c r="E85" s="246"/>
      <c r="F85" s="265" t="s">
        <v>914</v>
      </c>
      <c r="G85" s="264"/>
      <c r="H85" s="246" t="s">
        <v>928</v>
      </c>
      <c r="I85" s="246" t="s">
        <v>910</v>
      </c>
      <c r="J85" s="246">
        <v>50</v>
      </c>
      <c r="K85" s="257"/>
    </row>
    <row r="86" spans="2:11" ht="15" customHeight="1">
      <c r="B86" s="266"/>
      <c r="C86" s="246" t="s">
        <v>929</v>
      </c>
      <c r="D86" s="246"/>
      <c r="E86" s="246"/>
      <c r="F86" s="265" t="s">
        <v>914</v>
      </c>
      <c r="G86" s="264"/>
      <c r="H86" s="246" t="s">
        <v>930</v>
      </c>
      <c r="I86" s="246" t="s">
        <v>910</v>
      </c>
      <c r="J86" s="246">
        <v>20</v>
      </c>
      <c r="K86" s="257"/>
    </row>
    <row r="87" spans="2:11" ht="15" customHeight="1">
      <c r="B87" s="266"/>
      <c r="C87" s="246" t="s">
        <v>931</v>
      </c>
      <c r="D87" s="246"/>
      <c r="E87" s="246"/>
      <c r="F87" s="265" t="s">
        <v>914</v>
      </c>
      <c r="G87" s="264"/>
      <c r="H87" s="246" t="s">
        <v>932</v>
      </c>
      <c r="I87" s="246" t="s">
        <v>910</v>
      </c>
      <c r="J87" s="246">
        <v>20</v>
      </c>
      <c r="K87" s="257"/>
    </row>
    <row r="88" spans="2:11" ht="15" customHeight="1">
      <c r="B88" s="266"/>
      <c r="C88" s="246" t="s">
        <v>933</v>
      </c>
      <c r="D88" s="246"/>
      <c r="E88" s="246"/>
      <c r="F88" s="265" t="s">
        <v>914</v>
      </c>
      <c r="G88" s="264"/>
      <c r="H88" s="246" t="s">
        <v>934</v>
      </c>
      <c r="I88" s="246" t="s">
        <v>910</v>
      </c>
      <c r="J88" s="246">
        <v>50</v>
      </c>
      <c r="K88" s="257"/>
    </row>
    <row r="89" spans="2:11" ht="15" customHeight="1">
      <c r="B89" s="266"/>
      <c r="C89" s="246" t="s">
        <v>935</v>
      </c>
      <c r="D89" s="246"/>
      <c r="E89" s="246"/>
      <c r="F89" s="265" t="s">
        <v>914</v>
      </c>
      <c r="G89" s="264"/>
      <c r="H89" s="246" t="s">
        <v>935</v>
      </c>
      <c r="I89" s="246" t="s">
        <v>910</v>
      </c>
      <c r="J89" s="246">
        <v>50</v>
      </c>
      <c r="K89" s="257"/>
    </row>
    <row r="90" spans="2:11" ht="15" customHeight="1">
      <c r="B90" s="266"/>
      <c r="C90" s="246" t="s">
        <v>112</v>
      </c>
      <c r="D90" s="246"/>
      <c r="E90" s="246"/>
      <c r="F90" s="265" t="s">
        <v>914</v>
      </c>
      <c r="G90" s="264"/>
      <c r="H90" s="246" t="s">
        <v>936</v>
      </c>
      <c r="I90" s="246" t="s">
        <v>910</v>
      </c>
      <c r="J90" s="246">
        <v>255</v>
      </c>
      <c r="K90" s="257"/>
    </row>
    <row r="91" spans="2:11" ht="15" customHeight="1">
      <c r="B91" s="266"/>
      <c r="C91" s="246" t="s">
        <v>937</v>
      </c>
      <c r="D91" s="246"/>
      <c r="E91" s="246"/>
      <c r="F91" s="265" t="s">
        <v>908</v>
      </c>
      <c r="G91" s="264"/>
      <c r="H91" s="246" t="s">
        <v>938</v>
      </c>
      <c r="I91" s="246" t="s">
        <v>939</v>
      </c>
      <c r="J91" s="246"/>
      <c r="K91" s="257"/>
    </row>
    <row r="92" spans="2:11" ht="15" customHeight="1">
      <c r="B92" s="266"/>
      <c r="C92" s="246" t="s">
        <v>940</v>
      </c>
      <c r="D92" s="246"/>
      <c r="E92" s="246"/>
      <c r="F92" s="265" t="s">
        <v>908</v>
      </c>
      <c r="G92" s="264"/>
      <c r="H92" s="246" t="s">
        <v>941</v>
      </c>
      <c r="I92" s="246" t="s">
        <v>942</v>
      </c>
      <c r="J92" s="246"/>
      <c r="K92" s="257"/>
    </row>
    <row r="93" spans="2:11" ht="15" customHeight="1">
      <c r="B93" s="266"/>
      <c r="C93" s="246" t="s">
        <v>943</v>
      </c>
      <c r="D93" s="246"/>
      <c r="E93" s="246"/>
      <c r="F93" s="265" t="s">
        <v>908</v>
      </c>
      <c r="G93" s="264"/>
      <c r="H93" s="246" t="s">
        <v>943</v>
      </c>
      <c r="I93" s="246" t="s">
        <v>942</v>
      </c>
      <c r="J93" s="246"/>
      <c r="K93" s="257"/>
    </row>
    <row r="94" spans="2:11" ht="15" customHeight="1">
      <c r="B94" s="266"/>
      <c r="C94" s="246" t="s">
        <v>39</v>
      </c>
      <c r="D94" s="246"/>
      <c r="E94" s="246"/>
      <c r="F94" s="265" t="s">
        <v>908</v>
      </c>
      <c r="G94" s="264"/>
      <c r="H94" s="246" t="s">
        <v>944</v>
      </c>
      <c r="I94" s="246" t="s">
        <v>942</v>
      </c>
      <c r="J94" s="246"/>
      <c r="K94" s="257"/>
    </row>
    <row r="95" spans="2:11" ht="15" customHeight="1">
      <c r="B95" s="266"/>
      <c r="C95" s="246" t="s">
        <v>49</v>
      </c>
      <c r="D95" s="246"/>
      <c r="E95" s="246"/>
      <c r="F95" s="265" t="s">
        <v>908</v>
      </c>
      <c r="G95" s="264"/>
      <c r="H95" s="246" t="s">
        <v>945</v>
      </c>
      <c r="I95" s="246" t="s">
        <v>942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0" t="s">
        <v>946</v>
      </c>
      <c r="D100" s="360"/>
      <c r="E100" s="360"/>
      <c r="F100" s="360"/>
      <c r="G100" s="360"/>
      <c r="H100" s="360"/>
      <c r="I100" s="360"/>
      <c r="J100" s="360"/>
      <c r="K100" s="257"/>
    </row>
    <row r="101" spans="2:11" ht="17.25" customHeight="1">
      <c r="B101" s="256"/>
      <c r="C101" s="258" t="s">
        <v>902</v>
      </c>
      <c r="D101" s="258"/>
      <c r="E101" s="258"/>
      <c r="F101" s="258" t="s">
        <v>903</v>
      </c>
      <c r="G101" s="259"/>
      <c r="H101" s="258" t="s">
        <v>107</v>
      </c>
      <c r="I101" s="258" t="s">
        <v>58</v>
      </c>
      <c r="J101" s="258" t="s">
        <v>904</v>
      </c>
      <c r="K101" s="257"/>
    </row>
    <row r="102" spans="2:11" ht="17.25" customHeight="1">
      <c r="B102" s="256"/>
      <c r="C102" s="260" t="s">
        <v>905</v>
      </c>
      <c r="D102" s="260"/>
      <c r="E102" s="260"/>
      <c r="F102" s="261" t="s">
        <v>906</v>
      </c>
      <c r="G102" s="262"/>
      <c r="H102" s="260"/>
      <c r="I102" s="260"/>
      <c r="J102" s="260" t="s">
        <v>907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54</v>
      </c>
      <c r="D104" s="263"/>
      <c r="E104" s="263"/>
      <c r="F104" s="265" t="s">
        <v>908</v>
      </c>
      <c r="G104" s="274"/>
      <c r="H104" s="246" t="s">
        <v>947</v>
      </c>
      <c r="I104" s="246" t="s">
        <v>910</v>
      </c>
      <c r="J104" s="246">
        <v>20</v>
      </c>
      <c r="K104" s="257"/>
    </row>
    <row r="105" spans="2:11" ht="15" customHeight="1">
      <c r="B105" s="256"/>
      <c r="C105" s="246" t="s">
        <v>911</v>
      </c>
      <c r="D105" s="246"/>
      <c r="E105" s="246"/>
      <c r="F105" s="265" t="s">
        <v>908</v>
      </c>
      <c r="G105" s="246"/>
      <c r="H105" s="246" t="s">
        <v>947</v>
      </c>
      <c r="I105" s="246" t="s">
        <v>910</v>
      </c>
      <c r="J105" s="246">
        <v>120</v>
      </c>
      <c r="K105" s="257"/>
    </row>
    <row r="106" spans="2:11" ht="15" customHeight="1">
      <c r="B106" s="266"/>
      <c r="C106" s="246" t="s">
        <v>913</v>
      </c>
      <c r="D106" s="246"/>
      <c r="E106" s="246"/>
      <c r="F106" s="265" t="s">
        <v>914</v>
      </c>
      <c r="G106" s="246"/>
      <c r="H106" s="246" t="s">
        <v>947</v>
      </c>
      <c r="I106" s="246" t="s">
        <v>910</v>
      </c>
      <c r="J106" s="246">
        <v>50</v>
      </c>
      <c r="K106" s="257"/>
    </row>
    <row r="107" spans="2:11" ht="15" customHeight="1">
      <c r="B107" s="266"/>
      <c r="C107" s="246" t="s">
        <v>916</v>
      </c>
      <c r="D107" s="246"/>
      <c r="E107" s="246"/>
      <c r="F107" s="265" t="s">
        <v>908</v>
      </c>
      <c r="G107" s="246"/>
      <c r="H107" s="246" t="s">
        <v>947</v>
      </c>
      <c r="I107" s="246" t="s">
        <v>918</v>
      </c>
      <c r="J107" s="246"/>
      <c r="K107" s="257"/>
    </row>
    <row r="108" spans="2:11" ht="15" customHeight="1">
      <c r="B108" s="266"/>
      <c r="C108" s="246" t="s">
        <v>927</v>
      </c>
      <c r="D108" s="246"/>
      <c r="E108" s="246"/>
      <c r="F108" s="265" t="s">
        <v>914</v>
      </c>
      <c r="G108" s="246"/>
      <c r="H108" s="246" t="s">
        <v>947</v>
      </c>
      <c r="I108" s="246" t="s">
        <v>910</v>
      </c>
      <c r="J108" s="246">
        <v>50</v>
      </c>
      <c r="K108" s="257"/>
    </row>
    <row r="109" spans="2:11" ht="15" customHeight="1">
      <c r="B109" s="266"/>
      <c r="C109" s="246" t="s">
        <v>935</v>
      </c>
      <c r="D109" s="246"/>
      <c r="E109" s="246"/>
      <c r="F109" s="265" t="s">
        <v>914</v>
      </c>
      <c r="G109" s="246"/>
      <c r="H109" s="246" t="s">
        <v>947</v>
      </c>
      <c r="I109" s="246" t="s">
        <v>910</v>
      </c>
      <c r="J109" s="246">
        <v>50</v>
      </c>
      <c r="K109" s="257"/>
    </row>
    <row r="110" spans="2:11" ht="15" customHeight="1">
      <c r="B110" s="266"/>
      <c r="C110" s="246" t="s">
        <v>933</v>
      </c>
      <c r="D110" s="246"/>
      <c r="E110" s="246"/>
      <c r="F110" s="265" t="s">
        <v>914</v>
      </c>
      <c r="G110" s="246"/>
      <c r="H110" s="246" t="s">
        <v>947</v>
      </c>
      <c r="I110" s="246" t="s">
        <v>910</v>
      </c>
      <c r="J110" s="246">
        <v>50</v>
      </c>
      <c r="K110" s="257"/>
    </row>
    <row r="111" spans="2:11" ht="15" customHeight="1">
      <c r="B111" s="266"/>
      <c r="C111" s="246" t="s">
        <v>54</v>
      </c>
      <c r="D111" s="246"/>
      <c r="E111" s="246"/>
      <c r="F111" s="265" t="s">
        <v>908</v>
      </c>
      <c r="G111" s="246"/>
      <c r="H111" s="246" t="s">
        <v>948</v>
      </c>
      <c r="I111" s="246" t="s">
        <v>910</v>
      </c>
      <c r="J111" s="246">
        <v>20</v>
      </c>
      <c r="K111" s="257"/>
    </row>
    <row r="112" spans="2:11" ht="15" customHeight="1">
      <c r="B112" s="266"/>
      <c r="C112" s="246" t="s">
        <v>949</v>
      </c>
      <c r="D112" s="246"/>
      <c r="E112" s="246"/>
      <c r="F112" s="265" t="s">
        <v>908</v>
      </c>
      <c r="G112" s="246"/>
      <c r="H112" s="246" t="s">
        <v>950</v>
      </c>
      <c r="I112" s="246" t="s">
        <v>910</v>
      </c>
      <c r="J112" s="246">
        <v>120</v>
      </c>
      <c r="K112" s="257"/>
    </row>
    <row r="113" spans="2:11" ht="15" customHeight="1">
      <c r="B113" s="266"/>
      <c r="C113" s="246" t="s">
        <v>39</v>
      </c>
      <c r="D113" s="246"/>
      <c r="E113" s="246"/>
      <c r="F113" s="265" t="s">
        <v>908</v>
      </c>
      <c r="G113" s="246"/>
      <c r="H113" s="246" t="s">
        <v>951</v>
      </c>
      <c r="I113" s="246" t="s">
        <v>942</v>
      </c>
      <c r="J113" s="246"/>
      <c r="K113" s="257"/>
    </row>
    <row r="114" spans="2:11" ht="15" customHeight="1">
      <c r="B114" s="266"/>
      <c r="C114" s="246" t="s">
        <v>49</v>
      </c>
      <c r="D114" s="246"/>
      <c r="E114" s="246"/>
      <c r="F114" s="265" t="s">
        <v>908</v>
      </c>
      <c r="G114" s="246"/>
      <c r="H114" s="246" t="s">
        <v>952</v>
      </c>
      <c r="I114" s="246" t="s">
        <v>942</v>
      </c>
      <c r="J114" s="246"/>
      <c r="K114" s="257"/>
    </row>
    <row r="115" spans="2:11" ht="15" customHeight="1">
      <c r="B115" s="266"/>
      <c r="C115" s="246" t="s">
        <v>58</v>
      </c>
      <c r="D115" s="246"/>
      <c r="E115" s="246"/>
      <c r="F115" s="265" t="s">
        <v>908</v>
      </c>
      <c r="G115" s="246"/>
      <c r="H115" s="246" t="s">
        <v>953</v>
      </c>
      <c r="I115" s="246" t="s">
        <v>954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57" t="s">
        <v>955</v>
      </c>
      <c r="D120" s="357"/>
      <c r="E120" s="357"/>
      <c r="F120" s="357"/>
      <c r="G120" s="357"/>
      <c r="H120" s="357"/>
      <c r="I120" s="357"/>
      <c r="J120" s="357"/>
      <c r="K120" s="282"/>
    </row>
    <row r="121" spans="2:11" ht="17.25" customHeight="1">
      <c r="B121" s="283"/>
      <c r="C121" s="258" t="s">
        <v>902</v>
      </c>
      <c r="D121" s="258"/>
      <c r="E121" s="258"/>
      <c r="F121" s="258" t="s">
        <v>903</v>
      </c>
      <c r="G121" s="259"/>
      <c r="H121" s="258" t="s">
        <v>107</v>
      </c>
      <c r="I121" s="258" t="s">
        <v>58</v>
      </c>
      <c r="J121" s="258" t="s">
        <v>904</v>
      </c>
      <c r="K121" s="284"/>
    </row>
    <row r="122" spans="2:11" ht="17.25" customHeight="1">
      <c r="B122" s="283"/>
      <c r="C122" s="260" t="s">
        <v>905</v>
      </c>
      <c r="D122" s="260"/>
      <c r="E122" s="260"/>
      <c r="F122" s="261" t="s">
        <v>906</v>
      </c>
      <c r="G122" s="262"/>
      <c r="H122" s="260"/>
      <c r="I122" s="260"/>
      <c r="J122" s="260" t="s">
        <v>907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911</v>
      </c>
      <c r="D124" s="263"/>
      <c r="E124" s="263"/>
      <c r="F124" s="265" t="s">
        <v>908</v>
      </c>
      <c r="G124" s="246"/>
      <c r="H124" s="246" t="s">
        <v>947</v>
      </c>
      <c r="I124" s="246" t="s">
        <v>910</v>
      </c>
      <c r="J124" s="246">
        <v>120</v>
      </c>
      <c r="K124" s="287"/>
    </row>
    <row r="125" spans="2:11" ht="15" customHeight="1">
      <c r="B125" s="285"/>
      <c r="C125" s="246" t="s">
        <v>956</v>
      </c>
      <c r="D125" s="246"/>
      <c r="E125" s="246"/>
      <c r="F125" s="265" t="s">
        <v>908</v>
      </c>
      <c r="G125" s="246"/>
      <c r="H125" s="246" t="s">
        <v>957</v>
      </c>
      <c r="I125" s="246" t="s">
        <v>910</v>
      </c>
      <c r="J125" s="246" t="s">
        <v>958</v>
      </c>
      <c r="K125" s="287"/>
    </row>
    <row r="126" spans="2:11" ht="15" customHeight="1">
      <c r="B126" s="285"/>
      <c r="C126" s="246" t="s">
        <v>857</v>
      </c>
      <c r="D126" s="246"/>
      <c r="E126" s="246"/>
      <c r="F126" s="265" t="s">
        <v>908</v>
      </c>
      <c r="G126" s="246"/>
      <c r="H126" s="246" t="s">
        <v>959</v>
      </c>
      <c r="I126" s="246" t="s">
        <v>910</v>
      </c>
      <c r="J126" s="246" t="s">
        <v>958</v>
      </c>
      <c r="K126" s="287"/>
    </row>
    <row r="127" spans="2:11" ht="15" customHeight="1">
      <c r="B127" s="285"/>
      <c r="C127" s="246" t="s">
        <v>919</v>
      </c>
      <c r="D127" s="246"/>
      <c r="E127" s="246"/>
      <c r="F127" s="265" t="s">
        <v>914</v>
      </c>
      <c r="G127" s="246"/>
      <c r="H127" s="246" t="s">
        <v>920</v>
      </c>
      <c r="I127" s="246" t="s">
        <v>910</v>
      </c>
      <c r="J127" s="246">
        <v>15</v>
      </c>
      <c r="K127" s="287"/>
    </row>
    <row r="128" spans="2:11" ht="15" customHeight="1">
      <c r="B128" s="285"/>
      <c r="C128" s="267" t="s">
        <v>921</v>
      </c>
      <c r="D128" s="267"/>
      <c r="E128" s="267"/>
      <c r="F128" s="268" t="s">
        <v>914</v>
      </c>
      <c r="G128" s="267"/>
      <c r="H128" s="267" t="s">
        <v>922</v>
      </c>
      <c r="I128" s="267" t="s">
        <v>910</v>
      </c>
      <c r="J128" s="267">
        <v>15</v>
      </c>
      <c r="K128" s="287"/>
    </row>
    <row r="129" spans="2:11" ht="15" customHeight="1">
      <c r="B129" s="285"/>
      <c r="C129" s="267" t="s">
        <v>923</v>
      </c>
      <c r="D129" s="267"/>
      <c r="E129" s="267"/>
      <c r="F129" s="268" t="s">
        <v>914</v>
      </c>
      <c r="G129" s="267"/>
      <c r="H129" s="267" t="s">
        <v>924</v>
      </c>
      <c r="I129" s="267" t="s">
        <v>910</v>
      </c>
      <c r="J129" s="267">
        <v>20</v>
      </c>
      <c r="K129" s="287"/>
    </row>
    <row r="130" spans="2:11" ht="15" customHeight="1">
      <c r="B130" s="285"/>
      <c r="C130" s="267" t="s">
        <v>925</v>
      </c>
      <c r="D130" s="267"/>
      <c r="E130" s="267"/>
      <c r="F130" s="268" t="s">
        <v>914</v>
      </c>
      <c r="G130" s="267"/>
      <c r="H130" s="267" t="s">
        <v>926</v>
      </c>
      <c r="I130" s="267" t="s">
        <v>910</v>
      </c>
      <c r="J130" s="267">
        <v>20</v>
      </c>
      <c r="K130" s="287"/>
    </row>
    <row r="131" spans="2:11" ht="15" customHeight="1">
      <c r="B131" s="285"/>
      <c r="C131" s="246" t="s">
        <v>913</v>
      </c>
      <c r="D131" s="246"/>
      <c r="E131" s="246"/>
      <c r="F131" s="265" t="s">
        <v>914</v>
      </c>
      <c r="G131" s="246"/>
      <c r="H131" s="246" t="s">
        <v>947</v>
      </c>
      <c r="I131" s="246" t="s">
        <v>910</v>
      </c>
      <c r="J131" s="246">
        <v>50</v>
      </c>
      <c r="K131" s="287"/>
    </row>
    <row r="132" spans="2:11" ht="15" customHeight="1">
      <c r="B132" s="285"/>
      <c r="C132" s="246" t="s">
        <v>927</v>
      </c>
      <c r="D132" s="246"/>
      <c r="E132" s="246"/>
      <c r="F132" s="265" t="s">
        <v>914</v>
      </c>
      <c r="G132" s="246"/>
      <c r="H132" s="246" t="s">
        <v>947</v>
      </c>
      <c r="I132" s="246" t="s">
        <v>910</v>
      </c>
      <c r="J132" s="246">
        <v>50</v>
      </c>
      <c r="K132" s="287"/>
    </row>
    <row r="133" spans="2:11" ht="15" customHeight="1">
      <c r="B133" s="285"/>
      <c r="C133" s="246" t="s">
        <v>933</v>
      </c>
      <c r="D133" s="246"/>
      <c r="E133" s="246"/>
      <c r="F133" s="265" t="s">
        <v>914</v>
      </c>
      <c r="G133" s="246"/>
      <c r="H133" s="246" t="s">
        <v>947</v>
      </c>
      <c r="I133" s="246" t="s">
        <v>910</v>
      </c>
      <c r="J133" s="246">
        <v>50</v>
      </c>
      <c r="K133" s="287"/>
    </row>
    <row r="134" spans="2:11" ht="15" customHeight="1">
      <c r="B134" s="285"/>
      <c r="C134" s="246" t="s">
        <v>935</v>
      </c>
      <c r="D134" s="246"/>
      <c r="E134" s="246"/>
      <c r="F134" s="265" t="s">
        <v>914</v>
      </c>
      <c r="G134" s="246"/>
      <c r="H134" s="246" t="s">
        <v>947</v>
      </c>
      <c r="I134" s="246" t="s">
        <v>910</v>
      </c>
      <c r="J134" s="246">
        <v>50</v>
      </c>
      <c r="K134" s="287"/>
    </row>
    <row r="135" spans="2:11" ht="15" customHeight="1">
      <c r="B135" s="285"/>
      <c r="C135" s="246" t="s">
        <v>112</v>
      </c>
      <c r="D135" s="246"/>
      <c r="E135" s="246"/>
      <c r="F135" s="265" t="s">
        <v>914</v>
      </c>
      <c r="G135" s="246"/>
      <c r="H135" s="246" t="s">
        <v>960</v>
      </c>
      <c r="I135" s="246" t="s">
        <v>910</v>
      </c>
      <c r="J135" s="246">
        <v>255</v>
      </c>
      <c r="K135" s="287"/>
    </row>
    <row r="136" spans="2:11" ht="15" customHeight="1">
      <c r="B136" s="285"/>
      <c r="C136" s="246" t="s">
        <v>937</v>
      </c>
      <c r="D136" s="246"/>
      <c r="E136" s="246"/>
      <c r="F136" s="265" t="s">
        <v>908</v>
      </c>
      <c r="G136" s="246"/>
      <c r="H136" s="246" t="s">
        <v>961</v>
      </c>
      <c r="I136" s="246" t="s">
        <v>939</v>
      </c>
      <c r="J136" s="246"/>
      <c r="K136" s="287"/>
    </row>
    <row r="137" spans="2:11" ht="15" customHeight="1">
      <c r="B137" s="285"/>
      <c r="C137" s="246" t="s">
        <v>940</v>
      </c>
      <c r="D137" s="246"/>
      <c r="E137" s="246"/>
      <c r="F137" s="265" t="s">
        <v>908</v>
      </c>
      <c r="G137" s="246"/>
      <c r="H137" s="246" t="s">
        <v>962</v>
      </c>
      <c r="I137" s="246" t="s">
        <v>942</v>
      </c>
      <c r="J137" s="246"/>
      <c r="K137" s="287"/>
    </row>
    <row r="138" spans="2:11" ht="15" customHeight="1">
      <c r="B138" s="285"/>
      <c r="C138" s="246" t="s">
        <v>943</v>
      </c>
      <c r="D138" s="246"/>
      <c r="E138" s="246"/>
      <c r="F138" s="265" t="s">
        <v>908</v>
      </c>
      <c r="G138" s="246"/>
      <c r="H138" s="246" t="s">
        <v>943</v>
      </c>
      <c r="I138" s="246" t="s">
        <v>942</v>
      </c>
      <c r="J138" s="246"/>
      <c r="K138" s="287"/>
    </row>
    <row r="139" spans="2:11" ht="15" customHeight="1">
      <c r="B139" s="285"/>
      <c r="C139" s="246" t="s">
        <v>39</v>
      </c>
      <c r="D139" s="246"/>
      <c r="E139" s="246"/>
      <c r="F139" s="265" t="s">
        <v>908</v>
      </c>
      <c r="G139" s="246"/>
      <c r="H139" s="246" t="s">
        <v>963</v>
      </c>
      <c r="I139" s="246" t="s">
        <v>942</v>
      </c>
      <c r="J139" s="246"/>
      <c r="K139" s="287"/>
    </row>
    <row r="140" spans="2:11" ht="15" customHeight="1">
      <c r="B140" s="285"/>
      <c r="C140" s="246" t="s">
        <v>964</v>
      </c>
      <c r="D140" s="246"/>
      <c r="E140" s="246"/>
      <c r="F140" s="265" t="s">
        <v>908</v>
      </c>
      <c r="G140" s="246"/>
      <c r="H140" s="246" t="s">
        <v>965</v>
      </c>
      <c r="I140" s="246" t="s">
        <v>942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0" t="s">
        <v>966</v>
      </c>
      <c r="D145" s="360"/>
      <c r="E145" s="360"/>
      <c r="F145" s="360"/>
      <c r="G145" s="360"/>
      <c r="H145" s="360"/>
      <c r="I145" s="360"/>
      <c r="J145" s="360"/>
      <c r="K145" s="257"/>
    </row>
    <row r="146" spans="2:11" ht="17.25" customHeight="1">
      <c r="B146" s="256"/>
      <c r="C146" s="258" t="s">
        <v>902</v>
      </c>
      <c r="D146" s="258"/>
      <c r="E146" s="258"/>
      <c r="F146" s="258" t="s">
        <v>903</v>
      </c>
      <c r="G146" s="259"/>
      <c r="H146" s="258" t="s">
        <v>107</v>
      </c>
      <c r="I146" s="258" t="s">
        <v>58</v>
      </c>
      <c r="J146" s="258" t="s">
        <v>904</v>
      </c>
      <c r="K146" s="257"/>
    </row>
    <row r="147" spans="2:11" ht="17.25" customHeight="1">
      <c r="B147" s="256"/>
      <c r="C147" s="260" t="s">
        <v>905</v>
      </c>
      <c r="D147" s="260"/>
      <c r="E147" s="260"/>
      <c r="F147" s="261" t="s">
        <v>906</v>
      </c>
      <c r="G147" s="262"/>
      <c r="H147" s="260"/>
      <c r="I147" s="260"/>
      <c r="J147" s="260" t="s">
        <v>907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911</v>
      </c>
      <c r="D149" s="246"/>
      <c r="E149" s="246"/>
      <c r="F149" s="292" t="s">
        <v>908</v>
      </c>
      <c r="G149" s="246"/>
      <c r="H149" s="291" t="s">
        <v>947</v>
      </c>
      <c r="I149" s="291" t="s">
        <v>910</v>
      </c>
      <c r="J149" s="291">
        <v>120</v>
      </c>
      <c r="K149" s="287"/>
    </row>
    <row r="150" spans="2:11" ht="15" customHeight="1">
      <c r="B150" s="266"/>
      <c r="C150" s="291" t="s">
        <v>956</v>
      </c>
      <c r="D150" s="246"/>
      <c r="E150" s="246"/>
      <c r="F150" s="292" t="s">
        <v>908</v>
      </c>
      <c r="G150" s="246"/>
      <c r="H150" s="291" t="s">
        <v>967</v>
      </c>
      <c r="I150" s="291" t="s">
        <v>910</v>
      </c>
      <c r="J150" s="291" t="s">
        <v>958</v>
      </c>
      <c r="K150" s="287"/>
    </row>
    <row r="151" spans="2:11" ht="15" customHeight="1">
      <c r="B151" s="266"/>
      <c r="C151" s="291" t="s">
        <v>857</v>
      </c>
      <c r="D151" s="246"/>
      <c r="E151" s="246"/>
      <c r="F151" s="292" t="s">
        <v>908</v>
      </c>
      <c r="G151" s="246"/>
      <c r="H151" s="291" t="s">
        <v>968</v>
      </c>
      <c r="I151" s="291" t="s">
        <v>910</v>
      </c>
      <c r="J151" s="291" t="s">
        <v>958</v>
      </c>
      <c r="K151" s="287"/>
    </row>
    <row r="152" spans="2:11" ht="15" customHeight="1">
      <c r="B152" s="266"/>
      <c r="C152" s="291" t="s">
        <v>913</v>
      </c>
      <c r="D152" s="246"/>
      <c r="E152" s="246"/>
      <c r="F152" s="292" t="s">
        <v>914</v>
      </c>
      <c r="G152" s="246"/>
      <c r="H152" s="291" t="s">
        <v>947</v>
      </c>
      <c r="I152" s="291" t="s">
        <v>910</v>
      </c>
      <c r="J152" s="291">
        <v>50</v>
      </c>
      <c r="K152" s="287"/>
    </row>
    <row r="153" spans="2:11" ht="15" customHeight="1">
      <c r="B153" s="266"/>
      <c r="C153" s="291" t="s">
        <v>916</v>
      </c>
      <c r="D153" s="246"/>
      <c r="E153" s="246"/>
      <c r="F153" s="292" t="s">
        <v>908</v>
      </c>
      <c r="G153" s="246"/>
      <c r="H153" s="291" t="s">
        <v>947</v>
      </c>
      <c r="I153" s="291" t="s">
        <v>918</v>
      </c>
      <c r="J153" s="291"/>
      <c r="K153" s="287"/>
    </row>
    <row r="154" spans="2:11" ht="15" customHeight="1">
      <c r="B154" s="266"/>
      <c r="C154" s="291" t="s">
        <v>927</v>
      </c>
      <c r="D154" s="246"/>
      <c r="E154" s="246"/>
      <c r="F154" s="292" t="s">
        <v>914</v>
      </c>
      <c r="G154" s="246"/>
      <c r="H154" s="291" t="s">
        <v>947</v>
      </c>
      <c r="I154" s="291" t="s">
        <v>910</v>
      </c>
      <c r="J154" s="291">
        <v>50</v>
      </c>
      <c r="K154" s="287"/>
    </row>
    <row r="155" spans="2:11" ht="15" customHeight="1">
      <c r="B155" s="266"/>
      <c r="C155" s="291" t="s">
        <v>935</v>
      </c>
      <c r="D155" s="246"/>
      <c r="E155" s="246"/>
      <c r="F155" s="292" t="s">
        <v>914</v>
      </c>
      <c r="G155" s="246"/>
      <c r="H155" s="291" t="s">
        <v>947</v>
      </c>
      <c r="I155" s="291" t="s">
        <v>910</v>
      </c>
      <c r="J155" s="291">
        <v>50</v>
      </c>
      <c r="K155" s="287"/>
    </row>
    <row r="156" spans="2:11" ht="15" customHeight="1">
      <c r="B156" s="266"/>
      <c r="C156" s="291" t="s">
        <v>933</v>
      </c>
      <c r="D156" s="246"/>
      <c r="E156" s="246"/>
      <c r="F156" s="292" t="s">
        <v>914</v>
      </c>
      <c r="G156" s="246"/>
      <c r="H156" s="291" t="s">
        <v>947</v>
      </c>
      <c r="I156" s="291" t="s">
        <v>910</v>
      </c>
      <c r="J156" s="291">
        <v>50</v>
      </c>
      <c r="K156" s="287"/>
    </row>
    <row r="157" spans="2:11" ht="15" customHeight="1">
      <c r="B157" s="266"/>
      <c r="C157" s="291" t="s">
        <v>90</v>
      </c>
      <c r="D157" s="246"/>
      <c r="E157" s="246"/>
      <c r="F157" s="292" t="s">
        <v>908</v>
      </c>
      <c r="G157" s="246"/>
      <c r="H157" s="291" t="s">
        <v>969</v>
      </c>
      <c r="I157" s="291" t="s">
        <v>910</v>
      </c>
      <c r="J157" s="291" t="s">
        <v>970</v>
      </c>
      <c r="K157" s="287"/>
    </row>
    <row r="158" spans="2:11" ht="15" customHeight="1">
      <c r="B158" s="266"/>
      <c r="C158" s="291" t="s">
        <v>971</v>
      </c>
      <c r="D158" s="246"/>
      <c r="E158" s="246"/>
      <c r="F158" s="292" t="s">
        <v>908</v>
      </c>
      <c r="G158" s="246"/>
      <c r="H158" s="291" t="s">
        <v>972</v>
      </c>
      <c r="I158" s="291" t="s">
        <v>942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3"/>
      <c r="C162" s="234"/>
      <c r="D162" s="234"/>
      <c r="E162" s="234"/>
      <c r="F162" s="234"/>
      <c r="G162" s="234"/>
      <c r="H162" s="234"/>
      <c r="I162" s="234"/>
      <c r="J162" s="234"/>
      <c r="K162" s="235"/>
    </row>
    <row r="163" spans="2:11" ht="45" customHeight="1">
      <c r="B163" s="236"/>
      <c r="C163" s="357" t="s">
        <v>973</v>
      </c>
      <c r="D163" s="357"/>
      <c r="E163" s="357"/>
      <c r="F163" s="357"/>
      <c r="G163" s="357"/>
      <c r="H163" s="357"/>
      <c r="I163" s="357"/>
      <c r="J163" s="357"/>
      <c r="K163" s="237"/>
    </row>
    <row r="164" spans="2:11" ht="17.25" customHeight="1">
      <c r="B164" s="236"/>
      <c r="C164" s="258" t="s">
        <v>902</v>
      </c>
      <c r="D164" s="258"/>
      <c r="E164" s="258"/>
      <c r="F164" s="258" t="s">
        <v>903</v>
      </c>
      <c r="G164" s="295"/>
      <c r="H164" s="296" t="s">
        <v>107</v>
      </c>
      <c r="I164" s="296" t="s">
        <v>58</v>
      </c>
      <c r="J164" s="258" t="s">
        <v>904</v>
      </c>
      <c r="K164" s="237"/>
    </row>
    <row r="165" spans="2:11" ht="17.25" customHeight="1">
      <c r="B165" s="239"/>
      <c r="C165" s="260" t="s">
        <v>905</v>
      </c>
      <c r="D165" s="260"/>
      <c r="E165" s="260"/>
      <c r="F165" s="261" t="s">
        <v>906</v>
      </c>
      <c r="G165" s="297"/>
      <c r="H165" s="298"/>
      <c r="I165" s="298"/>
      <c r="J165" s="260" t="s">
        <v>907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911</v>
      </c>
      <c r="D167" s="246"/>
      <c r="E167" s="246"/>
      <c r="F167" s="265" t="s">
        <v>908</v>
      </c>
      <c r="G167" s="246"/>
      <c r="H167" s="246" t="s">
        <v>947</v>
      </c>
      <c r="I167" s="246" t="s">
        <v>910</v>
      </c>
      <c r="J167" s="246">
        <v>120</v>
      </c>
      <c r="K167" s="287"/>
    </row>
    <row r="168" spans="2:11" ht="15" customHeight="1">
      <c r="B168" s="266"/>
      <c r="C168" s="246" t="s">
        <v>956</v>
      </c>
      <c r="D168" s="246"/>
      <c r="E168" s="246"/>
      <c r="F168" s="265" t="s">
        <v>908</v>
      </c>
      <c r="G168" s="246"/>
      <c r="H168" s="246" t="s">
        <v>957</v>
      </c>
      <c r="I168" s="246" t="s">
        <v>910</v>
      </c>
      <c r="J168" s="246" t="s">
        <v>958</v>
      </c>
      <c r="K168" s="287"/>
    </row>
    <row r="169" spans="2:11" ht="15" customHeight="1">
      <c r="B169" s="266"/>
      <c r="C169" s="246" t="s">
        <v>857</v>
      </c>
      <c r="D169" s="246"/>
      <c r="E169" s="246"/>
      <c r="F169" s="265" t="s">
        <v>908</v>
      </c>
      <c r="G169" s="246"/>
      <c r="H169" s="246" t="s">
        <v>974</v>
      </c>
      <c r="I169" s="246" t="s">
        <v>910</v>
      </c>
      <c r="J169" s="246" t="s">
        <v>958</v>
      </c>
      <c r="K169" s="287"/>
    </row>
    <row r="170" spans="2:11" ht="15" customHeight="1">
      <c r="B170" s="266"/>
      <c r="C170" s="246" t="s">
        <v>913</v>
      </c>
      <c r="D170" s="246"/>
      <c r="E170" s="246"/>
      <c r="F170" s="265" t="s">
        <v>914</v>
      </c>
      <c r="G170" s="246"/>
      <c r="H170" s="246" t="s">
        <v>974</v>
      </c>
      <c r="I170" s="246" t="s">
        <v>910</v>
      </c>
      <c r="J170" s="246">
        <v>50</v>
      </c>
      <c r="K170" s="287"/>
    </row>
    <row r="171" spans="2:11" ht="15" customHeight="1">
      <c r="B171" s="266"/>
      <c r="C171" s="246" t="s">
        <v>916</v>
      </c>
      <c r="D171" s="246"/>
      <c r="E171" s="246"/>
      <c r="F171" s="265" t="s">
        <v>908</v>
      </c>
      <c r="G171" s="246"/>
      <c r="H171" s="246" t="s">
        <v>974</v>
      </c>
      <c r="I171" s="246" t="s">
        <v>918</v>
      </c>
      <c r="J171" s="246"/>
      <c r="K171" s="287"/>
    </row>
    <row r="172" spans="2:11" ht="15" customHeight="1">
      <c r="B172" s="266"/>
      <c r="C172" s="246" t="s">
        <v>927</v>
      </c>
      <c r="D172" s="246"/>
      <c r="E172" s="246"/>
      <c r="F172" s="265" t="s">
        <v>914</v>
      </c>
      <c r="G172" s="246"/>
      <c r="H172" s="246" t="s">
        <v>974</v>
      </c>
      <c r="I172" s="246" t="s">
        <v>910</v>
      </c>
      <c r="J172" s="246">
        <v>50</v>
      </c>
      <c r="K172" s="287"/>
    </row>
    <row r="173" spans="2:11" ht="15" customHeight="1">
      <c r="B173" s="266"/>
      <c r="C173" s="246" t="s">
        <v>935</v>
      </c>
      <c r="D173" s="246"/>
      <c r="E173" s="246"/>
      <c r="F173" s="265" t="s">
        <v>914</v>
      </c>
      <c r="G173" s="246"/>
      <c r="H173" s="246" t="s">
        <v>974</v>
      </c>
      <c r="I173" s="246" t="s">
        <v>910</v>
      </c>
      <c r="J173" s="246">
        <v>50</v>
      </c>
      <c r="K173" s="287"/>
    </row>
    <row r="174" spans="2:11" ht="15" customHeight="1">
      <c r="B174" s="266"/>
      <c r="C174" s="246" t="s">
        <v>933</v>
      </c>
      <c r="D174" s="246"/>
      <c r="E174" s="246"/>
      <c r="F174" s="265" t="s">
        <v>914</v>
      </c>
      <c r="G174" s="246"/>
      <c r="H174" s="246" t="s">
        <v>974</v>
      </c>
      <c r="I174" s="246" t="s">
        <v>910</v>
      </c>
      <c r="J174" s="246">
        <v>50</v>
      </c>
      <c r="K174" s="287"/>
    </row>
    <row r="175" spans="2:11" ht="15" customHeight="1">
      <c r="B175" s="266"/>
      <c r="C175" s="246" t="s">
        <v>106</v>
      </c>
      <c r="D175" s="246"/>
      <c r="E175" s="246"/>
      <c r="F175" s="265" t="s">
        <v>908</v>
      </c>
      <c r="G175" s="246"/>
      <c r="H175" s="246" t="s">
        <v>975</v>
      </c>
      <c r="I175" s="246" t="s">
        <v>976</v>
      </c>
      <c r="J175" s="246"/>
      <c r="K175" s="287"/>
    </row>
    <row r="176" spans="2:11" ht="15" customHeight="1">
      <c r="B176" s="266"/>
      <c r="C176" s="246" t="s">
        <v>58</v>
      </c>
      <c r="D176" s="246"/>
      <c r="E176" s="246"/>
      <c r="F176" s="265" t="s">
        <v>908</v>
      </c>
      <c r="G176" s="246"/>
      <c r="H176" s="246" t="s">
        <v>977</v>
      </c>
      <c r="I176" s="246" t="s">
        <v>978</v>
      </c>
      <c r="J176" s="246">
        <v>1</v>
      </c>
      <c r="K176" s="287"/>
    </row>
    <row r="177" spans="2:11" ht="15" customHeight="1">
      <c r="B177" s="266"/>
      <c r="C177" s="246" t="s">
        <v>54</v>
      </c>
      <c r="D177" s="246"/>
      <c r="E177" s="246"/>
      <c r="F177" s="265" t="s">
        <v>908</v>
      </c>
      <c r="G177" s="246"/>
      <c r="H177" s="246" t="s">
        <v>979</v>
      </c>
      <c r="I177" s="246" t="s">
        <v>910</v>
      </c>
      <c r="J177" s="246">
        <v>20</v>
      </c>
      <c r="K177" s="287"/>
    </row>
    <row r="178" spans="2:11" ht="15" customHeight="1">
      <c r="B178" s="266"/>
      <c r="C178" s="246" t="s">
        <v>107</v>
      </c>
      <c r="D178" s="246"/>
      <c r="E178" s="246"/>
      <c r="F178" s="265" t="s">
        <v>908</v>
      </c>
      <c r="G178" s="246"/>
      <c r="H178" s="246" t="s">
        <v>980</v>
      </c>
      <c r="I178" s="246" t="s">
        <v>910</v>
      </c>
      <c r="J178" s="246">
        <v>255</v>
      </c>
      <c r="K178" s="287"/>
    </row>
    <row r="179" spans="2:11" ht="15" customHeight="1">
      <c r="B179" s="266"/>
      <c r="C179" s="246" t="s">
        <v>108</v>
      </c>
      <c r="D179" s="246"/>
      <c r="E179" s="246"/>
      <c r="F179" s="265" t="s">
        <v>908</v>
      </c>
      <c r="G179" s="246"/>
      <c r="H179" s="246" t="s">
        <v>873</v>
      </c>
      <c r="I179" s="246" t="s">
        <v>910</v>
      </c>
      <c r="J179" s="246">
        <v>10</v>
      </c>
      <c r="K179" s="287"/>
    </row>
    <row r="180" spans="2:11" ht="15" customHeight="1">
      <c r="B180" s="266"/>
      <c r="C180" s="246" t="s">
        <v>109</v>
      </c>
      <c r="D180" s="246"/>
      <c r="E180" s="246"/>
      <c r="F180" s="265" t="s">
        <v>908</v>
      </c>
      <c r="G180" s="246"/>
      <c r="H180" s="246" t="s">
        <v>981</v>
      </c>
      <c r="I180" s="246" t="s">
        <v>942</v>
      </c>
      <c r="J180" s="246"/>
      <c r="K180" s="287"/>
    </row>
    <row r="181" spans="2:11" ht="15" customHeight="1">
      <c r="B181" s="266"/>
      <c r="C181" s="246" t="s">
        <v>982</v>
      </c>
      <c r="D181" s="246"/>
      <c r="E181" s="246"/>
      <c r="F181" s="265" t="s">
        <v>908</v>
      </c>
      <c r="G181" s="246"/>
      <c r="H181" s="246" t="s">
        <v>983</v>
      </c>
      <c r="I181" s="246" t="s">
        <v>942</v>
      </c>
      <c r="J181" s="246"/>
      <c r="K181" s="287"/>
    </row>
    <row r="182" spans="2:11" ht="15" customHeight="1">
      <c r="B182" s="266"/>
      <c r="C182" s="246" t="s">
        <v>971</v>
      </c>
      <c r="D182" s="246"/>
      <c r="E182" s="246"/>
      <c r="F182" s="265" t="s">
        <v>908</v>
      </c>
      <c r="G182" s="246"/>
      <c r="H182" s="246" t="s">
        <v>984</v>
      </c>
      <c r="I182" s="246" t="s">
        <v>942</v>
      </c>
      <c r="J182" s="246"/>
      <c r="K182" s="287"/>
    </row>
    <row r="183" spans="2:11" ht="15" customHeight="1">
      <c r="B183" s="266"/>
      <c r="C183" s="246" t="s">
        <v>111</v>
      </c>
      <c r="D183" s="246"/>
      <c r="E183" s="246"/>
      <c r="F183" s="265" t="s">
        <v>914</v>
      </c>
      <c r="G183" s="246"/>
      <c r="H183" s="246" t="s">
        <v>985</v>
      </c>
      <c r="I183" s="246" t="s">
        <v>910</v>
      </c>
      <c r="J183" s="246">
        <v>50</v>
      </c>
      <c r="K183" s="287"/>
    </row>
    <row r="184" spans="2:11" ht="15" customHeight="1">
      <c r="B184" s="266"/>
      <c r="C184" s="246" t="s">
        <v>986</v>
      </c>
      <c r="D184" s="246"/>
      <c r="E184" s="246"/>
      <c r="F184" s="265" t="s">
        <v>914</v>
      </c>
      <c r="G184" s="246"/>
      <c r="H184" s="246" t="s">
        <v>987</v>
      </c>
      <c r="I184" s="246" t="s">
        <v>988</v>
      </c>
      <c r="J184" s="246"/>
      <c r="K184" s="287"/>
    </row>
    <row r="185" spans="2:11" ht="15" customHeight="1">
      <c r="B185" s="266"/>
      <c r="C185" s="246" t="s">
        <v>989</v>
      </c>
      <c r="D185" s="246"/>
      <c r="E185" s="246"/>
      <c r="F185" s="265" t="s">
        <v>914</v>
      </c>
      <c r="G185" s="246"/>
      <c r="H185" s="246" t="s">
        <v>990</v>
      </c>
      <c r="I185" s="246" t="s">
        <v>988</v>
      </c>
      <c r="J185" s="246"/>
      <c r="K185" s="287"/>
    </row>
    <row r="186" spans="2:11" ht="15" customHeight="1">
      <c r="B186" s="266"/>
      <c r="C186" s="246" t="s">
        <v>991</v>
      </c>
      <c r="D186" s="246"/>
      <c r="E186" s="246"/>
      <c r="F186" s="265" t="s">
        <v>914</v>
      </c>
      <c r="G186" s="246"/>
      <c r="H186" s="246" t="s">
        <v>992</v>
      </c>
      <c r="I186" s="246" t="s">
        <v>988</v>
      </c>
      <c r="J186" s="246"/>
      <c r="K186" s="287"/>
    </row>
    <row r="187" spans="2:11" ht="15" customHeight="1">
      <c r="B187" s="266"/>
      <c r="C187" s="299" t="s">
        <v>993</v>
      </c>
      <c r="D187" s="246"/>
      <c r="E187" s="246"/>
      <c r="F187" s="265" t="s">
        <v>914</v>
      </c>
      <c r="G187" s="246"/>
      <c r="H187" s="246" t="s">
        <v>994</v>
      </c>
      <c r="I187" s="246" t="s">
        <v>995</v>
      </c>
      <c r="J187" s="300" t="s">
        <v>996</v>
      </c>
      <c r="K187" s="287"/>
    </row>
    <row r="188" spans="2:11" ht="15" customHeight="1">
      <c r="B188" s="293"/>
      <c r="C188" s="301"/>
      <c r="D188" s="275"/>
      <c r="E188" s="275"/>
      <c r="F188" s="275"/>
      <c r="G188" s="275"/>
      <c r="H188" s="275"/>
      <c r="I188" s="275"/>
      <c r="J188" s="275"/>
      <c r="K188" s="294"/>
    </row>
    <row r="189" spans="2:11" ht="18.75" customHeight="1">
      <c r="B189" s="302"/>
      <c r="C189" s="303"/>
      <c r="D189" s="303"/>
      <c r="E189" s="303"/>
      <c r="F189" s="304"/>
      <c r="G189" s="246"/>
      <c r="H189" s="246"/>
      <c r="I189" s="246"/>
      <c r="J189" s="246"/>
      <c r="K189" s="242"/>
    </row>
    <row r="190" spans="2:11" ht="18.75" customHeight="1">
      <c r="B190" s="242"/>
      <c r="C190" s="246"/>
      <c r="D190" s="246"/>
      <c r="E190" s="246"/>
      <c r="F190" s="265"/>
      <c r="G190" s="246"/>
      <c r="H190" s="246"/>
      <c r="I190" s="246"/>
      <c r="J190" s="246"/>
      <c r="K190" s="242"/>
    </row>
    <row r="191" spans="2:11" ht="18.75" customHeight="1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</row>
    <row r="192" spans="2:11" ht="13.5">
      <c r="B192" s="233"/>
      <c r="C192" s="234"/>
      <c r="D192" s="234"/>
      <c r="E192" s="234"/>
      <c r="F192" s="234"/>
      <c r="G192" s="234"/>
      <c r="H192" s="234"/>
      <c r="I192" s="234"/>
      <c r="J192" s="234"/>
      <c r="K192" s="235"/>
    </row>
    <row r="193" spans="2:11" ht="21">
      <c r="B193" s="236"/>
      <c r="C193" s="357" t="s">
        <v>997</v>
      </c>
      <c r="D193" s="357"/>
      <c r="E193" s="357"/>
      <c r="F193" s="357"/>
      <c r="G193" s="357"/>
      <c r="H193" s="357"/>
      <c r="I193" s="357"/>
      <c r="J193" s="357"/>
      <c r="K193" s="237"/>
    </row>
    <row r="194" spans="2:11" ht="25.5" customHeight="1">
      <c r="B194" s="236"/>
      <c r="C194" s="305" t="s">
        <v>998</v>
      </c>
      <c r="D194" s="305"/>
      <c r="E194" s="305"/>
      <c r="F194" s="305" t="s">
        <v>999</v>
      </c>
      <c r="G194" s="306"/>
      <c r="H194" s="358" t="s">
        <v>1000</v>
      </c>
      <c r="I194" s="358"/>
      <c r="J194" s="358"/>
      <c r="K194" s="237"/>
    </row>
    <row r="195" spans="2:11" ht="5.25" customHeight="1">
      <c r="B195" s="266"/>
      <c r="C195" s="263"/>
      <c r="D195" s="263"/>
      <c r="E195" s="263"/>
      <c r="F195" s="263"/>
      <c r="G195" s="246"/>
      <c r="H195" s="263"/>
      <c r="I195" s="263"/>
      <c r="J195" s="263"/>
      <c r="K195" s="287"/>
    </row>
    <row r="196" spans="2:11" ht="15" customHeight="1">
      <c r="B196" s="266"/>
      <c r="C196" s="246" t="s">
        <v>1001</v>
      </c>
      <c r="D196" s="246"/>
      <c r="E196" s="246"/>
      <c r="F196" s="265" t="s">
        <v>44</v>
      </c>
      <c r="G196" s="246"/>
      <c r="H196" s="356" t="s">
        <v>1002</v>
      </c>
      <c r="I196" s="356"/>
      <c r="J196" s="356"/>
      <c r="K196" s="287"/>
    </row>
    <row r="197" spans="2:11" ht="15" customHeight="1">
      <c r="B197" s="266"/>
      <c r="C197" s="272"/>
      <c r="D197" s="246"/>
      <c r="E197" s="246"/>
      <c r="F197" s="265" t="s">
        <v>45</v>
      </c>
      <c r="G197" s="246"/>
      <c r="H197" s="356" t="s">
        <v>1003</v>
      </c>
      <c r="I197" s="356"/>
      <c r="J197" s="356"/>
      <c r="K197" s="287"/>
    </row>
    <row r="198" spans="2:11" ht="15" customHeight="1">
      <c r="B198" s="266"/>
      <c r="C198" s="272"/>
      <c r="D198" s="246"/>
      <c r="E198" s="246"/>
      <c r="F198" s="265" t="s">
        <v>48</v>
      </c>
      <c r="G198" s="246"/>
      <c r="H198" s="356" t="s">
        <v>1004</v>
      </c>
      <c r="I198" s="356"/>
      <c r="J198" s="356"/>
      <c r="K198" s="287"/>
    </row>
    <row r="199" spans="2:11" ht="15" customHeight="1">
      <c r="B199" s="266"/>
      <c r="C199" s="246"/>
      <c r="D199" s="246"/>
      <c r="E199" s="246"/>
      <c r="F199" s="265" t="s">
        <v>46</v>
      </c>
      <c r="G199" s="246"/>
      <c r="H199" s="356" t="s">
        <v>1005</v>
      </c>
      <c r="I199" s="356"/>
      <c r="J199" s="356"/>
      <c r="K199" s="287"/>
    </row>
    <row r="200" spans="2:11" ht="15" customHeight="1">
      <c r="B200" s="266"/>
      <c r="C200" s="246"/>
      <c r="D200" s="246"/>
      <c r="E200" s="246"/>
      <c r="F200" s="265" t="s">
        <v>47</v>
      </c>
      <c r="G200" s="246"/>
      <c r="H200" s="356" t="s">
        <v>1006</v>
      </c>
      <c r="I200" s="356"/>
      <c r="J200" s="356"/>
      <c r="K200" s="287"/>
    </row>
    <row r="201" spans="2:11" ht="15" customHeight="1">
      <c r="B201" s="266"/>
      <c r="C201" s="246"/>
      <c r="D201" s="246"/>
      <c r="E201" s="246"/>
      <c r="F201" s="265"/>
      <c r="G201" s="246"/>
      <c r="H201" s="246"/>
      <c r="I201" s="246"/>
      <c r="J201" s="246"/>
      <c r="K201" s="287"/>
    </row>
    <row r="202" spans="2:11" ht="15" customHeight="1">
      <c r="B202" s="266"/>
      <c r="C202" s="246" t="s">
        <v>954</v>
      </c>
      <c r="D202" s="246"/>
      <c r="E202" s="246"/>
      <c r="F202" s="265" t="s">
        <v>79</v>
      </c>
      <c r="G202" s="246"/>
      <c r="H202" s="356" t="s">
        <v>1007</v>
      </c>
      <c r="I202" s="356"/>
      <c r="J202" s="356"/>
      <c r="K202" s="287"/>
    </row>
    <row r="203" spans="2:11" ht="15" customHeight="1">
      <c r="B203" s="266"/>
      <c r="C203" s="272"/>
      <c r="D203" s="246"/>
      <c r="E203" s="246"/>
      <c r="F203" s="265" t="s">
        <v>851</v>
      </c>
      <c r="G203" s="246"/>
      <c r="H203" s="356" t="s">
        <v>852</v>
      </c>
      <c r="I203" s="356"/>
      <c r="J203" s="356"/>
      <c r="K203" s="287"/>
    </row>
    <row r="204" spans="2:11" ht="15" customHeight="1">
      <c r="B204" s="266"/>
      <c r="C204" s="246"/>
      <c r="D204" s="246"/>
      <c r="E204" s="246"/>
      <c r="F204" s="265" t="s">
        <v>849</v>
      </c>
      <c r="G204" s="246"/>
      <c r="H204" s="356" t="s">
        <v>1008</v>
      </c>
      <c r="I204" s="356"/>
      <c r="J204" s="356"/>
      <c r="K204" s="287"/>
    </row>
    <row r="205" spans="2:11" ht="15" customHeight="1">
      <c r="B205" s="307"/>
      <c r="C205" s="272"/>
      <c r="D205" s="272"/>
      <c r="E205" s="272"/>
      <c r="F205" s="265" t="s">
        <v>853</v>
      </c>
      <c r="G205" s="251"/>
      <c r="H205" s="355" t="s">
        <v>854</v>
      </c>
      <c r="I205" s="355"/>
      <c r="J205" s="355"/>
      <c r="K205" s="308"/>
    </row>
    <row r="206" spans="2:11" ht="15" customHeight="1">
      <c r="B206" s="307"/>
      <c r="C206" s="272"/>
      <c r="D206" s="272"/>
      <c r="E206" s="272"/>
      <c r="F206" s="265" t="s">
        <v>855</v>
      </c>
      <c r="G206" s="251"/>
      <c r="H206" s="355" t="s">
        <v>1009</v>
      </c>
      <c r="I206" s="355"/>
      <c r="J206" s="355"/>
      <c r="K206" s="308"/>
    </row>
    <row r="207" spans="2:11" ht="15" customHeight="1">
      <c r="B207" s="307"/>
      <c r="C207" s="272"/>
      <c r="D207" s="272"/>
      <c r="E207" s="272"/>
      <c r="F207" s="309"/>
      <c r="G207" s="251"/>
      <c r="H207" s="310"/>
      <c r="I207" s="310"/>
      <c r="J207" s="310"/>
      <c r="K207" s="308"/>
    </row>
    <row r="208" spans="2:11" ht="15" customHeight="1">
      <c r="B208" s="307"/>
      <c r="C208" s="246" t="s">
        <v>978</v>
      </c>
      <c r="D208" s="272"/>
      <c r="E208" s="272"/>
      <c r="F208" s="265">
        <v>1</v>
      </c>
      <c r="G208" s="251"/>
      <c r="H208" s="355" t="s">
        <v>1010</v>
      </c>
      <c r="I208" s="355"/>
      <c r="J208" s="355"/>
      <c r="K208" s="308"/>
    </row>
    <row r="209" spans="2:11" ht="15" customHeight="1">
      <c r="B209" s="307"/>
      <c r="C209" s="272"/>
      <c r="D209" s="272"/>
      <c r="E209" s="272"/>
      <c r="F209" s="265">
        <v>2</v>
      </c>
      <c r="G209" s="251"/>
      <c r="H209" s="355" t="s">
        <v>1011</v>
      </c>
      <c r="I209" s="355"/>
      <c r="J209" s="355"/>
      <c r="K209" s="308"/>
    </row>
    <row r="210" spans="2:11" ht="15" customHeight="1">
      <c r="B210" s="307"/>
      <c r="C210" s="272"/>
      <c r="D210" s="272"/>
      <c r="E210" s="272"/>
      <c r="F210" s="265">
        <v>3</v>
      </c>
      <c r="G210" s="251"/>
      <c r="H210" s="355" t="s">
        <v>1012</v>
      </c>
      <c r="I210" s="355"/>
      <c r="J210" s="355"/>
      <c r="K210" s="308"/>
    </row>
    <row r="211" spans="2:11" ht="15" customHeight="1">
      <c r="B211" s="307"/>
      <c r="C211" s="272"/>
      <c r="D211" s="272"/>
      <c r="E211" s="272"/>
      <c r="F211" s="265">
        <v>4</v>
      </c>
      <c r="G211" s="251"/>
      <c r="H211" s="355" t="s">
        <v>1013</v>
      </c>
      <c r="I211" s="355"/>
      <c r="J211" s="355"/>
      <c r="K211" s="308"/>
    </row>
    <row r="212" spans="2:11" ht="12.75" customHeight="1">
      <c r="B212" s="311"/>
      <c r="C212" s="312"/>
      <c r="D212" s="312"/>
      <c r="E212" s="312"/>
      <c r="F212" s="312"/>
      <c r="G212" s="312"/>
      <c r="H212" s="312"/>
      <c r="I212" s="312"/>
      <c r="J212" s="312"/>
      <c r="K212" s="31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Uzivatel-PC\Uzivatel</dc:creator>
  <cp:keywords/>
  <dc:description/>
  <cp:lastModifiedBy>Ing. Zdeněk KRATOCHVÍL</cp:lastModifiedBy>
  <dcterms:created xsi:type="dcterms:W3CDTF">2018-11-23T11:39:59Z</dcterms:created>
  <dcterms:modified xsi:type="dcterms:W3CDTF">2019-01-24T12:11:06Z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