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0 - VEDLEJŠÍ A OSTATNÍ N..." sheetId="2" r:id="rId2"/>
    <sheet name="D.1 - STAVEBNÍ A KONSTRUK..." sheetId="3" r:id="rId3"/>
    <sheet name="D.2.1 - DODÁVKA" sheetId="4" r:id="rId4"/>
    <sheet name="D.2.2 - MONTÁŽ" sheetId="5" r:id="rId5"/>
    <sheet name="D.3 - Elektroinstalce sla..." sheetId="6" r:id="rId6"/>
    <sheet name="Pokyny pro vyplnění" sheetId="7" r:id="rId7"/>
  </sheets>
  <definedNames>
    <definedName name="_xlnm.Print_Area" localSheetId="0">'Rekapitulace stavby'!$D$4:$AO$33,'Rekapitulace stavby'!$C$39:$AQ$58</definedName>
    <definedName name="_xlnm._FilterDatabase" localSheetId="1" hidden="1">'00 - VEDLEJŠÍ A OSTATNÍ N...'!$C$77:$K$89</definedName>
    <definedName name="_xlnm.Print_Area" localSheetId="1">'00 - VEDLEJŠÍ A OSTATNÍ N...'!$C$4:$J$36,'00 - VEDLEJŠÍ A OSTATNÍ N...'!$C$42:$J$59,'00 - VEDLEJŠÍ A OSTATNÍ N...'!$C$65:$K$89</definedName>
    <definedName name="_xlnm._FilterDatabase" localSheetId="2" hidden="1">'D.1 - STAVEBNÍ A KONSTRUK...'!$C$95:$K$712</definedName>
    <definedName name="_xlnm.Print_Area" localSheetId="2">'D.1 - STAVEBNÍ A KONSTRUK...'!$C$4:$J$36,'D.1 - STAVEBNÍ A KONSTRUK...'!$C$42:$J$77,'D.1 - STAVEBNÍ A KONSTRUK...'!$C$83:$K$712</definedName>
    <definedName name="_xlnm._FilterDatabase" localSheetId="3" hidden="1">'D.2.1 - DODÁVKA'!$C$88:$K$151</definedName>
    <definedName name="_xlnm.Print_Area" localSheetId="3">'D.2.1 - DODÁVKA'!$C$4:$J$38,'D.2.1 - DODÁVKA'!$C$44:$J$68,'D.2.1 - DODÁVKA'!$C$74:$K$151</definedName>
    <definedName name="_xlnm._FilterDatabase" localSheetId="4" hidden="1">'D.2.2 - MONTÁŽ'!$C$87:$K$158</definedName>
    <definedName name="_xlnm.Print_Area" localSheetId="4">'D.2.2 - MONTÁŽ'!$C$4:$J$38,'D.2.2 - MONTÁŽ'!$C$44:$J$67,'D.2.2 - MONTÁŽ'!$C$73:$K$158</definedName>
    <definedName name="_xlnm._FilterDatabase" localSheetId="5" hidden="1">'D.3 - Elektroinstalce sla...'!$C$87:$K$215</definedName>
    <definedName name="_xlnm.Print_Area" localSheetId="5">'D.3 - Elektroinstalce sla...'!$C$4:$J$36,'D.3 - Elektroinstalce sla...'!$C$42:$J$69,'D.3 - Elektroinstalce sla...'!$C$75:$K$215</definedName>
    <definedName name="_xlnm.Print_Area" localSheetId="6">'Pokyny pro vyplnění'!$B$2:$K$69,'Pokyny pro vyplnění'!$B$72:$K$116,'Pokyny pro vyplnění'!$B$119:$K$188,'Pokyny pro vyplnění'!$B$196:$K$216</definedName>
    <definedName name="_xlnm.Print_Titles" localSheetId="0">'Rekapitulace stavby'!$49:$49</definedName>
    <definedName name="_xlnm.Print_Titles" localSheetId="1">'00 - VEDLEJŠÍ A OSTATNÍ N...'!$77:$77</definedName>
    <definedName name="_xlnm.Print_Titles" localSheetId="2">'D.1 - STAVEBNÍ A KONSTRUK...'!$95:$95</definedName>
    <definedName name="_xlnm.Print_Titles" localSheetId="3">'D.2.1 - DODÁVKA'!$88:$88</definedName>
    <definedName name="_xlnm.Print_Titles" localSheetId="4">'D.2.2 - MONTÁŽ'!$87:$87</definedName>
    <definedName name="_xlnm.Print_Titles" localSheetId="5">'D.3 - Elektroinstalce sla...'!$87:$87</definedName>
  </definedNames>
  <calcPr fullCalcOnLoad="1"/>
</workbook>
</file>

<file path=xl/sharedStrings.xml><?xml version="1.0" encoding="utf-8"?>
<sst xmlns="http://schemas.openxmlformats.org/spreadsheetml/2006/main" count="10886" uniqueCount="1643">
  <si>
    <t>Export VZ</t>
  </si>
  <si>
    <t>List obsahuje:</t>
  </si>
  <si>
    <t>1) Rekapitulace stavby</t>
  </si>
  <si>
    <t>2) Rekapitulace objektů stavby a soupisů prací</t>
  </si>
  <si>
    <t>3.0</t>
  </si>
  <si>
    <t>ZAMOK</t>
  </si>
  <si>
    <t>False</t>
  </si>
  <si>
    <t>{03910d89-0879-4657-a316-aa00b7b4cd06}</t>
  </si>
  <si>
    <t>0,1</t>
  </si>
  <si>
    <t>21</t>
  </si>
  <si>
    <t>15</t>
  </si>
  <si>
    <t>REKAPITULACE STAVBY</t>
  </si>
  <si>
    <t>v ---  níže se nacházejí doplnkové a pomocné údaje k sestavám  --- v</t>
  </si>
  <si>
    <t>Návod na vyplnění</t>
  </si>
  <si>
    <t>0,01</t>
  </si>
  <si>
    <t>Kód:</t>
  </si>
  <si>
    <t>06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</si>
  <si>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</si>
  <si>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</si>
  <si>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ZČU v Plzni - Stavební úpravy 7.NP objektu UK a UL, Univerzitní 22 pro KKE FST</t>
  </si>
  <si>
    <t>KSO:</t>
  </si>
  <si>
    <t/>
  </si>
  <si>
    <t>CC-CZ:</t>
  </si>
  <si>
    <t>Místo:</t>
  </si>
  <si>
    <t xml:space="preserve"> </t>
  </si>
  <si>
    <t>Datum:</t>
  </si>
  <si>
    <t>24.9.2018</t>
  </si>
  <si>
    <t>Zadavatel:</t>
  </si>
  <si>
    <t>IČ:</t>
  </si>
  <si>
    <t>ZČU v Plzni</t>
  </si>
  <si>
    <t>DIČ:</t>
  </si>
  <si>
    <t>Uchazeč:</t>
  </si>
  <si>
    <t>Vyplň údaj</t>
  </si>
  <si>
    <t>Projektant:</t>
  </si>
  <si>
    <t>HBH atelier s.r.o.</t>
  </si>
  <si>
    <t>True</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</si>
  <si>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</si>
  <si>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UPOZORNĚNÍ: Součástí jednotlivých položek soupisu prací jsou i veškeré údaje a souvislosti uvedené v přiložené projektové (zadávací) dokumentaci vč. výkresů - bez nich nelze stanovit cenu prací!
Součástí položek bouracích prací je i staveništní přesun sutí, odvoz na skládku a poplatek za ekologickou likvidaci.
Součástí položek nových prací je i staveništní přesun hmot.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</si>
  <si>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</si>
  <si>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</si>
  <si>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</si>
  <si>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</si>
  <si>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</si>
  <si>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</si>
  <si>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</si>
  <si>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</si>
  <si>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</si>
  <si>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</si>
  <si>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</si>
  <si>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</si>
  <si>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</si>
  <si>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</si>
  <si>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</si>
  <si>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</si>
  <si>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</si>
  <si>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</si>
  <si>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</si>
  <si>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</si>
  <si>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</si>
  <si>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</si>
  <si>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</si>
  <si>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</si>
  <si>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</si>
  <si>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</si>
  <si>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</si>
  <si>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</si>
  <si>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</si>
  <si>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</si>
  <si>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</si>
  <si>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</si>
  <si>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</si>
  <si>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</si>
  <si>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</si>
  <si>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</si>
  <si>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</si>
  <si>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</si>
  <si>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</si>
  <si>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</si>
  <si>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A OSTATNÍ NÁKLADY</t>
  </si>
  <si>
    <t>STA</t>
  </si>
  <si>
    <t>1</t>
  </si>
  <si>
    <t>{5b3ade53-32ec-42cf-a731-23d80e95aac6}</t>
  </si>
  <si>
    <t>2</t>
  </si>
  <si>
    <t>D.1</t>
  </si>
  <si>
    <t>STAVEBNÍ A KONSTRUKČNÍ ČÁST</t>
  </si>
  <si>
    <t>{ac73a715-1a25-4ffd-92e0-1a301c01e98d}</t>
  </si>
  <si>
    <t>D.2</t>
  </si>
  <si>
    <t>Elektroinstalace silnoproudé</t>
  </si>
  <si>
    <t>{4f2fd3d9-6f2b-4958-9d82-3da62c80269f}</t>
  </si>
  <si>
    <t>D.2.1</t>
  </si>
  <si>
    <t>DODÁVKA</t>
  </si>
  <si>
    <t>Soupis</t>
  </si>
  <si>
    <t>{ddb3caa8-53ae-4266-baff-b2a98a17b341}</t>
  </si>
  <si>
    <t>D.2.2</t>
  </si>
  <si>
    <t>MONTÁŽ</t>
  </si>
  <si>
    <t>{4a59d880-f0c7-487d-9a2d-da4c81970920}</t>
  </si>
  <si>
    <t>D.3</t>
  </si>
  <si>
    <t>Elektroinstalce slaboproudé</t>
  </si>
  <si>
    <t>{7c234327-3370-49d0-be18-7b5240961e13}</t>
  </si>
  <si>
    <t>1) Krycí list soupisu</t>
  </si>
  <si>
    <t>2) Rekapitulace</t>
  </si>
  <si>
    <t>3) Soupis prací</t>
  </si>
  <si>
    <t>Zpět na list:</t>
  </si>
  <si>
    <t>Rekapitulace stavby</t>
  </si>
  <si>
    <t>KRYCÍ LIST SOUPISU</t>
  </si>
  <si>
    <t>Objekt:</t>
  </si>
  <si>
    <t>00 - VEDLEJŠÍ A OSTATNÍ NÁKLADY</t>
  </si>
  <si>
    <t>REKAPITULACE ČLENĚNÍ SOUPISU PRACÍ</t>
  </si>
  <si>
    <t>Kód dílu - Popis</t>
  </si>
  <si>
    <t>Cena celkem [CZK]</t>
  </si>
  <si>
    <t>Náklady soupisu celkem</t>
  </si>
  <si>
    <t>-1</t>
  </si>
  <si>
    <t>VN - VEDLEJŠÍ NÁKLADY</t>
  </si>
  <si>
    <t>ON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</si>
  <si>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</si>
  <si>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</si>
  <si>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</si>
  <si>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</si>
  <si>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</si>
  <si>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</si>
  <si>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</si>
  <si>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</si>
  <si>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</si>
  <si>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</si>
  <si>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</si>
  <si>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</si>
  <si>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</si>
  <si>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</si>
  <si>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VN</t>
  </si>
  <si>
    <t>VEDLEJŠÍ NÁKLADY</t>
  </si>
  <si>
    <t>ROZPOCET</t>
  </si>
  <si>
    <t>K</t>
  </si>
  <si>
    <t>030001000</t>
  </si>
  <si>
    <t>Základní rozdělení průvodních činností a nákladů zařízení staveniště</t>
  </si>
  <si>
    <t>Kč</t>
  </si>
  <si>
    <t>CS ÚRS 2017 02</t>
  </si>
  <si>
    <t>1024</t>
  </si>
  <si>
    <t>1966780954</t>
  </si>
  <si>
    <t>P</t>
  </si>
  <si>
    <t xml:space="preserve">Poznámka k položce:
Do ceny položky "Zařízení staveniště" zhotovitel zahrne:
- náklady na objekty zařízení staveniště nutné k provozování po celou dobu výstavby;
- náklady na kanalizaci pro zařízení staveniště řešenou svodem do bezodtokové jímky na vyvážení;
- náklady na staveništní rozvody vody s napojením na stávající vodovod, kde veškerá napojení budou mít samostatné měření vodoměrem (pitná voda);
- náklady na přípojku elektrické energie potřebné k provozu staveniště a pro vlastní stavbu se staveništním rozvodem (rozvody), kde na tyto rozvody budou napojeny veškeré mechanizmy, stroje, osvětlení staveniště a objektu zařízení staveniště, včetně potřebného příslušenství (například sklad, dílna).
Při dokončení výstavby musí být staveniště a jeho okolí vráceno do stavu stejného nebo lepšího než byl ten, který existoval při předání staveniště zhotoviteli. 
Položka "Zařízení staveniště" bude fakturována průběžně na základě dílčích faktur vztahujícím se ke konkrétním dílčím dodávkám zařízení staveniště.
</t>
  </si>
  <si>
    <t>034503000</t>
  </si>
  <si>
    <t>Zařízení staveniště zabezpečení staveniště informační tabule</t>
  </si>
  <si>
    <t>kus</t>
  </si>
  <si>
    <t>-1169767145</t>
  </si>
  <si>
    <t>ON</t>
  </si>
  <si>
    <t>OSTATNÍ NÁKLADY</t>
  </si>
  <si>
    <t>3</t>
  </si>
  <si>
    <t>013254000</t>
  </si>
  <si>
    <t>Průzkumné, geodetické a projektové práce projektové práce dokumentace stavby (výkresová a textová) skutečného provedení stavby</t>
  </si>
  <si>
    <t>-344873145</t>
  </si>
  <si>
    <t xml:space="preserve">Poznámka k položce:
Do ceny položky  zhotovitel zahrne:
- náklady na zpracování a předložení dokumentace skutečného provedení stavby v požadovaném počtu a v digitální formě na CD, popř. DVD ve formátech *.dwg a *.dgn, *.pdf a formátech MS Office.
Dokumentace skutečného provedení bude minimálně obsahovat kompletní výkresy skutečného provedení a kompletní seznam použitých materiálů. Dokumentace skutečného provedení bude zahrnovat kromě výše uvedeného 
tyto následující části: 
- projektovou dokumentaci se zakreslením všech změn odsouhlasených TDI / správcem stavby; 
Dokumentace skutečného provedení bude bude předána zadavateli před vydáním protokolu o převzetí stavebních prací. 
Položka bude fakturována na základě faktury vztahující se ke konkrétní dodávce dokumentace skutečného provedení.
</t>
  </si>
  <si>
    <t>4</t>
  </si>
  <si>
    <t>043002000</t>
  </si>
  <si>
    <t>Hlavní tituly průvodních činností a nákladů inženýrská činnost zkoušky a ostatní měření</t>
  </si>
  <si>
    <t>1739094733</t>
  </si>
  <si>
    <t xml:space="preserve">Poznámka k položce:
Do ceny položky zhotovitel zahrne:
- náklady na vlastní provedení zkoušek;
- náklady na jejich organizaci;
- náklady na energie, média a materiály nutné pro provedení zkoušek.
Položka zahrnuje práce nutné k odzkoušení skupin strojů a zařízení ve vzájemných vazbách a k prokázání, že příslušná dodávka je schopna zkušebního provozu. 
Dále položka zahrnuje u částí bez předepsaného zkušebního provozu práce nutné k odzkoušení skupin strojů a zařízení ve vzájemných vazbách a k prokázání, že příslušná dodávka je schopna provozu. 
Položka bude fakturována průběžně na základě dílčích faktur vztahujícím se ke konkrétním dílčím komplexním zkouškám skupin strojů a zařízení.
</t>
  </si>
  <si>
    <t>5</t>
  </si>
  <si>
    <t>045002000</t>
  </si>
  <si>
    <t>Hlavní tituly průvodních činností a nákladů inženýrská činnost kompletační a koordinační činnost</t>
  </si>
  <si>
    <t>568046818</t>
  </si>
  <si>
    <t>6</t>
  </si>
  <si>
    <t>070001000</t>
  </si>
  <si>
    <t>Základní rozdělení průvodních činností a nákladů provozní vlivy</t>
  </si>
  <si>
    <t>1225092491</t>
  </si>
  <si>
    <t>D.1 - STAVEBNÍ A KONSTRUKČNÍ ČÁST</t>
  </si>
  <si>
    <t>HSV - Práce a dodávky HSV</t>
  </si>
  <si>
    <t xml:space="preserve">    3 - Svislé a kompletní konstrukce</t>
  </si>
  <si>
    <t xml:space="preserve">    6 - Úpravy povrchů, podlahy a osazování výplní</t>
  </si>
  <si>
    <t xml:space="preserve">    9 - Ostatní konstrukce a práce, bourání</t>
  </si>
  <si>
    <t xml:space="preserve">    96 - Bourání konstrukcí</t>
  </si>
  <si>
    <t xml:space="preserve">    997 - Přesun sutě</t>
  </si>
  <si>
    <t xml:space="preserve">    998 - Přesun hmot</t>
  </si>
  <si>
    <t>PSV - Práce a dodávky PSV</t>
  </si>
  <si>
    <t xml:space="preserve">    713 - Izolace tepelné</t>
  </si>
  <si>
    <t xml:space="preserve">    720 - Zdravotechnika</t>
  </si>
  <si>
    <t xml:space="preserve">    730 - Ústřední vytápění</t>
  </si>
  <si>
    <t xml:space="preserve">    751 - Vzduchotechnika</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</si>
  <si>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</si>
  <si>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</si>
  <si>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</si>
  <si>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</si>
  <si>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</si>
  <si>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</si>
  <si>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</si>
  <si>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</si>
  <si>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HSV</t>
  </si>
  <si>
    <t>Práce a dodávky HSV</t>
  </si>
  <si>
    <t>Svislé a kompletní konstrukce</t>
  </si>
  <si>
    <t>311272123</t>
  </si>
  <si>
    <t>Zdivo z pórobetonových přesných tvárnic nosné z tvárnic hladkých jakékoli pevnosti na tenké maltové lože, tloušťka zdiva 200 mm, objemová hmotnost 500 kg/m3</t>
  </si>
  <si>
    <t>m3</t>
  </si>
  <si>
    <t>898875081</t>
  </si>
  <si>
    <t>VV</t>
  </si>
  <si>
    <t>poz 73</t>
  </si>
  <si>
    <t>4,5*0,2</t>
  </si>
  <si>
    <t>317321511</t>
  </si>
  <si>
    <t>Překlady z betonu železového (bez výztuže) tř. C 20/25</t>
  </si>
  <si>
    <t>-439976973</t>
  </si>
  <si>
    <t>6*0,2*0,16</t>
  </si>
  <si>
    <t>317351101</t>
  </si>
  <si>
    <t>Bednění klenbových pásů, říms nebo překladů klenbových pásů válcových včetně podpěrné konstrukce do výše 4 m zřízení</t>
  </si>
  <si>
    <t>m2</t>
  </si>
  <si>
    <t>-1487673038</t>
  </si>
  <si>
    <t>4*0,2</t>
  </si>
  <si>
    <t>6*0,16*2</t>
  </si>
  <si>
    <t>317351102</t>
  </si>
  <si>
    <t>Bednění klenbových pásů, říms nebo překladů klenbových pásů válcových včetně podpěrné konstrukce do výše 4 m odstranění</t>
  </si>
  <si>
    <t>209920651</t>
  </si>
  <si>
    <t>340239211</t>
  </si>
  <si>
    <t>Zazdívka otvorů v příčkách nebo stěnách plochy přes 1 m2 do 4 m2 cihlami pálenými, tl. do 100 mm</t>
  </si>
  <si>
    <t>1608415731</t>
  </si>
  <si>
    <t>poz 11</t>
  </si>
  <si>
    <t>0,6*2,05*12</t>
  </si>
  <si>
    <t>342291112</t>
  </si>
  <si>
    <t>Ukotvení příček polyuretanovou pěnou, tl. příčky přes 100 mm</t>
  </si>
  <si>
    <t>m</t>
  </si>
  <si>
    <t>855267793</t>
  </si>
  <si>
    <t>PSC</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</si>
  <si>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</si>
  <si>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6+0,45+0,85</t>
  </si>
  <si>
    <t>Úpravy povrchů, podlahy a osazování výplní</t>
  </si>
  <si>
    <t>7</t>
  </si>
  <si>
    <t>600901025</t>
  </si>
  <si>
    <t>Revizní dvířka do zdiva 600 x 600 x 12,5 GKB US</t>
  </si>
  <si>
    <t>vlastní položka</t>
  </si>
  <si>
    <t>616688093</t>
  </si>
  <si>
    <t xml:space="preserve">Poznámka k položce:
Revizní dvířka, hliníková se sádrokartonovou deskou pro servisní montážní instalační otvory, vnitřní, do zdiva / stěny, skrytá (maskovací), s, těsněním. Revizní dvířka prachotěsná, 600x600 mm, osazená profilovaným pryžovým těsněním pro použití do konstrukcí s požadavkem na prachotěsnost, určená pro montáž do zdiva – stěny nebo stropu. Dvířka umožňují rychlý a pohodlný přístup k revizním otvorům. Mechanismus otevírání zajišťuje bezpečné uzavření. Otevírání zatlačením – otevřít a zavřít (tlakový zámek). Dvířka z pevného hliníkového rámu a výklopných hliníkových dvířek, osazené sádrokartonovou deskou GKB 12,5 mm. Mezi vnitřním rámem dvířek a pevným rámem je viditelná mezera cca 1,5mm. Uzavírání dvířek US zámkem. Tento zámek je svojí konstrukcí vhodnější pro použití do příček a pro větší formáty dvířek. Demontáž původních dvířek je součástí pozice 4.
Montáž – revizní dvířka se instalují do zdiva ukotvením na hmoždinky. Univerzální upevnění na pravou nebo levnou stranu otvoru.
Dvířka jsou již vybavena čelní sádrokartonovou staranou v příslušném rozměru a profilovaným pryžovým těsněním. Z důvodu správného fungování zámků je při montáži potřeba dodržet pravé úhly venkovního rámečku.
Technické parametry:
materiál: hliník, sádrokarton
montáž: do zdiva
instalace: pravá i levá
počet zámků: 2
rozměr: 600x600
</t>
  </si>
  <si>
    <t>poz 25a</t>
  </si>
  <si>
    <t>8</t>
  </si>
  <si>
    <t>611311131</t>
  </si>
  <si>
    <t>Potažení vnitřních ploch štukem tloušťky do 3 mm vodorovných konstrukcí stropů rovných</t>
  </si>
  <si>
    <t>-569205597</t>
  </si>
  <si>
    <t>poz 19</t>
  </si>
  <si>
    <t>(385+20)*0,3</t>
  </si>
  <si>
    <t>poz 23</t>
  </si>
  <si>
    <t>110*0,3</t>
  </si>
  <si>
    <t>poz 80</t>
  </si>
  <si>
    <t>345*0,3</t>
  </si>
  <si>
    <t>9</t>
  </si>
  <si>
    <t>612142001</t>
  </si>
  <si>
    <t>Potažení vnitřních ploch pletivem v ploše nebo pruzích, na plném podkladu sklovláknitým vtlačením do tmelu stěn</t>
  </si>
  <si>
    <t>-532394052</t>
  </si>
  <si>
    <t xml:space="preserve">Poznámka k souboru cen:
1. V cenách -2001 jsou započteny i náklady na tmel. </t>
  </si>
  <si>
    <t>(0,6+2,05)*12*2</t>
  </si>
  <si>
    <t>25</t>
  </si>
  <si>
    <t>10</t>
  </si>
  <si>
    <t>612311131</t>
  </si>
  <si>
    <t>Potažení vnitřních ploch štukem tloušťky do 3 mm svislých konstrukcí stěn</t>
  </si>
  <si>
    <t>489970485</t>
  </si>
  <si>
    <t>1325-121,5</t>
  </si>
  <si>
    <t>133-33</t>
  </si>
  <si>
    <t>poz 53</t>
  </si>
  <si>
    <t>275*0,3</t>
  </si>
  <si>
    <t>897*0,3-103,5</t>
  </si>
  <si>
    <t>11</t>
  </si>
  <si>
    <t>622143003</t>
  </si>
  <si>
    <t>Montáž omítkových profilů plastových nebo pozinkovaných, upevněných vtlačením do podkladní vrstvy nebo přibitím rohových s tkaninou</t>
  </si>
  <si>
    <t>2102820595</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</si>
  <si>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</si>
  <si>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2,6*4+4*2</t>
  </si>
  <si>
    <t>12</t>
  </si>
  <si>
    <t>M</t>
  </si>
  <si>
    <t>590514800</t>
  </si>
  <si>
    <t>lišta rohová Al 10/10 cm s tkaninou bal. 2,5 m</t>
  </si>
  <si>
    <t>1725334092</t>
  </si>
  <si>
    <t>18,4*1,1</t>
  </si>
  <si>
    <t>13</t>
  </si>
  <si>
    <t>612321141</t>
  </si>
  <si>
    <t>Omítka vápenocementová vnitřních ploch nanášená ručně dvouvrstvá, tloušťky jádrové omítky do 10 mm a tloušťky štuku do 3 mm štuková svislých konstrukcí stěn</t>
  </si>
  <si>
    <t>-541514102</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</si>
  <si>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</si>
  <si>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poz 52</t>
  </si>
  <si>
    <t>67</t>
  </si>
  <si>
    <t>14</t>
  </si>
  <si>
    <t>612325225</t>
  </si>
  <si>
    <t>Vápenocementová nebo vápenná omítka jednotlivých malých ploch štuková na stěnách, plochy jednotlivě přes 1,0 do 4 m2</t>
  </si>
  <si>
    <t>-344987185</t>
  </si>
  <si>
    <t>12*2</t>
  </si>
  <si>
    <t>619995001</t>
  </si>
  <si>
    <t>Začištění omítek (s dodáním hmot) kolem oken, dveří, podlah, obkladů apod.</t>
  </si>
  <si>
    <t>-1134121100</t>
  </si>
  <si>
    <t xml:space="preserve">Poznámka k souboru cen:
1. Cenu -5001 lze použít pouze v případě provádění opravy nebo osazování nových oken, dveří, obkladů, podlah apod.; nelze ji použít v případech provádění opravy omítek nebo nové omítky v celé ploše. </t>
  </si>
  <si>
    <t>(1,4+2,05*2)*2*12</t>
  </si>
  <si>
    <t>16</t>
  </si>
  <si>
    <t>631311121</t>
  </si>
  <si>
    <t>Doplnění dosavadních mazanin prostým betonem s dodáním hmot, bez potěru, plochy jednotlivě do 1 m2 a tl. do 80 mm</t>
  </si>
  <si>
    <t>-775564711</t>
  </si>
  <si>
    <t>4*0,2*0,1</t>
  </si>
  <si>
    <t>Ostatní konstrukce a práce, bourání</t>
  </si>
  <si>
    <t>17</t>
  </si>
  <si>
    <t>900901053</t>
  </si>
  <si>
    <t>Ochrana svislého rohu</t>
  </si>
  <si>
    <t>-133467638</t>
  </si>
  <si>
    <t xml:space="preserve">Poznámka k položce:
Stávající svislé rohy stěn budou po začištění a opravách ochráněny ochranným profilem, který slouží k ochraně rohů stěn proti mechanickému poškození. Profil se upevňuje za pomoci polyuretanového lepidla. 
Ochranný profil (nerez);
Technologie výroby: tváření za studena
Nerez – AISI 316L Brus 120+SB
Technické parametry
Šířka hrany: 30x30 mm
Druhy povrchových úprav: Nerez kartáčovaná
Materiálové vlastnosti
Nerez AISI 316L Brus 120+SB:
Profil je vyroben z ušlechtilé oceli (nerez) mech. tvářením.
Nerezové provedení AISI 316L (nerez chemická) má zvýšenou odolnost proti korozi v chemickém prostředí 
</t>
  </si>
  <si>
    <t>poz 53.1</t>
  </si>
  <si>
    <t>18</t>
  </si>
  <si>
    <t>900901084</t>
  </si>
  <si>
    <t>Vyčištění kazetového podhledu</t>
  </si>
  <si>
    <t>-543439710</t>
  </si>
  <si>
    <t xml:space="preserve">Poznámka k položce:
Stávající kazetový podhled v části prostor č.m. UL700 a UL701 bude vhodným způsoben vyčištěn. S ohledem na provedení kazet bude zvolen způsob čištění, tj. za sucha / za mokra, povrch kazet bude zbaven nesoudržných prachových částí, odmaštěn a vyčištěn za použití vhodných chemických čistících prostředků a dezinfekčních činidel (např. viz postup čištění AMF Thermatex). </t>
  </si>
  <si>
    <t>poz 84</t>
  </si>
  <si>
    <t>19</t>
  </si>
  <si>
    <t>900901094</t>
  </si>
  <si>
    <t>Kontrola systému stávajících předokenní rolet</t>
  </si>
  <si>
    <t>sestava</t>
  </si>
  <si>
    <t>-1046271674</t>
  </si>
  <si>
    <t xml:space="preserve">Poznámka k položce:
Kontrola funkčnosti (revizi) a seřízení systému předokenních rolet vč. ovládání, event. drobné opravy. 
v dotčených prostorech – součást stavby (odborná osoba v předpokládané pracnosti – množství hodin a hodinové sazbě)
Celkové množství: 
  UL 6 sestav (délka sestavy cca 6000 mm)
  UK 24 sestav (délka sestavy cca 3400 mm)
</t>
  </si>
  <si>
    <t>poz94</t>
  </si>
  <si>
    <t>30</t>
  </si>
  <si>
    <t>20</t>
  </si>
  <si>
    <t>900901095</t>
  </si>
  <si>
    <t>Kontrola systému stávajících vnitřních žaluzií</t>
  </si>
  <si>
    <t>-1066956177</t>
  </si>
  <si>
    <t xml:space="preserve">Poznámka k položce:
Kontrola funkčnosti (revizi) a seřízení systému předokenních rolet vč. ovládání, event. drobné opravy. 
v dotčených prostorech – součást stavby (odborná osoba v předpokládané pracnosti – množství hodin a hodinové sazbě)
Celkové množství: 
  UL 4 sestavy (délka sestavy cca 6000 mm)
</t>
  </si>
  <si>
    <t>poz95</t>
  </si>
  <si>
    <t>900901096</t>
  </si>
  <si>
    <t>Kontrola funkčnosti oken</t>
  </si>
  <si>
    <t>2010200441</t>
  </si>
  <si>
    <t xml:space="preserve">Poznámka k položce:
Kontrola funkčnosti (revizi) a seřízení všech oken vč. ovládání a event. drobných oprav. v dotčených prostorech – součást stavby (odborná osoba v předpokládané pracnosti – množství hodin a hodinové sazbě)
Celkové množství: 
  UL 10 okenních sestav (délka sestavy cca 6000 mm)
  UK 24 okenních sestav (délka sestavy cca 3400 mm)
  K2 3 okenní sestavy (délka sestavy cca 6600 mm)
</t>
  </si>
  <si>
    <t>poz96</t>
  </si>
  <si>
    <t>37</t>
  </si>
  <si>
    <t>22</t>
  </si>
  <si>
    <t>949101111</t>
  </si>
  <si>
    <t>Lešení pomocné pracovní pro objekty pozemních staveb pro zatížení do 150 kg/m2, o výšce lešeňové podlahy do 1,9 m</t>
  </si>
  <si>
    <t>-690805025</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</si>
  <si>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</si>
  <si>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23+16,8+82,7+40,9+39,9+23,8+116,2</t>
  </si>
  <si>
    <t>40,3+78,9</t>
  </si>
  <si>
    <t>14,4+15,7+33+15,6+15,9+33+19,9+12,1+15,7+15,7+110+16,6*12</t>
  </si>
  <si>
    <t>23</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</si>
  <si>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</si>
  <si>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</si>
  <si>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1512040593</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</si>
  <si>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</si>
  <si>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24</t>
  </si>
  <si>
    <t>953312122</t>
  </si>
  <si>
    <t>Vložky svislé do dilatačních spár z polystyrenových desek extrudovaných včetně dodání a osazení, v jakémkoliv zdivu přes 10 do 20 mm</t>
  </si>
  <si>
    <t>1848254526</t>
  </si>
  <si>
    <t>0,2*1*2</t>
  </si>
  <si>
    <t>962032231</t>
  </si>
  <si>
    <t>Bourání zdiva nadzákladového z cihel nebo tvárnic z cihel pálených nebo vápenopískových, na maltu vápennou nebo vápenocementovou, objemu přes 1 m3</t>
  </si>
  <si>
    <t>-824753833</t>
  </si>
  <si>
    <t xml:space="preserve">Poznámka k souboru cen:
1. Bourání pilířů o průřezu přes 0,36 m2 se oceňuje příslušnými cenami -2230, -2231, -2240, -2241,-2253 a -2254 jako bourání zdiva nadzákladového cihelného. </t>
  </si>
  <si>
    <t>4*2,7*0,2</t>
  </si>
  <si>
    <t>26</t>
  </si>
  <si>
    <t>968072456</t>
  </si>
  <si>
    <t>Vybourání kovových rámů oken s křídly, dveřních zárubní, vrat, stěn, ostění nebo obkladů dveřních zárubní, plochy přes 2 m2</t>
  </si>
  <si>
    <t>-1575253970</t>
  </si>
  <si>
    <t xml:space="preserve">Poznámka k souboru cen:
1. V cenách -2244 až -2559 jsou započteny i náklady na vyvěšení křídel. 2. Cenou -2641 se oceňuje i vybourání nosné ocelové konstrukce pro sádrokartonové příčky. </t>
  </si>
  <si>
    <t>1,4*2,05*12</t>
  </si>
  <si>
    <t>27</t>
  </si>
  <si>
    <t>971033641</t>
  </si>
  <si>
    <t>Vybourání otvorů ve zdivu základovém nebo nadzákladovém z cihel, tvárnic, příčkovek z cihel pálených na maltu vápennou nebo vápenocementovou plochy do 4 m2, tl. do 300 mm</t>
  </si>
  <si>
    <t>-1391638992</t>
  </si>
  <si>
    <t>3,75*0,2</t>
  </si>
  <si>
    <t>28</t>
  </si>
  <si>
    <t>978059541</t>
  </si>
  <si>
    <t>Odsekání obkladů stěn včetně otlučení podkladní omítky až na zdivo z obkládaček vnitřních, z jakýchkoliv materiálů, plochy přes 1 m2</t>
  </si>
  <si>
    <t>1819678919</t>
  </si>
  <si>
    <t xml:space="preserve">Poznámka k souboru cen:
1. Odsekání soklíků se oceňuje cenami souboru cen 965 08. </t>
  </si>
  <si>
    <t>Poznámka k položce:
Demontáž stávajícího keramického obkladu bude provedena s opatrností tak, aby bylo možné použít část demontovaných obkladů na obklad soklů po obvodě prostor</t>
  </si>
  <si>
    <t>96</t>
  </si>
  <si>
    <t>Bourání konstrukcí</t>
  </si>
  <si>
    <t>29</t>
  </si>
  <si>
    <t>960901001</t>
  </si>
  <si>
    <t>Demontáž stávajících parapetních zákrytů</t>
  </si>
  <si>
    <t>1625568440</t>
  </si>
  <si>
    <t>Poznámka k položce:
Stávající dřevěné parapetní zákryty radiátorů budou demontovány v celé šířce místnosti. Stávající nosná trubková Jä zámečnická konstrukce těchto zákrytů zůstane ponechána, bude očištěna a natřena vhodným tmavým nátěrem – např. šedostříbrný odstín (2x syntetika). Stěny dotčené (poničené) při demontáži budou vyspraveny, začištěny a připraveny pro výmalbu – oprava je součástí celk. pol. č. 19. Demontovaný materiál (dřevěné prvky) bude ekologicky zlikvidován, resp. uložen na skládku.</t>
  </si>
  <si>
    <t>poz 1</t>
  </si>
  <si>
    <t>85</t>
  </si>
  <si>
    <t>960901002</t>
  </si>
  <si>
    <t>Demontáž stávajících garnyží</t>
  </si>
  <si>
    <t>-1218642588</t>
  </si>
  <si>
    <t>Poznámka k položce:
Stávající nadokenní garnyže budou demontovány vč. horizontálních žaluzií tam, kde se ještě nalézají. Odstraněny budou rovněž veškeré úchyty vč. event. kotvících prvků (šroubů), kovových držáků apod. Stěny dotčené (poničené) při demontáži budou vyspraveny, začištěny a připraveny pro výmalbu – oprava je součástí celk. pol. č. 19. Demontovaný materiál bude ekologicky zlikvidován, resp. uložen na skládku.</t>
  </si>
  <si>
    <t>poz 2</t>
  </si>
  <si>
    <t>31</t>
  </si>
  <si>
    <t>960901003</t>
  </si>
  <si>
    <t>Demontáž elektroinstalačních stropních zákrytů</t>
  </si>
  <si>
    <t>1863180662</t>
  </si>
  <si>
    <t>Poznámka k položce:
Stávající elektroinstalační stropní zákryty (rozměr cca 250 x 100 x hloubka místnosti) sloužící jako zákryt pro elektro vedení (silnoproud – osvětlení a vedení slaboproudu – EPS) budou demontovány (za spolupůsobení odborné osoby elektro), přičemž stávající vedení EPS vč. čidla repektovat, resp. drobně přemístit – koordinace s elektro vč. nové stropní lišty (viz část elektro). Odstraněny budou rovněž veškeré event. kotvící prvky (šrouby), kovové držáky, elektro nosné rošty apod. Stropy dotčené (poničené) při demontáži budou vyspraveny, začištěny a připraveny pro výmalbu – oprava je součástí celk. pol. č. 19. Demontovaný materiál bude ekologicky zlikvidován, resp. uložen na skládku.</t>
  </si>
  <si>
    <t>poz 3</t>
  </si>
  <si>
    <t>84</t>
  </si>
  <si>
    <t>32</t>
  </si>
  <si>
    <t>960901004</t>
  </si>
  <si>
    <t>Demontáž stávajících nábytkových sestav</t>
  </si>
  <si>
    <t>604541032</t>
  </si>
  <si>
    <t>Poznámka k položce:
Stávající nábytkové sestavy v místnostech budou demontovány v plném rozsahu vč. předsíňových (věšákových) stěn. Demontovány budou rovněž boční stěny s osazenými ovládacími prvky (vypínače, termostaty apod.), tyto ovládací prvky budou v předstihu šetrně demontovány (pro následné znovupoužití – viz část elektro). Odstraněny budou rovněž veškeré event. kotvící prvky (šrouby), kovové držáky, nosné elektro rošty (nutná koordinace s elektro) apod. Stěny dotčené (poničené) při demontáži budou vyspraveny (stejně jako stěny za nábytkovými sestavami), začištěny a připraveny pro výmalbu – oprava je součástí celk. pol. č. 19. Demontovaný materiál bude ekologicky zlikvidován, resp. uložen na skládku.</t>
  </si>
  <si>
    <t>poz 4</t>
  </si>
  <si>
    <t>50</t>
  </si>
  <si>
    <t>33</t>
  </si>
  <si>
    <t>960901005</t>
  </si>
  <si>
    <t>Demontáž stávajících zákrytů rozvodů ÚT</t>
  </si>
  <si>
    <t>-1033890822</t>
  </si>
  <si>
    <t>Poznámka k položce:
Stávající zákryty rozvodů topení (rozměr cca 800 x 300 x hloubka místnosti) budou zdemontovány. Odstraněny budou rovněž veškeré event. kotvící prvky (šrouby), kovové držáky apod. Stěny dotčené (poničené) při demontáži budou vyspraveny (stejně jako stěny za nábytkovými sestavami), začištěny a připraveny pro výmalbu – oprava je součástí celk. pol. č. 19. Demontovaný materiál bude ekologicky zlikvidován, resp. uložen na skládku.</t>
  </si>
  <si>
    <t>poz 5</t>
  </si>
  <si>
    <t>15,6</t>
  </si>
  <si>
    <t>34</t>
  </si>
  <si>
    <t>960901006</t>
  </si>
  <si>
    <t xml:space="preserve">Demontáž stávajících nadedveřních zákrytů </t>
  </si>
  <si>
    <t>1872410088</t>
  </si>
  <si>
    <t xml:space="preserve">Poznámka k položce:
Stávající zákryty instalačních rozvodů (zákryt dřev. nad stávajícími nábytkovými sestavami) o rozměrech cca 800 x 600 x šířka místnosti budou v celém rozsahu demontovány. Stávající nosná trubková Jä zámečnická konstrukce těchto zákrytů zůstane ponechána, bude očištěna vč. opravy nátěru vhodným tmavým (hnědým) nátěrem. Odstraněny budou rovněž veškeré event. pomocné prvky (šrouby), kovové držáky apod. bránící následné montáži SDK obkladu. Nosná konstrukce zákrytů však zůstane zachována – zkontrolována. Stěny dotčené (poničené) při demontáži budou vyspraveny, začištěny a připraveny pro výmalbu, výmalba je však součástí celk. pol. č. 19. Demontovaný materiál bude ekologicky zlikvidován, resp. uložen na skládku.
POZOR: respektovat všechna vedení instalací v zákrytech
</t>
  </si>
  <si>
    <t>poz 6</t>
  </si>
  <si>
    <t>35</t>
  </si>
  <si>
    <t>960901007</t>
  </si>
  <si>
    <t>Demontáž stávajících zákrytů elektro rozvodů</t>
  </si>
  <si>
    <t>-667932054</t>
  </si>
  <si>
    <t xml:space="preserve">Poznámka k položce:
Stávající zákryty rozvodů elektro (rozměr cca 300 x 300 x 2000) budou zdemontovány. Odstraněny budou rovněž veškeré event. kotvící prvky (šrouby), kovové držáky, elektro nosný materiál apod. Stěny dotčené (poničené) při demontáži budou vyspraveny, začištěny a připraveny pro výmalbu. Demontovaný materiál bude ekologicky zlikvidován, resp. uložen na skládku. Nutná součinnost s profesí elektro.
</t>
  </si>
  <si>
    <t>poz 7</t>
  </si>
  <si>
    <t>997</t>
  </si>
  <si>
    <t>Přesun sutě</t>
  </si>
  <si>
    <t>36</t>
  </si>
  <si>
    <t>997013217</t>
  </si>
  <si>
    <t>Vnitrostaveništní doprava suti a vybouraných hmot vodorovně do 50 m svisle ručně (nošením po schodech) pro budovy a haly výšky přes 21 do 24 m</t>
  </si>
  <si>
    <t>t</t>
  </si>
  <si>
    <t>-837164686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</si>
  <si>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</si>
  <si>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</si>
  <si>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se složením, na vzdálenost do 1 km</t>
  </si>
  <si>
    <t>-606451031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</si>
  <si>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</si>
  <si>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38</t>
  </si>
  <si>
    <t>997013509</t>
  </si>
  <si>
    <t>Odvoz suti a vybouraných hmot na skládku nebo meziskládku se složením, na vzdálenost Příplatek k ceně za každý další i započatý 1 km přes 1 km</t>
  </si>
  <si>
    <t>258863880</t>
  </si>
  <si>
    <t>39</t>
  </si>
  <si>
    <t>997013803</t>
  </si>
  <si>
    <t>Poplatek za uložení stavebního odpadu na skládce (skládkovné) cihelného</t>
  </si>
  <si>
    <t>-990779436</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</si>
  <si>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</si>
  <si>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3,89+1,35+4,56</t>
  </si>
  <si>
    <t>40</t>
  </si>
  <si>
    <t>997013804</t>
  </si>
  <si>
    <t>Poplatek za uložení stavebního odpadu na skládce (skládkovné) ze skla</t>
  </si>
  <si>
    <t>-1142122229</t>
  </si>
  <si>
    <t>41</t>
  </si>
  <si>
    <t>997013813</t>
  </si>
  <si>
    <t>Poplatek za uložení stavebního odpadu na skládce (skládkovné) z plastických hmot</t>
  </si>
  <si>
    <t>162996191</t>
  </si>
  <si>
    <t>998</t>
  </si>
  <si>
    <t>Přesun hmot</t>
  </si>
  <si>
    <t>42</t>
  </si>
  <si>
    <t>998018003</t>
  </si>
  <si>
    <t>Přesun hmot pro budovy občanské výstavby, bydlení, výrobu a služby ruční - bez užití mechanizace vodorovná dopravní vzdálenost do 100 m pro budovy s jakoukoliv nosnou konstrukcí výšky přes 12 do 24 m</t>
  </si>
  <si>
    <t>-995059811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</si>
  <si>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</si>
  <si>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</si>
  <si>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</si>
  <si>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</si>
  <si>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</si>
  <si>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43</t>
  </si>
  <si>
    <t>713110811</t>
  </si>
  <si>
    <t>Odstranění tepelné izolace běžných stavebních konstrukcí z rohoží, pásů, dílců, desek, bloků stropů nebo podhledů volně kladených z vláknitých materiálů, tloušťka izolace do 100 mm</t>
  </si>
  <si>
    <t>-1113173748</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</si>
  <si>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</si>
  <si>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6*1*2</t>
  </si>
  <si>
    <t>44</t>
  </si>
  <si>
    <t>713901014</t>
  </si>
  <si>
    <t>Výplň minerální plstí</t>
  </si>
  <si>
    <t>1693877654</t>
  </si>
  <si>
    <t>Poznámka k položce:
Stávající stěnové instalační prostupy (mezi místnostmi, pro instalační vedení za zákryty instalačních rozvodů – demontáž viz pol. č. 6), o rozměrech cca 800 x 600 mm, budou utěsněny deskou z minerální plsti tl. 100 mm. Požadavek na zvukovou izolaci (dle ČSN EN 717-1, ČSN 73 05 32: 2010) R’w min. 52 dB vč. konstrukce zákrytu – provést před zaklopením SDK zákrytů – pol. 17).</t>
  </si>
  <si>
    <t>poz 14</t>
  </si>
  <si>
    <t>8,64</t>
  </si>
  <si>
    <t>45</t>
  </si>
  <si>
    <t>998713203</t>
  </si>
  <si>
    <t>Přesun hmot pro izolace tepelné stanovený procentní sazbou (%) z ceny vodorovná dopravní vzdálenost do 50 m v objektech výšky přes 12 do 24 m</t>
  </si>
  <si>
    <t>%</t>
  </si>
  <si>
    <t>583428023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</si>
  <si>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</si>
  <si>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720</t>
  </si>
  <si>
    <t>Zdravotechnika</t>
  </si>
  <si>
    <t>46</t>
  </si>
  <si>
    <t>720901075</t>
  </si>
  <si>
    <t xml:space="preserve">Úprava zaústění odvodu kondenzátu </t>
  </si>
  <si>
    <t>1610515665</t>
  </si>
  <si>
    <t xml:space="preserve">Poznámka k položce:
Stávající zaústění odvodu kondenzátu v č.m. UL705 a UL709 bude nově upraveno. Vedení odvodu kondenzátu bude nahrazeno nově v celé délce s tím, že vedení hadičkou bude protaženo instalační šachtou (dtto stávající) a vyústění vedení bude pod umyvadlem (na rozdíl od stávajícího vyústění nad umyvadlem). Vlastní zaústění vedení odvodu kondenzátu bude provedeno do sifonu, před zápachovou uzávěru. V této souvislosti bude stávající umyvadlový sifon nahrazen novým sifonem s odbočkou (pro myčku / pračku). Napojení vč. napojovací tvarovky a dotěsnění.
Nový umyvadlový sifon pro umyvadla s přepadem s nerezovou mřížkou s přípojkou a flexi přepadem, odtok DN50/DN40. Precizní umyvadlová výpusť v kompletním provedení s gumovou zátkou a s kuličkovým řetízkem a jeho držákem. Mřížka výpusti z leštěného nerezového plechu, vývod odpadu připraven pro napojení odpadní trubky – průměr 50 nebo 40 mm, s přípojkou pro myčku / pračku před zápachovou uzávěrou.
Celkové množství:  15 bm hadice cca ¼“ (nutno ověřit na místě)
    2 ks umyvadlový sifon + odbočka
Pozn.: Oprava obkladů je řešena v pozici 77.
</t>
  </si>
  <si>
    <t>poz75</t>
  </si>
  <si>
    <t>47</t>
  </si>
  <si>
    <t>720901075a</t>
  </si>
  <si>
    <t>Výměna umyvadlového sifonu</t>
  </si>
  <si>
    <t>2013836353</t>
  </si>
  <si>
    <t>Poznámka k položce:
Nový umyvadlový sifon pro umyvadla s přepadem s nerezovou mřížkou s přípojkou a flexi přepadem, odtok DN50/DN40. Precizní umyvadlová výpusť v kompletním provedení s gumovou zátkou a s kuličkovým řetízkem a jeho držákem. Mřížka výpusti z leštěného nerezového plechu, vývod odpadu připraven pro napojení odpadní trubky – průměr 50 nebo 40 mm.</t>
  </si>
  <si>
    <t>poz 75a</t>
  </si>
  <si>
    <t>48</t>
  </si>
  <si>
    <t>720901076</t>
  </si>
  <si>
    <t>Výměna baterie</t>
  </si>
  <si>
    <t>821135488</t>
  </si>
  <si>
    <t xml:space="preserve">Poznámka k položce:
Stávající vodovodní baterie v č.m. UL705/707, UL709, UL711 budou vyměněny za nové vodovodní stojánkové směšovací baterie.
Umyvadlová stojánková směšovací baterie s keramickou kartuší. Celokovové provedení, barva chrom. Výška výtoku baterie je 103 mm, baterie vč. 2 ks flexi napojovací hadice.
Celkové množství:   …   4 ks baterií a 8 ks flexi hadic k roh.ventilům, dl. 
cca 600 mm
</t>
  </si>
  <si>
    <t>poz76</t>
  </si>
  <si>
    <t>49</t>
  </si>
  <si>
    <t>720901078</t>
  </si>
  <si>
    <t xml:space="preserve">Zřízení hygienického koutu </t>
  </si>
  <si>
    <t>1654749222</t>
  </si>
  <si>
    <t xml:space="preserve">Poznámka k položce:
V místnosti č.m. UL702 bude zřízen nový hygienický kout: umyvadlo, vodovodní směšovací baterie, zápachová uzávěra (sifon) a keramický obklad. 
• Pro napojení nového hygienického koutu bude ve stěně v otevřen otvor z č.m. UL702 do instalačního jádra – otvor v pórobetonové stěně rozměr cca 0,5 m2, který bude po vysazení odboček na vedení studené, teplé vody a kanalizace zazděn a začištěn
• Předpoklad: na stávajícím odpadním vedení DN50 k umyvadlu v č.m. UL711 bude vysazena HTEA odbočka DN 50/50. Odpadní vedení bude ukončeno na líci stěny v č.m. UL702 pro zaústění zápach.uzávěry (sifon). Délka odpadního vedení cca 1 bm vč. všech potřebných tvarovek, odboček a kotvících prvků. 
• Předpoklad: na stávajícím vedení teplé (TV) a studené (SV) vody bude provedeno napojení vysazením odbočky 1/2“ (2 ks odbočka – TV + SV). Vedení 1/2“ SV + TV bude ukončeno v líci stěny v č.m. UL702 příslušným 1/2“ šroubením pro osazení rohového kulového kohoutu rohový kohout - 1/2“ x 3/8“ s filtrem v kovovém provedení pro napojení flexi propojovacích hadiček k baterii (2 ks roh.kul.kohout – TV + SV). Délka připojovacího vedení cca 2 bm, materiál plast vč. všech potřebných tvarovek, odboček, šroubení a kotvících prvků.
Po dokončení prací bude provedena montáž a kompletace navrhovaného zařízení na stěnách – roháčky ½“ – viz výše + 2x hadičky pro napojení baterie se zabudovaným sítkem pro zachytávání nečistot z vodovodního řádu, které lze jednoduše po zavření kohoutku vyšroubovat a vyčistit. Ke kohoutku bude dodávána ozdobná chromovaná krytka na zeď (rozeta).
• Nové umyvadlo – bílé provedení, glazovaná spodní strana, čistý tvar, je prostorné díky odkládacím plochám i šířce, dostatečně hluboké, vhodné pro kombinaci s keramickým krytem na sifon. Záruka min. 10 let. Dodávka + montáž vč. kotvení
Rozměry:
Délka: 500 mm
Šířka: 410 mm
Výška: 190 mm
Umyvadlo – 1 ks.
• Nový keramický kryt na sifon – keramický glazovaný kryt na sifon vhodný pro kombinaci s umyvadlem – viz též výše. Kryt obsahuje 1 pár nastavitelných montážních pružin, které umožňují neviditelné uchycení krytu k umyvadlu. Záruka min. 10 let. 
Kryt na sifon – 1 ks (ve formě polosoup – bílé provedení).
• Umyvadlová stojánková směšovací baterie páková. Celokovové provedení, barva chrom. Výtok 103 mm, průtok 5,7 l/min, keramické kartuše vč. 2 ks flexi napojovací hadice (dl. cca 600 mm).
Baterie - 1 ks.
• Nový umyvadlový sifon pro umyvadla s přepadem s nerezovou mřížkou s přípojkou a flexi přepadem odtok DN50/DN40. Precizní umyvadlová výpusť v kompletním provedení s gumovou zátkou a s kuličkovým řetízkem a jeho držákem. Mřížka výpusti z leštěného nerezového plechu, vývod odpadu připraven pro napojení odpadní trubky – průměr 50 nebo 40 mm.
Umyvadlový sifon – 1 ks.
</t>
  </si>
  <si>
    <t>poz 78</t>
  </si>
  <si>
    <t>720901098</t>
  </si>
  <si>
    <t>Kontrola systému ZTI</t>
  </si>
  <si>
    <t>1036897659</t>
  </si>
  <si>
    <t xml:space="preserve">Poznámka k položce:
Kontrola funkčnosti (revizi) a seřízení systému ZTI vč. odvodu kondenzátu od chladících jednotek
v dotčených prostorech – součást stavby (odborná osoba v předpokládané pracnosti – množství hodin a hodinové sazbě)
- platí pro celé 7.NP UK a celé UL 
</t>
  </si>
  <si>
    <t>poz98</t>
  </si>
  <si>
    <t>51</t>
  </si>
  <si>
    <t>998720203</t>
  </si>
  <si>
    <t>Přesun hmot pro vnitřní kanalizace stanovený procentní sazbou (%) z ceny vodorovná dopravní vzdálenost do 50 m v objektech výšky přes 12 do 24 m</t>
  </si>
  <si>
    <t>114484022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</si>
  <si>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</si>
  <si>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730</t>
  </si>
  <si>
    <t>Ústřední vytápění</t>
  </si>
  <si>
    <t>52</t>
  </si>
  <si>
    <t>730901099</t>
  </si>
  <si>
    <t>Kontrola systému ÚT</t>
  </si>
  <si>
    <t>-405344231</t>
  </si>
  <si>
    <t xml:space="preserve">Poznámka k položce:
Kontrola funkčnosti (revizi) a seřízení systému ÚT vč. kontroly termostatických hlavic
v dotčených prostorech – součást stavby (odborná osoba v předpokládané pracnosti – množství hodin a hodinové sazbě)
- platí pro celé 7.NP UK, celé UL a krček K2
</t>
  </si>
  <si>
    <t>poz99</t>
  </si>
  <si>
    <t>751</t>
  </si>
  <si>
    <t>Vzduchotechnika</t>
  </si>
  <si>
    <t>53</t>
  </si>
  <si>
    <t>751901010</t>
  </si>
  <si>
    <t xml:space="preserve">Demontáž a přesun stávající jednotky chlazení </t>
  </si>
  <si>
    <t>692455601</t>
  </si>
  <si>
    <t xml:space="preserve">Poznámka k položce:
V rámci navrhovaných úprav prostor bude provedena kompletní opatrná demontáž jednoho kusu stávající jednotky chlazení vč. demontáže MaR řídící jednotky (Tronic), odpojení elektro (silno a slaboproudu) a veškerých armatur vč. odvodu kondenzátu tak, aby bylo možné jejich opětovné osazení na novém místě (v místnosti č.m. UK711). Stávající místo napojení na rozvod centrální chladu (v prostoru nadedveřních zákrytů) bude zaslepeno, resp. ukončeno ventily, alternativně lze uvažovat s možností napojení na stávající vývody (pouhé zkrácení stávajících přívodních vedení). Celkový počet demontovaných jednotek chlazení vč. příslušenství - 1 ks. 
Kompletní montáž stávající (demontované) jednotky chlazení (vč. všech instalací a příslušenství) bude provedena v místě nového umístění, tj. v místnostech č.m. 711. V rámci montáže bude provedeno její napojení vč. vysazení nových odboček vč. uzavření (vypuštění příslušné větve systému) na centrální rozvod chladu (na chodbě) tzn. vč. cca 12 bm potrubí chladu a izolace, pokud nebude pro napojení využito stávající místo napojení demontované jednotky. Jednotky budou napojeny na silno a slabo proud vč. osazení nové MaR řídící jednotky (Tronic – 1 ks) a vč. instalace nového prostorového termostatu. Bude napojen odvod kondenzátu, bude sveden – cca 20 m hadiček plast 1/4“ instalačním jádrem do nejbližšího odpadu či sifonu umyvadla. Celkový počet montovaných jednotek - 1 ks.
Provedení specializovanou firmou – nejlépe servisující stávající systém, přesný způsob provedení po odkrytí stávajících konstrukcí – preferováno je prosté zkrácení všech příslušných vedení – využití stávajících instalací + doplnění armatur (2x chlazení, elektro, odvod kondenzátu).
</t>
  </si>
  <si>
    <t>54</t>
  </si>
  <si>
    <t>751901072</t>
  </si>
  <si>
    <t>Posun stávající parapetní jednotky topení a chlazení</t>
  </si>
  <si>
    <t>-1151003508</t>
  </si>
  <si>
    <t xml:space="preserve">Poznámka k položce:
Stávající jednotka topení a chlazení bude posunuta o cca 1,25 m, tj. bude provedeno její odpojení od okruhů topení a chlazení, odpojení od vedení odvodu kondenzátu, odpojení elektro a následná demontáž vč. kotvení. Stávající napojení na předmětná media budou „zaslepena“, nebo znovu využita pro prodloužené napojení. V místě nového umístění bude provedeno nové napojení (2x topení, 2x chlazení, 1x odvod kondenzátu a 1x elektro) vč. příslušných úprav či osazení demontovaných armatur, a to ve formě napojení na páteřní rozvody (navrtávka, vysazení odbočky apod.) nebo využití původních odboček a prodloužení napojení (rozhodnutí v kompetenci odborné firmy po odstranění zákrytu – zajištění funkčnosti). V této souvislosti bude zajištěno odpojení (uzavření) přívodních větví top. / chlad. médií, stejně tak i odpojení (uzavření) napájení elektro. Jednotka bude zpětně napojena v místě nového umístění (topení / chlazení / elektro / odvod kondenzátu). 
Vedení všech médií je vedeno v parapetní části za demontovaným zákrytem (viz poz. 71).
Kotvení do pomocných profilů nového SDK zákrytu – poz. 24 (pečlivá časová a věcná koordinace s touto pozicí – provádění v souběhu, resp. po částech).
</t>
  </si>
  <si>
    <t>poz 72</t>
  </si>
  <si>
    <t>55</t>
  </si>
  <si>
    <t>751901074</t>
  </si>
  <si>
    <t>Přeložka vedení chladiva</t>
  </si>
  <si>
    <t>-428177159</t>
  </si>
  <si>
    <t xml:space="preserve">Poznámka k položce:
Stávající vedení chladiva v č.m. UL705, bude přeloženo ze stávající polohy vedení při podlaze do nové polohy vedení pod stropem na nadpraží (napojení osově na prostup potrubí stěnou mezi č.m. UL700 a UL705), potrubí klesá do bodu napojení na ležatý rozvod u obvodové stěny. Přeložka bude provedena vč. příslušného napojení na stávající (ponechávaní) části vedení – 4 ks. Materiál a dimenze potrubí – dle stávajícího vedení vč. návlekové izolace, 4 ks kolen a příslušného kotevního a podpůrného materiálu, resp. potřebného doplnění stávajících rozvodů – tzn. nově propojit odříznutá potrubí pod stropem a v rohu u podlahy. Nutno provádět odbornou firmou – odpojit a vypustit příslušné páteřní větve + vč. nového napuštění. 
Celkové množství – cca 20 bm potrubí vč. armatur a kotvení (uvažovat nové, ev. možno využít i stávající částeč.). Popis viz též D|.1.a. a viz též D.1.g. a D.1.f
</t>
  </si>
  <si>
    <t>poz 74</t>
  </si>
  <si>
    <t>56</t>
  </si>
  <si>
    <t>751901097</t>
  </si>
  <si>
    <t>Kontrola systému chlazení a parapetních jednotek chlaz./topení</t>
  </si>
  <si>
    <t>-790178956</t>
  </si>
  <si>
    <t xml:space="preserve">Poznámka k položce:
Kontrola funkčnosti (revizi) a seřízení systému chlazení vč. kontroly MaR a odvodů kondenzátu v dotčených prostorech – součást stavby (odborná osoba v předpokládané pracnosti – množství hodin a hodinové sazbě)
- platí pro celé 7.NP UK a celé UL 
</t>
  </si>
  <si>
    <t>poz97</t>
  </si>
  <si>
    <t>57</t>
  </si>
  <si>
    <t>998751202</t>
  </si>
  <si>
    <t>Přesun hmot pro vzduchotechniku stanovený procentní sazbou (%) z ceny vodorovná dopravní vzdálenost do 50 m v objektech výšky přes 12 do 24 m</t>
  </si>
  <si>
    <t>1464271813</t>
  </si>
  <si>
    <t>763</t>
  </si>
  <si>
    <t>Konstrukce suché výstavby</t>
  </si>
  <si>
    <t>58</t>
  </si>
  <si>
    <t>763111742</t>
  </si>
  <si>
    <t>Příčka ze sádrokartonových desek ostatní konstrukce a práce na příčkách ze sádrokartonových desek montáž jedné vrstvy tepelné izolace</t>
  </si>
  <si>
    <t>-757856425</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</si>
  <si>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</si>
  <si>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poz 13</t>
  </si>
  <si>
    <t>(0,5+0,35+0,5)*2,4*2</t>
  </si>
  <si>
    <t>poz 13a</t>
  </si>
  <si>
    <t>(0,6+0,3)*2,4*12</t>
  </si>
  <si>
    <t>poz 81</t>
  </si>
  <si>
    <t>1,75*2,95</t>
  </si>
  <si>
    <t>59</t>
  </si>
  <si>
    <t>631509640</t>
  </si>
  <si>
    <t>plsť tepelně izolační příčková  80 mm</t>
  </si>
  <si>
    <t>-258290815</t>
  </si>
  <si>
    <t xml:space="preserve">Poznámka k položce:
Stavební tepelná a akustická izolace z pružné minerální vlny. Technologie pojení využívá pojivo na rostlinné bázi a dodává minerální vlně typickou hnědou barvu. Je vyráběna ve formě rohoží různých rozměrů a dodávána v rolích.
Izolace je určena zejména pro použití jako zvukově pohltivá výplň lehkých montovaných vnitřních dělících konstrukcí. Lze ji použít i u konstrukcí tvořících obálku budovy (střechy, dřevostavby).
Charakteristické vlastnosti
Zvuková pohltivost - otevřená struktura vysoce pružné minerální vlny vykazuje vynikající schopnost pohlcovat hluk.
Tepelně izolační vlastnosti
Deklarovaná hodnota součinitele tepelné vodivosti 0,038 W/m·K.
Požární odolnost - minerální izolace je nehořlavá, třída reakce na oheň A1, přispívá k požární odolnosti konstrukce.
Pohlcuje hluk • Velmi dobrá tepelná izolace • Nehoří • Difúzně otevřená izolace • Bez formaldehydu • Nižší prašnost
Technický parametr Symbol Třída / Hodnota Jednotka Norma
Deklarovaná hodnota 
součinitele tepelné 
vodivosti  λD  0,038  W/m·K  EN 12667
Třída tolerance tloušťky  –  T2  –  EN 13162
Třída reakce na oheň  –  A1   –  EN 13501-1
Odpor proti proudění 
vzduchu  –  AFr5 &gt;5   kPa·s/m2  EN 29053
Faktor difúzního odporu  μ  1   –  EN 13162
Např.: DECIBEL (TI 140 Decibel) – např. Orsil, Rockwool apod.
</t>
  </si>
  <si>
    <t>37,56*1,05 'Přepočtené koeficientem množství</t>
  </si>
  <si>
    <t>60</t>
  </si>
  <si>
    <t>763121411</t>
  </si>
  <si>
    <t>Stěna předsazená ze sádrokartonových desek s nosnou konstrukcí z ocelových profilů CW, UW jednoduše opláštěná deskou standardní A tl. 12,5 mm, bez TI, EI 15 stěna tl. 62,5 mm, profil 50</t>
  </si>
  <si>
    <t>-2076894092</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</si>
  <si>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</si>
  <si>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61</t>
  </si>
  <si>
    <t>763121621</t>
  </si>
  <si>
    <t>Stěna předsazená ze sádrokartonových desek montáž desek na nosnou konstrukci, tl. 12,5 mm</t>
  </si>
  <si>
    <t>875915502</t>
  </si>
  <si>
    <t>(0,3+0,35)*2,95</t>
  </si>
  <si>
    <t>62</t>
  </si>
  <si>
    <t>590305210</t>
  </si>
  <si>
    <t>deska stavební sdk tl. 12,5 mm</t>
  </si>
  <si>
    <t>851853857</t>
  </si>
  <si>
    <t>39,48*1,1 'Přepočtené koeficientem množství</t>
  </si>
  <si>
    <t>63</t>
  </si>
  <si>
    <t>763121712</t>
  </si>
  <si>
    <t>Stěna předsazená ze sádrokartonových desek ostatní konstrukce a práce na předsazených stěnách ze sádrokartonových desek zalomení stěny</t>
  </si>
  <si>
    <t>1973801576</t>
  </si>
  <si>
    <t>2,4*2</t>
  </si>
  <si>
    <t>2,4*12</t>
  </si>
  <si>
    <t>2,95</t>
  </si>
  <si>
    <t>64</t>
  </si>
  <si>
    <t>763121751</t>
  </si>
  <si>
    <t>Stěna předsazená ze sádrokartonových desek Příplatek k cenám za plochu do 6 m2 jednotlivě</t>
  </si>
  <si>
    <t>-2115404705</t>
  </si>
  <si>
    <t>65</t>
  </si>
  <si>
    <t>763131411</t>
  </si>
  <si>
    <t>Podhled ze sádrokartonových desek dvouvrstvá zavěšená spodní konstrukce z ocelových profilů CD, UD jednoduše opláštěná deskou standardní A, tl. 12,5 mm, bez TI</t>
  </si>
  <si>
    <t>-1957646074</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</si>
  <si>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</si>
  <si>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poz 12</t>
  </si>
  <si>
    <t>85*0,8</t>
  </si>
  <si>
    <t>poz 15</t>
  </si>
  <si>
    <t>4,81*0,83*4</t>
  </si>
  <si>
    <t>6*0,3</t>
  </si>
  <si>
    <t>poz 82</t>
  </si>
  <si>
    <t>9*0,15</t>
  </si>
  <si>
    <t>3*0,15</t>
  </si>
  <si>
    <t>66</t>
  </si>
  <si>
    <t>763131621</t>
  </si>
  <si>
    <t>Podhled ze sádrokartonových desek montáž desek, tl. 12,5 mm</t>
  </si>
  <si>
    <t>-1097645811</t>
  </si>
  <si>
    <t>9*0,55</t>
  </si>
  <si>
    <t>3*0,95</t>
  </si>
  <si>
    <t>-2032846215</t>
  </si>
  <si>
    <t>7,8*1,1 'Přepočtené koeficientem množství</t>
  </si>
  <si>
    <t>68</t>
  </si>
  <si>
    <t>763131713</t>
  </si>
  <si>
    <t>Podhled ze sádrokartonových desek ostatní práce a konstrukce na podhledech ze sádrokartonových desek napojení na obvodové konstrukce profilem</t>
  </si>
  <si>
    <t>1835590197</t>
  </si>
  <si>
    <t>5,9</t>
  </si>
  <si>
    <t>69</t>
  </si>
  <si>
    <t>763131721</t>
  </si>
  <si>
    <t>Podhled ze sádrokartonových desek ostatní práce a konstrukce na podhledech ze sádrokartonových desek skokové změny výšky podhledu do 0,5 m</t>
  </si>
  <si>
    <t>1810473027</t>
  </si>
  <si>
    <t>4,81*4</t>
  </si>
  <si>
    <t>poz73</t>
  </si>
  <si>
    <t>70</t>
  </si>
  <si>
    <t>763131722</t>
  </si>
  <si>
    <t>Podhled ze sádrokartonových desek ostatní práce a konstrukce na podhledech ze sádrokartonových desek skokové změny výšky podhledu přes 0,5 m</t>
  </si>
  <si>
    <t>-329873169</t>
  </si>
  <si>
    <t>71</t>
  </si>
  <si>
    <t>763131751</t>
  </si>
  <si>
    <t>Podhled ze sádrokartonových desek ostatní práce a konstrukce na podhledech ze sádrokartonových desek montáž parotěsné zábrany</t>
  </si>
  <si>
    <t>1360329383</t>
  </si>
  <si>
    <t>72</t>
  </si>
  <si>
    <t>283292100</t>
  </si>
  <si>
    <t>folie podstřešní parotěsná PE role 1,5 x 50 m</t>
  </si>
  <si>
    <t>1458658515</t>
  </si>
  <si>
    <t>12*1,1 'Přepočtené koeficientem množství</t>
  </si>
  <si>
    <t>73</t>
  </si>
  <si>
    <t>763131752</t>
  </si>
  <si>
    <t>Podhled ze sádrokartonových desek ostatní práce a konstrukce na podhledech ze sádrokartonových desek montáž jedné vrstvy tepelné izolace</t>
  </si>
  <si>
    <t>1059962487</t>
  </si>
  <si>
    <t>74</t>
  </si>
  <si>
    <t>631509680</t>
  </si>
  <si>
    <t>plsť tepelně izolační příčková akustická 6000x625 tl 100 mm</t>
  </si>
  <si>
    <t>162124959</t>
  </si>
  <si>
    <t>12*1,02 'Přepočtené koeficientem množství</t>
  </si>
  <si>
    <t>75</t>
  </si>
  <si>
    <t>763131761</t>
  </si>
  <si>
    <t>Podhled ze sádrokartonových desek Příplatek k cenám za plochu do 3 m2 jednotlivě</t>
  </si>
  <si>
    <t>2137936449</t>
  </si>
  <si>
    <t>85*1,4</t>
  </si>
  <si>
    <t>4,81*(0,83+0,28)*4</t>
  </si>
  <si>
    <t>76</t>
  </si>
  <si>
    <t>763131765</t>
  </si>
  <si>
    <t>Podhled ze sádrokartonových desek Příplatek k cenám za výšku zavěšení přes 0,5 do 1,0 m</t>
  </si>
  <si>
    <t>-2145043175</t>
  </si>
  <si>
    <t>77</t>
  </si>
  <si>
    <t>763131821</t>
  </si>
  <si>
    <t>Demontáž podhledu nebo samostatného požárního předělu ze sádrokartonových desek s nosnou konstrukcí dvouvrstvou z ocelových profilů, opláštění jednoduché</t>
  </si>
  <si>
    <t>304954604</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</si>
  <si>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</si>
  <si>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78</t>
  </si>
  <si>
    <t>763171211</t>
  </si>
  <si>
    <t>Instalační technika pro konstrukce ze sádrokartonových desek montáž revizních klapek pro podhledy, velikost do 0,10 m2</t>
  </si>
  <si>
    <t>-107467635</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</si>
  <si>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</si>
  <si>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79</t>
  </si>
  <si>
    <t>590301300.1</t>
  </si>
  <si>
    <t>klapka pro podhledy, 12,5 mm 30x30 cm</t>
  </si>
  <si>
    <t>-1415600993</t>
  </si>
  <si>
    <t xml:space="preserve">Poznámka k položce:
Revizní dvířka do sádrokartonových systémů – systémové řešení: Rám revizních dvířek je vyroben z hliníkových profilů. Jako výplň jsou použity sádrokartonové desky tl. 12,5 mm. Dvířka vybaveny kvalitními tlačnými zámky – snadné otvírání dvířek pomocí skrytých zámků. Viditelná mezera mezi pohyblivými dvířky a pevným rámem je max. 1,5 mm. </t>
  </si>
  <si>
    <t>80</t>
  </si>
  <si>
    <t>763171212</t>
  </si>
  <si>
    <t>Instalační technika pro konstrukce ze sádrokartonových desek montáž revizních klapek pro podhledy, velikost přes 0,10 do 0,25 m2</t>
  </si>
  <si>
    <t>-1751543882</t>
  </si>
  <si>
    <t>poz 86</t>
  </si>
  <si>
    <t>81</t>
  </si>
  <si>
    <t>590301530.1</t>
  </si>
  <si>
    <t>klapka revizní  pro podhledy, 12,5 mm 40x40 cm</t>
  </si>
  <si>
    <t>38618292</t>
  </si>
  <si>
    <t>82</t>
  </si>
  <si>
    <t>590301540.1</t>
  </si>
  <si>
    <t>klapka revizní  pro podhledy, 12,5 mm 50x50 cm</t>
  </si>
  <si>
    <t>1112773239</t>
  </si>
  <si>
    <t>83</t>
  </si>
  <si>
    <t>763171213</t>
  </si>
  <si>
    <t>Instalační technika pro konstrukce ze sádrokartonových desek montáž revizních klapek pro podhledy, velikost přes 0,25 do 0,50 m2</t>
  </si>
  <si>
    <t>532146455</t>
  </si>
  <si>
    <t>590301550.1</t>
  </si>
  <si>
    <t>klapka revizní  pro podhledy, 12,5 mm 60x60 cm</t>
  </si>
  <si>
    <t>921052241</t>
  </si>
  <si>
    <t>763901008</t>
  </si>
  <si>
    <t>Zaplentování dveří</t>
  </si>
  <si>
    <t>-677980469</t>
  </si>
  <si>
    <t xml:space="preserve">Poznámka k položce:
Dveřní otvor vč. zárubně bude z obou stran v líci stěny zakryt SDK deskou (tl. 12,5 mm - objemová hmotnost ≥ 720 kg/m3) vč. konstrukce rozměr cca 1000 x 2100 mm a vnitřní prostor bude vyplněn minerální vatou tl. 2x 80 mm – specifikace viz SPMV. </t>
  </si>
  <si>
    <t>poz 8</t>
  </si>
  <si>
    <t>86</t>
  </si>
  <si>
    <t>763901009</t>
  </si>
  <si>
    <t>Demontáž stávající SDK příček</t>
  </si>
  <si>
    <t>-296131807</t>
  </si>
  <si>
    <t xml:space="preserve">Poznámka k položce:
Stávající nenosné SDK příčky tl. 100 dělící prostor č.m. 711 na předsíň, 711a a 711b budou demontovány.
Stěny dotčené při demontáži SDK budou vyspraveny, začištěny a připraveny pro výmalbu. 
Zvýšené opatrnosti je nutné dbát v místě napojení na stávající zasklení okna! – začistit styky se stěnou i stropem, vyčistit okno.
Odstraněny budou rovněž veškeré event. kotvící prvky (šrouby a hmoždinky), kovové držáky, ev. elektro nosný materiál apod. Stěny, strop a podlaha dotčené (poničené) při demontáži budou vyspraveny, začištěny a připraveny pro výmalbu, resp. pokládku podlahovin.
Součástí položky je zároveň i vyčištění skla a rámu okna v místě stávajícího napojení této demontované SDK dělící stěny.
Demontovaný materiál bude ekologicky zlikvidován, resp. uložen na skládku . Nutná součinnost s profesí elektro.
</t>
  </si>
  <si>
    <t>poz 9</t>
  </si>
  <si>
    <t>87</t>
  </si>
  <si>
    <t>763901018</t>
  </si>
  <si>
    <t xml:space="preserve">Akustický obklad sloupů </t>
  </si>
  <si>
    <t>-372451616</t>
  </si>
  <si>
    <t>Poznámka k položce:
V místnostech č.m. UK716, UK718, UK720; UK722 bude proveden akustický obklad sloupů. Obklad bude proveden SDK deskami (např. Diamant ze sortimentu Knauf) 2x 12,5 mm o objemové hmotnosti min. 1000 kg/m2 kotvený (lepený) vhodným způsobem přímo na povrch sloupu, stávající zakrytování mezi sloupem a prosklenou fasádou zůstane ponecháno, bude zajištěno kluzné napojení např. vhodným tmelem. Hrany SDK akustického obkladu budou ukončeny kovovými L-profily.</t>
  </si>
  <si>
    <t>poz 17</t>
  </si>
  <si>
    <t>3,5*4</t>
  </si>
  <si>
    <t>88</t>
  </si>
  <si>
    <t>763901021</t>
  </si>
  <si>
    <t>Nový kazetový podhled v chodbách</t>
  </si>
  <si>
    <t>321462150</t>
  </si>
  <si>
    <t xml:space="preserve">Poznámka k položce:
bude provedena příprava pro osazení nového systémového kazetového podhledu vč. nosných prvků. Pro uchycení nosného systému – roštu bude použit stávající nosný systém podhledu FEAL (rozteč nosného systému cca 800 mm – ližiny) s tím, že jeho výškové osazení bude upraveno tak (přes očkové závěsy), aby spodní líc nového kazetového systému umožňoval zabudování stávajících (ponechávaných) výústků VZT a dalších prvků. Pro toto výškové ustavení je možné využít stávající zavěšení nosného systému FEAL, které tento výškový posun umožňuje. Nelze uvažovat s vytvářením nových závěsů do stávajících stopních panelů! V principu spodní líc nových kazet = spodní líc původních lamel FEAL 
Nový kazetový podhled specifikace –viz SpKAZ
Při montáži bude provedena montáž v rastru – osa chodby = osa kazety nebo hrana kazety (viz půdorys). Základní rastr 600 x 600 mm. Pro osazení VZT výústků a dalších prvků apod. ve spodním líci podhledu bude provedeno olemování těchto prvků a jejich osazení do kazety rozměr 1200 x 600 mm, nebo bude provedena „výměna“ v nosném rastru podhledu vč. olemování prvku. Po ukončení montáže budou zpětně zkompletovány i olemovány původní i nové prvky (vč. nového integrovaného osvětlení) – koordinace s elektro vč. zaklopení až po rozvodech.
</t>
  </si>
  <si>
    <t>poz 21</t>
  </si>
  <si>
    <t>110</t>
  </si>
  <si>
    <t>89</t>
  </si>
  <si>
    <t>763901055</t>
  </si>
  <si>
    <t>Nový kazetový podhled v krčku</t>
  </si>
  <si>
    <t>1633882592</t>
  </si>
  <si>
    <t xml:space="preserve">Poznámka k položce:
V prostoru krčku „K2“ 4.NP místnost č.m. 427 bude provedena montáž nového kazetového podhledu s tím, že pro uchycení nosného systému kazetového podhledu bude využit ponechaný nosný systém plechového podhledu FEAL – viz položka 54 (rozteč ližin nosného systému cca 1100 mm). Výškové osazení spodního líce nového kazetového podhledového systému bude cca 2800 mm od stávající podlahy. Nelze uvažovat s vytvářením nových závěsů do stávajících stopních a pomocných panelů! Naopak, nový rošt podhledu v rastru 600 x 600 mm bude novými prvky zavěšen na ponechávané ližiny FEAL. Pro vytvoření přechodové hrany mezi kazetovým podhledem a SDK podhledem (položka 56) bude použito systémových „F“ profilů. Do nového podhledu budou zakomponovány i stávající nouzová světla a nové integrované osvětlení (viz elektro). Kompletní provedení vč. lištování atd.
Nový kazetový podhled specifikace –viz SpKAZ (v závěru této přílohy).
Při montáži bude provedena montáž v rastru dle naznačeného schématu v.č. D.1.h., resp. rastr bude upraven (doměření na místě) dle přechodových hran SDK pohledu (položka 56).
</t>
  </si>
  <si>
    <t>poz 55</t>
  </si>
  <si>
    <t>90</t>
  </si>
  <si>
    <t>763901056</t>
  </si>
  <si>
    <t>Nový SDK podhled</t>
  </si>
  <si>
    <t>-808148710</t>
  </si>
  <si>
    <t xml:space="preserve">Poznámka k položce:
Z důvodu umožnění otvírání oken na východní a západní straně a též pro VZT mřížku nade dveřmi do UK bude v prostoru krčku „K2“ 7.NP místnost č.m. 727 provedena montáž nového hladkého SDK podhledu tak, že SDK konstrukce podhledu vč. rastru (roštu) bude uchycena bezprostředně na nosný systém plechového podhledu FEAL – viz položka 54 (rozteč nosného systému ližin cca 1100 mm). Výškové osazení spodního líce nového SDK podhledu bude cca 2890 mm od stávající podlahy, resp. jeho výšková úroveň bude respektovat otvírání stávajících oken (tj. výšková úroveň SDK podhledu bude osazena tak, aby stávající okna bylo možné otevírat!). Uvedené se obdobně týká odsazení hrany vč. svislé části SDK přechodu mezi SDK a kazetovým podhledem – je uvažována vzdálenost cca 1200 mm od stávající prosklené fasády – nutné vyměření na místě. SDK podhled tedy též je uvažován v místě vyústění stávající VZT větracích mřížek nad dveřmi do prostor objekt UK a nad oknem v západní fasádě – viz též PD výkres D.1.h. 
Pro montáž SDK podhledu nelze uvažovat s vytvářením nových závěsů do stávajících stopních panelů! 
Pro SDK pohled bude použita zavěšená konstrukce podhledů na systémových závěsech kovovou podkonstrukcí s jednoduchým opláštěním sádrokartonovými deskami tl. 12,5 mm (nehořlavá konstrukce).
Pro vytvoření přechodové hrany mezi kazetovým podhledem a SDK podhledem (položka 56) bude použito systémových „F“ profilů, rovněž bok výškového doskoku bude proveden v SDK. Kompletní dodávka + montáž SDK systému vč. přetmelení, roštu + přebroušení.
</t>
  </si>
  <si>
    <t>poz 56</t>
  </si>
  <si>
    <t>91</t>
  </si>
  <si>
    <t>763901086</t>
  </si>
  <si>
    <t>Nový parapetní zákryt vč. vodorovného prvku</t>
  </si>
  <si>
    <t>354650653</t>
  </si>
  <si>
    <t xml:space="preserve">Poznámka k položce:
V rámci navrhovaných úprav prostor bude provede nový SDK parapetní zákryt stávajících obnažených rozvodů (top. /chlaz. / kondenzát). 
Demontované stávající parapetní zákryty instalačních rozvodů o rozměrech cca 600 x 100 x 7000 (šířka místnosti) – viz poz. 71 budou na svislých plochách nahrazeny SDK obkladem. Podkladní nosné profily osadit pro vodorovnou část, která bude opatřena laminodeskou a v místě přesunu parapetní jednotky uvažovat s profily pro její osazení. Jedná se č.m. UL705/707; UL709, UL711, UL702.
Na stávající nosnou trubkovou zámečnickou konstrukce repasovanou při demontáži zákrytů budou připevněny nosné SDK profily a osazena SDK desky tl. 12,5 mm (na svislou část). Zákrytová SDK konstrukce provedena od podlahy. V rohu místnosti UL711 a UL702 bude zákrytová SDK stěna rozšířena i na boční stěnu (zakrytí ovládacích ventilů)
Vodorovná prvek – horní strana parapetního zákrytu bude osazena vnitřní DTD parapetní deskou bez nosu (specifikace viz též poz. 85). Rozměr: šířka cca 150 mm (rozměry nutno ověřit na místě), vč. plastových (PE) bočních a dilatační krytek s UV stabilizátorem v odpovídajícím odstínu. Odstín vyvzorkovat s investorem (sladit s parapetem oken vč. povrchu – poz. 85).
</t>
  </si>
  <si>
    <t>92</t>
  </si>
  <si>
    <t>998763202</t>
  </si>
  <si>
    <t>Přesun hmot pro dřevostavby stanovený procentní sazbou (%) z ceny vodorovná dopravní vzdálenost do 50 m v objektech výšky přes 12 do 24 m</t>
  </si>
  <si>
    <t>-1515849044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</si>
  <si>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</si>
  <si>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</si>
  <si>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</si>
  <si>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93</t>
  </si>
  <si>
    <t>766441822</t>
  </si>
  <si>
    <t>Demontáž parapetních desek dřevěných nebo plastových šířky přes 300 mm délky přes 1m</t>
  </si>
  <si>
    <t>-2109443064</t>
  </si>
  <si>
    <t>poz 70</t>
  </si>
  <si>
    <t>94</t>
  </si>
  <si>
    <t>766664958</t>
  </si>
  <si>
    <t>Oprava dveřních křídel dřevěných výměna klik se štítky</t>
  </si>
  <si>
    <t>sada</t>
  </si>
  <si>
    <t>246326001</t>
  </si>
  <si>
    <t xml:space="preserve">Poznámka k souboru cen:
1. V cenách -3915 a -3916 je započteno i začištění hoblíkem. </t>
  </si>
  <si>
    <t>poz87a</t>
  </si>
  <si>
    <t>95</t>
  </si>
  <si>
    <t>549146220.1</t>
  </si>
  <si>
    <t>Interiérové štítové kování klika – klika</t>
  </si>
  <si>
    <t>1794640798</t>
  </si>
  <si>
    <t>Poznámka k položce:
v kovovém provedení – interiérová štítová klika s elegantní kličkou na fasetově ukoseném štítu, masivnější provedení než stávající, povrch lesklý chrom; typ montáže šroubováním / vruty; vratná pružina; frekvence pohybu běžná; rozteče nutno doměřit na místě vč. jednotlivých počtů; základní rozměry – délka kliky: ~115 mm, výška štítu: ~240 mm, šířka štítu: ~35 mm.</t>
  </si>
  <si>
    <t>766691914</t>
  </si>
  <si>
    <t>Ostatní práce vyvěšení nebo zavěšení křídel s případným uložením a opětovným zavěšením po provedení stavebních změn dřevěných dveřních, plochy do 2 m2</t>
  </si>
  <si>
    <t>-856376101</t>
  </si>
  <si>
    <t xml:space="preserve">Poznámka k souboru cen:
1. Ceny -1931 a -1932 lze užít jen pro křídlo mající současně obě jmenované funkce. </t>
  </si>
  <si>
    <t>Poznámka k položce:
Demontovaný materiál (dveřní křídlo) bude uskladněno na investorem určeném místě nebo na skládku.</t>
  </si>
  <si>
    <t>poz 25</t>
  </si>
  <si>
    <t>poz 26</t>
  </si>
  <si>
    <t>97</t>
  </si>
  <si>
    <t>766695213</t>
  </si>
  <si>
    <t>Montáž ostatních truhlářských konstrukcí prahů dveří jednokřídlových, šířky přes 100 mm</t>
  </si>
  <si>
    <t>1281327047</t>
  </si>
  <si>
    <t xml:space="preserve">Poznámka k souboru cen:
1. Cenami -8111 a -8112 se oceňuje montáž vrat oboru JKPOV 611. 2. Cenami -97 . . nelze oceňovat venkovní krycí lišty balkónových dveří; tato montáž se oceňuje cenou -1610. </t>
  </si>
  <si>
    <t>poz87</t>
  </si>
  <si>
    <t>98</t>
  </si>
  <si>
    <t>611871610</t>
  </si>
  <si>
    <t>prah dveřní dřevěný dubový tl 2 cm dl.82 cm š 15 cm</t>
  </si>
  <si>
    <t>1886548241</t>
  </si>
  <si>
    <t>99</t>
  </si>
  <si>
    <t>766695233</t>
  </si>
  <si>
    <t>Montáž ostatních truhlářských konstrukcí prahů dveří dvoukřídlových, šířky přes 100 mm</t>
  </si>
  <si>
    <t>43279063</t>
  </si>
  <si>
    <t>100</t>
  </si>
  <si>
    <t>611872610</t>
  </si>
  <si>
    <t>prah dveřní dřevěný dubový tl 2 cm dl.147 cm š 15 cm</t>
  </si>
  <si>
    <t>2030101517</t>
  </si>
  <si>
    <t>101</t>
  </si>
  <si>
    <t>766901011</t>
  </si>
  <si>
    <t>Dveře 800/1970</t>
  </si>
  <si>
    <t>145911554</t>
  </si>
  <si>
    <t xml:space="preserve">Poznámka k položce:
vysoce mechanicky odolný materiál proti mechanickému poškození a otěru, vysoká barevná stálost, snadná údržba povrchu a vysoká odolnost vůči čistícím a dezinfekčním prostředkům, které dobře snáší náročný provoz ve veřejných budovách, jedná se o materiál imitující texturu dřeva nebo nabízející širokou barevnou škálu, vhodný do namáhaných prostor - např. dveře plné foliované min. HPL (vysokotlaký laminát) nebo dřevěná dýha, vždy odstín jasan. Všechny dveře vč. zárubní budou dodány se zvýšenou akustikou - hodnota vážené neprůzvučnosti dveří RW = min. 37 dB. Stávající zárubně, které budou využity, budou doplněny o příslušné zvukové těsnění.
Součástí dveří je vždy příslušná zárubeň (do zdiva, do SDK, pro dodatečnou montáž – příložková) s výjimkou stávajících využívaných zárubní – viz výkresová dokumentace.
Veškeré dveře budou dodány vč. kompletního kování, klika – klika vč. štítku, vložkový zámek, vč. spojovacích vnitřních dveře mezi místnostmi též kování klika – klika vč. štítku. Specifikace kování viz SpKov. Design dveří a kování podléhá vyvzorkování investorem před objednáním výrobků.
Veškeré nová dveřní křídla budou dodány včetně kompletního kování (viz výše) a s vložkovými zámky vč. 3 kusů klíčů, kompatibilních se stávajícím systémem generálního klíče (SGK)! A vč. kompletního kování, u dvoukřídlých dveří vč. zástrčí. 
Součástí všech dveří (do nových i ponechávaných zárubní) jsou též dveřní prahy v příslušném rozměru – o jejich instalaci bude rozhodnuto na stavbě v souvislosti s požadavky provozu dle investora. 
Kompletní dodávka a montáž vč. pečlivého začištění otvoru.
Součástí dodávky dveří (stavební části) jsou i ev. dveřní zarážky, k přišroubování na podlahu resp. stěnu, gumové. Součástí je též montáž zarážek (špuntů) do podlahy v místech s nebezpečím poškození konstrukcí - zejména u aktivních křídel. 
Pozn.: počty dveří jsou obsaženy ve výpisech předchozích pozic + příslušné výkresové dokumentaci. Veškeré dveře vč. zárubní (v označených případech využit stávající) nutno doměřit před objednáním jejich odborným dodavatelem vč. souvislostí s kováním, závěsy dveří, těsněním atd.
</t>
  </si>
  <si>
    <t>102</t>
  </si>
  <si>
    <t>766901015</t>
  </si>
  <si>
    <t>Osazení nových parapetů</t>
  </si>
  <si>
    <t>725138138</t>
  </si>
  <si>
    <t>Poznámka k položce:
Horní strana parapetního zákrytu bude osazena vnitřní DTD parapetní deskou bez nosu specifikace viz pol. 15). Rozměr desky: šířka cca 300 mm, celková délka 4810 mm (rozměry nutno ověřit na místě), vč. plastových (PE) bočních a dilatační krytek, lištování apod. s UV stabilizátorem v odstínu odpovídajícímu parapetům (odstín desek vyvzorkovat s investorem).</t>
  </si>
  <si>
    <t>103</t>
  </si>
  <si>
    <t>766901016</t>
  </si>
  <si>
    <t>2001666233</t>
  </si>
  <si>
    <t xml:space="preserve">Poznámka k položce:
Vnitřní parapety – vnitřní DTD parapetní desky. Splňující parametry ČSN a EU norem.
Základ parapetní desky je nosič z vlhku odolné dřevotřísky. Povrchově jsou parapetní desky potaženy dekorativním HPL laminátem, a to jak z vrchní, pohledové strany, tak i ze strany spodní. Deska tl. 25 mm DTD – nutno tl. prověřit na místě s ohledem na otvírání oken.
Povrch parapetní desky tvoří vysoce otěruvzdorný laminát HPL – je stálobarevný a odolný proti UV záření, běžným chemikáliím, vařící vodě a vysokým teplotám. Zadní strana parapetu opatřena nažehlovací hranou.
Ze spodní strany je nalisován speciální impregnovaný protitah, který slouží k zabránění vzlínání vlhkosti. Parapet bude dodán s plastovými (PE) bočními a dilatační krytky s UV stabilizátorem v odpovídajícím odstínu. 
Rozměr: šířka 450 mm (předpoklad: parapet svou šířkou přesáhne elektroinstalační žlab), celková délka dle šířky místnosti (rozměry nutno ověřit před objednáním a zkoordinovat s elektroinstačním žlabem, resp. upravit na místě).
Do každého parapetu v místnosti budou osazeny nad radiátory 2 ks větrací mřížky pro prostup tepla – větrací mřížka kovová (hliníková) zlatá nebo stříbrná, elox (vyvzorkovat s investorem), rozměr mřížky cca 100 x 500 mm/ks. Mřížky budou osazeny nad radiátor, osově souměrně vzhledem k ose místnosti. Celý parapet vyvzorkovat s investorem (odstín dle použitého budoucího nábytku), a to vč. mřížek. V č.m. 717 a 711 budou osazeny 4 ks mřížek – dva radiátory.
Nové parapety budou osazeny na stávající nosnou trubkovou Jä zámečnickou konstrukci – ponechána, repasována, očištěna a natřena vhodným šedostříbrným nátěrem – viz poz. 1.
Nutno doměřit na místě před objednáním (prořez). Kompletní dodávka a montáž.
</t>
  </si>
  <si>
    <t>poz 16</t>
  </si>
  <si>
    <t>104</t>
  </si>
  <si>
    <t>766901025</t>
  </si>
  <si>
    <t>459371566</t>
  </si>
  <si>
    <t xml:space="preserve">Poznámka k položce:
Dveřní křídla dle specifikace – viz SPDv. Dveřní křídla budou dodána vč. kování, kování dle specifikace – viz SPKov klika/klika včetně vložkového zámku s vložkou odpovídajícího SGK. Hodnota zvukového útlumu RW min.37 dB, kovové zárubně musí být osazena těsněním (akustika).
Pozn.: Před objednáním doměřit na místě.
</t>
  </si>
  <si>
    <t>105</t>
  </si>
  <si>
    <t>766901026</t>
  </si>
  <si>
    <t>Dveře 1450/1970</t>
  </si>
  <si>
    <t>128584203</t>
  </si>
  <si>
    <t xml:space="preserve">Poznámka k položce:
viz SPDv. Dveřní křídla budou dodána vč. kování, kování dle specifikace – viz SPKov klika/klika včetně vložkového zámku s vložkou odpovídajícího SGK. 
Hodnota zvukového útlumu RW min.37 dB, kovové zárubně musí být osazena těsněním (akustika).
Pozn.: Před objednáním doměřit na místě.
</t>
  </si>
  <si>
    <t>106</t>
  </si>
  <si>
    <t>766901051</t>
  </si>
  <si>
    <t xml:space="preserve">Demontáž a zpětná montáž parapetu u prosklené fasády </t>
  </si>
  <si>
    <t>1597011050</t>
  </si>
  <si>
    <t xml:space="preserve">Poznámka k položce:
Stávající parapetní konstrukce (obklad) bude s opatrností demontována – demontovány budou kovové (hliníkový rošt) i dřevěné prvky tak, aby bylo možné opětovné použití) zpětná montáž. Po dobu stavby budou bezpečně uskladněny. Po provedení stavebních úprav v dotčeném prostoru –(zejména pozice 60 – Oprava zakrytování, pozice 61 – Nátěry UT a pozice 59 – Horizontální žaluzie) budou jednotlivé prvky (kovové díly po očištění a dřevěné díly po mechanickém očištění a provedení nového nátěru – 2x silnovrstvá lazura v odstínu dle výběru investora) namontovány zpět. Zároveň bude provedeno vyčistění a ev. oprava dlažby v dotčeném prostoru parapetní konstrukce, rovněž bude provedena repase nosné ocelové konstrukce a její nátěr (šedostříbrný odstín).
Celkové množství dotčených ploch:
 … demontáže   ~ 6,70 bm
 … zpětná montáž   ~ 6,70 bm
 … nátěr dřev.prvků  ~ 15,00 m2
</t>
  </si>
  <si>
    <t>poz 51</t>
  </si>
  <si>
    <t>107</t>
  </si>
  <si>
    <t>766901062</t>
  </si>
  <si>
    <t>Osazení nových parapetů vč. demontáží původních</t>
  </si>
  <si>
    <t>-1441161022</t>
  </si>
  <si>
    <t xml:space="preserve">Poznámka k položce:
Stávající parapetní konstrukce (obklad) bude s opatrností demontována (s ohledem na zděné parapetní konstrukce) – demontovány budou parapety oken, obklady horních ploch zděných soklů.
Nové vnitřní parapety – vnitřní DTD parapetní desky. Splňující parametry ČSN a EU norem.
Základ parapetní desky je nosič z vlhku odolné dřevotřísky. Povrchově jsou parapetní desky potaženy dekorativním HPL laminátem, a to jak z vrchní, pohledové strany, tak i ze strany spodní.
Deska tl. 25 mm DTD – tl. nutno prověřit na místě s ohledem na otvírání oken po demontáži původních parapetních desek a přípravě podkladu.
Povrch parapetní desky tvoří vysoce otěruvzdorný laminát HPL – je stálobarevný a odolný proti UV záření, běžným chemikáliím, vařící vodě a vysokým teplotám. Zadní strana parapetu opatřena nažehlovací hranou.
Ze spodní strany je nalisován speciální impregnovaný protitah, který slouží k zabránění vzlínání vlhkosti. Parapet bude dodán s plastovými (PE) bočními a dilatačními krytkami + lištování s UV stabilizátorem v odpovídajícím odstínu (doporučen dub / buk apod.) – dle vyvzorkování a výběru investora. 
Demontovaný materiál bude ekologicky zlikvidován, resp. uložen na skládku.
Množství/rozměr: 
• šířka cca 100 mm, délka 6,60 bm 1 ks
• šířka cca 200 mm, délka 6,60 bm 1 ks
• šířka cca 425 mm, délka 0,70 bm 1 ks
• šířka cca 425 mm, délka 3,60 bm 1 ks
(rozměry nutno ověřit před objednáním a zkoordinovat s otvíráním oken, resp. upravit na místě).
Nové parapety budou osazeny na stávající zděnou konstrukci – povrch očištěn a připraven pro osazení parapetních desek – vyrovnání povrchu (stěrka), broušení, penetrace, lepení apod. 
Nutno podrobně domluvit na místě před objednáním.
</t>
  </si>
  <si>
    <t>poz 62</t>
  </si>
  <si>
    <t>6,6+6,6+0,7+3,6</t>
  </si>
  <si>
    <t>108</t>
  </si>
  <si>
    <t>766901071</t>
  </si>
  <si>
    <t>748883447</t>
  </si>
  <si>
    <t xml:space="preserve">Poznámka k položce:
Stávající parapetní zákryt (výšky cca 0 – 600 mm) v místnosti č.m. UL702, UL705, UL707, UL709, UL711 bude demontován, tzn. boční svislé desky výšky cca 600 mm a horní vodorovné zákrytové desky šířky cca 150 mm, stávající nosná konstrukce zůstane zachována, bude repasována, natřena a následně využita jako nosná konstrukce pro nový zákryt.
Plochy dotčené při demontáži budou vyspraveny, začištěny a připraveny pro montáž nového parapetního zákrytu. 
Demontovaný materiál bude ekologicky zlikvidován, resp. uložen na skládku.
</t>
  </si>
  <si>
    <t>poz 71</t>
  </si>
  <si>
    <t>109</t>
  </si>
  <si>
    <t>766901085</t>
  </si>
  <si>
    <t>Nové parapety oken</t>
  </si>
  <si>
    <t>1261936475</t>
  </si>
  <si>
    <t xml:space="preserve">Poznámka k položce:
Vnitřní parapety – vnitřní DTD parapetní desky. Splňující parametry ČSN a EU norem.
Základ parapetní desky je nosič z vlhku odolné dřevotřísky. Povrchově jsou parapetní desky potaženy dekorativním HPL laminátem, a to jak z vrchní, pohledové strany, tak i ze strany spodní. Deska tl. 25 mm DTD – tl. nutno prověřit na místě s ohledem na otvírání oken po demontáži stávajících desek.
Povrch parapetní desky tvoří vysoce otěruvzdorný laminát HPL – je stálobarevný a odolný proti UV záření, běžným chemikáliím, vařící vodě a vysokým teplotám. Zadní strana parapetu opatřena nažehlovací hranou.
Ze spodní strany je nalisován speciální impregnovaný protitah, který slouží k zabránění vzlínání vlhkosti. Parapet bude dodán s plastovými (PE) bočními a dilatační krytkami s UV stabilizátorem v odpovídajícím odstínu + lištování.
Rozměr: šířka cca 400 mm, celková délka cca 6000 mm (rozměry nutno ověřit na místě!). Šířku parapetu lze upravit s ohledem na vedení parapetních instalačních žlabů osazených na stěně – parapetní deska tyto žlaby přesahuje! Odstín vyvzorkovat s investorem (doporučen dub / buk apod. + sladit s prostory UK). Parapet bude osazen na stávající parapetní konstrukci – ve formě přilepení a začištění. Součástí položky je i příprava podkladu, event. stěrkování, přebroušení, vyčištění, penetrace apod.
</t>
  </si>
  <si>
    <t>poz  85</t>
  </si>
  <si>
    <t>10*6</t>
  </si>
  <si>
    <t>766901087</t>
  </si>
  <si>
    <t>Údržba stávajících dveří</t>
  </si>
  <si>
    <t>1125738346</t>
  </si>
  <si>
    <t xml:space="preserve">Poznámka k položce:
V rámci navrhovaných úprav prostor bude provedena údržba stávajících dveří (zůstávají zachovány), křídla budou seřízena, případně drobně opravena, vč. kontroly funkce dveřního kování a kontroly funkce JIS, plochy křídel budou zbaveny všech popisů, samolepek atd., bude provedeno jejich celkové vyčištění (za použití běžných čistících prostředků). 
Stávající ocelové zárubně - bude doplněno běžné těsnění (akustika).
</t>
  </si>
  <si>
    <t>poz 87</t>
  </si>
  <si>
    <t>111</t>
  </si>
  <si>
    <t>998766203</t>
  </si>
  <si>
    <t>Přesun hmot pro konstrukce truhlářské stanovený procentní sazbou (%) z ceny vodorovná dopravní vzdálenost do 50 m v objektech výšky přes 12 do 24 m</t>
  </si>
  <si>
    <t>-283607306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</si>
  <si>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</si>
  <si>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</si>
  <si>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</si>
  <si>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112</t>
  </si>
  <si>
    <t>767581802</t>
  </si>
  <si>
    <t>Demontáž podhledů lamel</t>
  </si>
  <si>
    <t>-770772362</t>
  </si>
  <si>
    <t>poz 54</t>
  </si>
  <si>
    <t>113</t>
  </si>
  <si>
    <t>767901058</t>
  </si>
  <si>
    <t>Hliníková předokenní roleta pro dodatečnou montáž 6600x2100</t>
  </si>
  <si>
    <t>-1183862915</t>
  </si>
  <si>
    <t xml:space="preserve">Poznámka k položce:
Venkovní předokenní rolety s viditelným boxem, box se skládá z lakovaných hliníkových bočnic a lakovaného hliníkového dvoudílného krycího plechu, ručně ovládané – předokenní rolety složeny z hliníkových lakovaných lamel, jež po jsou stranách vedeny vodící lištou, vodící lišty jsou lakované hliníkové s gumovou vložkou, resp. kartáčem a nahoře jsou rolovány do viditelného boxu, hliníkové lakované dosedací lišty, kompletně zaaretovatelný. Jeho dobré vjíždění do kastlíku, zajišťují plastové naváděcí vložky v barvě boxu. Typ vhodný pro dodatečnou montáž na stávající okna. Viditelný box v hranatém provedení. Předokenní rolety budou ovládány mechanicky pomocí klikou zevnitř. Barevné provedení jednotlivých lemovacích komponent lakování v odstínu stávajících rámu oken. Montáž viditelného boxu do nadpraží okenního otvoru a na horní rám okna. Nutný soulad s předchozími dodávkami venkovních rolet (viz ilustrační foto). Nutné přesné vyvzorkování s investorem a zaměření na místě před vlastní dodávkou! – systém vhodný pro osazení do stávajícího otvoru – odborná firma.
Členění rolet bude odpovídat členění dle jednotlivých oken (zasklení), resp. podobné provedení dle stávajících rolet v UL – členění na tři sekce (3x manuální ovládání – klika), respektovat kotvení slunolamů. Nutné doměření na místě!
</t>
  </si>
  <si>
    <t>poz 58</t>
  </si>
  <si>
    <t>114</t>
  </si>
  <si>
    <t>767901059</t>
  </si>
  <si>
    <t>Vnitřní horizontální žaluzie kovové (nehořlavé) 7250x2950</t>
  </si>
  <si>
    <t>-1404253377</t>
  </si>
  <si>
    <t>Poznámka k položce:
v provedení dle členění oken (sestava 5-ti oken / prosklená fasáda, s lamelou 25 mm, v provedení na míru (nutné přesném zaměření jednotlivých oken), samostatně ovládané, žaluzie v tzv. domykavém, resp. celostínícím provedení (možnost natočení lamel). Po konzultaci s investorem určit barevné provedení (doporučený šedostříbrný odstín), stranu ovládání, délky ovladačů, odstíny lamel i ovladačů. Žaluzie v kompletním hliníkovém provedení! Nutné doměření na místě! Kompletní dodávka na celou šířku / výšku prosklené stěny.</t>
  </si>
  <si>
    <t>115</t>
  </si>
  <si>
    <t>767901060</t>
  </si>
  <si>
    <t>Oprava zakrytování</t>
  </si>
  <si>
    <t>708714141</t>
  </si>
  <si>
    <t xml:space="preserve">Poznámka k položce:
Vnitřní krycí hliníkový profil vykazuje deformace – chybné zakrytování připojovací spáry prosklené fasády. Krycí profil (šířky cca 250 mm bude demontován v celé délce výšky podlaží cca 3400 mm (kotven na samořezné šrouby), bude upravena stávající, resp. doplněna nová vložená tepelná izolace (minerální vata), krycí profil bude následně délkově upraven tak, aby umožnil zpětnou montáž
Celkové množství: cca 3,40 bm (krycí profil demontáž, úprava, montáž vč. spojovacích a kotvících prostředků)
    cca 1 m2 tepelná izolace – minerální vata tl. 100 mm
</t>
  </si>
  <si>
    <t>poz 60</t>
  </si>
  <si>
    <t>116</t>
  </si>
  <si>
    <t>767901073</t>
  </si>
  <si>
    <t>Ocelová konstrukce nově vytvořeného otvoru</t>
  </si>
  <si>
    <t>kg</t>
  </si>
  <si>
    <t>295903202</t>
  </si>
  <si>
    <t>Poznámka k položce:
UPE16
50x5
60x60x5
zapuštění do líce zdiva
kapsy pro kotvení</t>
  </si>
  <si>
    <t>170+4,75+51+0,5+6,75</t>
  </si>
  <si>
    <t>117</t>
  </si>
  <si>
    <t>767901088</t>
  </si>
  <si>
    <t>Hliníková předokenní roleta pro dodatečnou montáž 0600x2100</t>
  </si>
  <si>
    <t>-581758904</t>
  </si>
  <si>
    <t>poz 88</t>
  </si>
  <si>
    <t>118</t>
  </si>
  <si>
    <t>998767203</t>
  </si>
  <si>
    <t>Přesun hmot pro zámečnické konstrukce stanovený procentní sazbou (%) z ceny vodorovná dopravní vzdálenost do 50 m v objektech výšky přes 12 do 24 m</t>
  </si>
  <si>
    <t>821549819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</si>
  <si>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</si>
  <si>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</si>
  <si>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</si>
  <si>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119</t>
  </si>
  <si>
    <t>771474113</t>
  </si>
  <si>
    <t>Montáž soklíků z dlaždic keramických lepených flexibilním lepidlem rovných výšky přes 90 do 120 mm</t>
  </si>
  <si>
    <t>-1450768658</t>
  </si>
  <si>
    <t>poz 57</t>
  </si>
  <si>
    <t>120</t>
  </si>
  <si>
    <t>771591111</t>
  </si>
  <si>
    <t>Podlahy - ostatní práce penetrace podkladu</t>
  </si>
  <si>
    <t>789393919</t>
  </si>
  <si>
    <t xml:space="preserve">Poznámka k souboru cen:
1. Množství měrných jednotek u ceny -1185 se stanoví podle počtu řezaných dlaždic, nezávisle na jejich velikosti. 2. Položkou -1185 lze ocenit provádění více řezů na jednom kusu dlažby. </t>
  </si>
  <si>
    <t>22*0,1</t>
  </si>
  <si>
    <t>121</t>
  </si>
  <si>
    <t>771591115</t>
  </si>
  <si>
    <t>Podlahy - ostatní práce spárování silikonem</t>
  </si>
  <si>
    <t>-878095202</t>
  </si>
  <si>
    <t>122</t>
  </si>
  <si>
    <t>781493511</t>
  </si>
  <si>
    <t>Ostatní prvky plastové profily ukončovací a dilatační lepené standardním lepidlem ukončovací</t>
  </si>
  <si>
    <t>-426128429</t>
  </si>
  <si>
    <t xml:space="preserve">Poznámka k souboru cen:
1. Množství měrných jednotek u ceny -5185 se stanoví podle počtu řezaných obkladaček, nezávisle na jejich velikosti. 2. Položkou -5185 lze ocenit provádění více řezů na jednom kusu obkladu. </t>
  </si>
  <si>
    <t>123</t>
  </si>
  <si>
    <t>771901022.1</t>
  </si>
  <si>
    <t>Stávající nášlapná vrstva – dlažba v chodbě</t>
  </si>
  <si>
    <t>1118810469</t>
  </si>
  <si>
    <t>Poznámka k položce:
Stávající keramická dlažba na podlaze v chodbě bude v závěru prací lokálně opravena, bude provedeno její kompletní vyčištění vč. soklíku, spár, rohů a koutů (za použití chemických čistících prostředků).</t>
  </si>
  <si>
    <t>poz 22</t>
  </si>
  <si>
    <t>124</t>
  </si>
  <si>
    <t>771901022.2</t>
  </si>
  <si>
    <t>1043605572</t>
  </si>
  <si>
    <t>Poznámka k položce:
provedení nové dlažby a soklíku k nově budovaných dveřích (viz pozice 11), tj. doplnění dlažby v prostoru mezi nově osazenými zárubněmi (vč. eventuální přechodové lišty dlažba / VINIL – PVC pozice 18), tj. šířka cca 800 mm / hloubka 100 mm =&gt; 0,08 m2 / jedny zárubně; počet nově osazených zárubní 12 ks =&gt; cca 1 m2 doplňované dlažby, doplnění nového soklíku v místě zazdívek nově osazovaných zárubní =&gt; cca 0,6 bm nového soklíku / jedna zazdívka, tj. pro počet 12 ks zazdívek =&gt; 7,2 bm nového soklíku. Pro osazení nového soklíku bude použita dlažba stejného designu jako stávající použitá dlažba na chodbě, resp. bude designově obdobná (nutné vyvzorkování před objednáním).</t>
  </si>
  <si>
    <t>125</t>
  </si>
  <si>
    <t>998771203</t>
  </si>
  <si>
    <t>Přesun hmot pro podlahy z dlaždic stanovený procentní sazbou (%) z ceny vodorovná dopravní vzdálenost do 50 m v objektech výšky přes 12 do 24 m</t>
  </si>
  <si>
    <t>670687042</t>
  </si>
  <si>
    <t>776</t>
  </si>
  <si>
    <t>Podlahy povlakové</t>
  </si>
  <si>
    <t>126</t>
  </si>
  <si>
    <t>776201811</t>
  </si>
  <si>
    <t>Demontáž povlakových podlahovin lepených ručně bez podložky</t>
  </si>
  <si>
    <t>-745796055</t>
  </si>
  <si>
    <t>poz 18</t>
  </si>
  <si>
    <t>385</t>
  </si>
  <si>
    <t>poz 20</t>
  </si>
  <si>
    <t>poz 57.1</t>
  </si>
  <si>
    <t>46,5</t>
  </si>
  <si>
    <t>poz 79</t>
  </si>
  <si>
    <t>345</t>
  </si>
  <si>
    <t>127</t>
  </si>
  <si>
    <t>776901018</t>
  </si>
  <si>
    <t xml:space="preserve">Nové nášlapné vrstvy – VINIL-PVC v rolích </t>
  </si>
  <si>
    <t>-1975708837</t>
  </si>
  <si>
    <t xml:space="preserve">Poznámka k položce:
V rámci navrhovaných úprav prostor bude provedena kompletní výměna nášlapných vrstev. Stávající PVC krytina bude nahrazena novou podlahovou krytinou, která obsahuje širokou nabídku vzorů v provedení vhodném pro komerční zátěžové, resp. lehké průmyslové použití, tzn. ve školství (specifikace materiálu – viz SpVIN). Provedení pokládky (lepení) a spojení (chemický spoj) bude provedeno tak, aby odpovídalo požadavku na zamezení viditelnosti spár v ploše, tzv. bezesparé provedení, pokládka je vč. odstranění stávajících původních lepidel – ručně, strojně nebo chemicky a vč. přípravy podkladu – obroušení, penetrování, tmelení vč. event. samonivelační stěrky, finálního přebroušení, vysátí podkladu - tzn. kompletní provedení vč. ošetření podkladu – tolerance podkladu +/- 2 mm (měřeno 2 m latí). Pokládka vč. lepení soklu výšky 50 mm po celém obvodu dotčených prostor. Podlahová krytina bude vybrána investorem z dodavatelem předložených vzorků.
Specifikace nových nášlapných vrstev – viz SpVIN.
Např. ze sortimentu Forbo Flooring Systems (eternal original / projekt vinyl, resp. eternal / design vinyl sheet - tl. 2,0 mm).
Položka komplet dodávka a montáž
Pozn.: Při pokládce koordinace s ponechávanými (resp. event. znovu montovanými) stojinami parapetních zákrytů, tzn. s prováděním jejich nátěrů (využít rektifikačních stojin – nadzvednutí - pro souvislou pokládku).
</t>
  </si>
  <si>
    <t>128</t>
  </si>
  <si>
    <t>776901020</t>
  </si>
  <si>
    <t xml:space="preserve">Nové nášlapné vrstvy – KOBEREC </t>
  </si>
  <si>
    <t>1952029550</t>
  </si>
  <si>
    <t xml:space="preserve">Poznámka k položce:
V rámci navrhovaných úprav prostor bude provedena kompletní výměna nášlapných vrstev v místnosti UK719. Stávající PVC krytina bude nahrazena novou krytinou – zátěžový koberec – zátěžová textilní podlahová krytina, která je určena do komerčního sektoru, ve kterém je vyžadována vysoká odolnost proti opotřebení, v provedení vhodném pro použití ve školství (specifikace materiálu – viz SpZK). Provedení pokládky nutno zajistit celoplošnou fixaci (lepení) a spojení bude provedeno tak, aby odpovídalo požadavku na zamezení viditelnosti spár v ploše, pokládka je vč. event. původních lepidel – ručně, strojně nebo chemicky a vč. přípravy podkladu – obroušení, penetrování, tmelení vč. event. samonivelační stěrky, finálního přebroušení, vysátí podkladu - tzn. kompletní provedení vč. ošetření podkladu – tolerance podkladu +/- 2 mm (měřeno 2m latí). Pokládka vč. lepení soklu výšky 50 mm po celém obvodu dotčených prostor, který je ukončen systémově – např. lištou (součást položky).
Podlahová krytina bude vybrána investorem z dodavatelem předložených vzorků.
Specifikace nových nášlapných vrstev – viz SpZK.
Položka komplet dodávka a montáž
Pozn.: Při pokládce koordinace s ponechávanými (resp. event. znovu montovanými) stojinami parapetních zákrytů, tzn. s prováděním jejich nátěrů (využít rektifikačních stojin – nadzvednutí – pro souvislou pokládku).
</t>
  </si>
  <si>
    <t>129</t>
  </si>
  <si>
    <t>776901057</t>
  </si>
  <si>
    <t>Přechodová lišta</t>
  </si>
  <si>
    <t>-1225804484</t>
  </si>
  <si>
    <t xml:space="preserve">Poznámka k položce:
Pro přechod mezi různými druhy podlahových krytin (PVC / stávající keramická dlažba) bude v průchodu mezi starou a novodobou částí krčku K2 rámci navrhovaných úprav osazena přechodová vyrovnávací lišta řešící přechod mezi dvěma podlahovými materiály, která zároveň slouží k zakrytí dilatací nejen mezi výškově různými typy podlah, ale i různými typy materiálů a zároveň umožňuje opticky sladit a bezpečně sloučit dvě podlahy s různou výškou. 
Materiál přechodové lišty – mosaz (vyrobena ze slitiny CW624N UNI EN 12167), profil z mosazi realizován extruzí a následným mechanickým leštěním. Vnější povrch musí být chráněn před odřením a třením, má dobrou odolnost proti chemickým a mechanickým vlivům.
Lišta v provedení šroubovacím – mechanické kotvení, typ lišty minimalizující výškové nerovnosti.
</t>
  </si>
  <si>
    <t>poz 57.2</t>
  </si>
  <si>
    <t>1,55</t>
  </si>
  <si>
    <t>130</t>
  </si>
  <si>
    <t>998776203</t>
  </si>
  <si>
    <t>Přesun hmot pro podlahy povlakové stanovený procentní sazbou (%) z ceny vodorovná dopravní vzdálenost do 50 m v objektech výšky přes 12 do 24 m</t>
  </si>
  <si>
    <t>1567996117</t>
  </si>
  <si>
    <t>781</t>
  </si>
  <si>
    <t>Dokončovací práce - obklady</t>
  </si>
  <si>
    <t>131</t>
  </si>
  <si>
    <t>781413114</t>
  </si>
  <si>
    <t>Montáž obkladů vnitřních stěn z obkladaček a dekorů (listel) pórovinových lepených standardním lepidlem z obkladaček pravoúhlých přes 35 do 45 ks/m2</t>
  </si>
  <si>
    <t>-2143772203</t>
  </si>
  <si>
    <t>(0,9+0,6)*1,5</t>
  </si>
  <si>
    <t>132</t>
  </si>
  <si>
    <t>597611180.1</t>
  </si>
  <si>
    <t>dlaždice keramické 15 x 15</t>
  </si>
  <si>
    <t>-1648533849</t>
  </si>
  <si>
    <t>2,25*1,1 'Přepočtené koeficientem množství</t>
  </si>
  <si>
    <t>133</t>
  </si>
  <si>
    <t>-1928751680</t>
  </si>
  <si>
    <t>1,5*2+0,9+0,6</t>
  </si>
  <si>
    <t>134</t>
  </si>
  <si>
    <t>781495111</t>
  </si>
  <si>
    <t>Ostatní prvky ostatní práce penetrace podkladu</t>
  </si>
  <si>
    <t>925692739</t>
  </si>
  <si>
    <t>2,25</t>
  </si>
  <si>
    <t>135</t>
  </si>
  <si>
    <t>781739191</t>
  </si>
  <si>
    <t>Montáž obkladů vnějších stěn z obkladaček cihelných Příplatek k cenám za plochu do 10 m2 jednotlivě</t>
  </si>
  <si>
    <t>-352554842</t>
  </si>
  <si>
    <t xml:space="preserve">Poznámka k souboru cen:
1. Cenami lze oceňovat i obklady vápenopískovými pásky. </t>
  </si>
  <si>
    <t>136</t>
  </si>
  <si>
    <t>781901077</t>
  </si>
  <si>
    <t>Stávající keramické obklady hygienických koutů</t>
  </si>
  <si>
    <t>-228731887</t>
  </si>
  <si>
    <t xml:space="preserve">Poznámka k položce:
Stávající keramické obklady hygienických koutů budou vyspraveny, bude provedeny ev. výměna poškozených obkladů – zejména v místech původního vývodu kondenzátu (uvažovaná plocha oprav a výměn cca 10 %). Obklady, vlastní umyvadla a keramické kryty sifonů (polosloup) budou důkladně vyčištěny (za použití vhodných chemických čistících a desinfekčních přípravků). 
Celkové množství:  2,25 m2/ks, počet ks 4 ks =&gt; 9 m2
    0,9 m2 = plocha oprav a výměn tzn. 1,0 m2
    4 ks umyvadel, krytů – vyčištění
Pozn.: Nutno při opravách použít stávající design obkladů.
</t>
  </si>
  <si>
    <t>poz 77</t>
  </si>
  <si>
    <t>137</t>
  </si>
  <si>
    <t>998781203</t>
  </si>
  <si>
    <t>Přesun hmot pro obklady keramické stanovený procentní sazbou (%) z ceny vodorovná dopravní vzdálenost do 50 m v objektech výšky přes 12 do 24 m</t>
  </si>
  <si>
    <t>-66704306</t>
  </si>
  <si>
    <t>783</t>
  </si>
  <si>
    <t>Dokončovací práce - nátěry</t>
  </si>
  <si>
    <t>138</t>
  </si>
  <si>
    <t>783114101</t>
  </si>
  <si>
    <t>Základní nátěr truhlářských konstrukcí jednonásobný syntetický</t>
  </si>
  <si>
    <t>-1521164469</t>
  </si>
  <si>
    <t>0,8*0,3</t>
  </si>
  <si>
    <t>1,45*0,3*7</t>
  </si>
  <si>
    <t>139</t>
  </si>
  <si>
    <t>783117101</t>
  </si>
  <si>
    <t>Krycí nátěr truhlářských konstrukcí jednonásobný syntetický</t>
  </si>
  <si>
    <t>-893769776</t>
  </si>
  <si>
    <t>140</t>
  </si>
  <si>
    <t>783306801</t>
  </si>
  <si>
    <t>Odstranění nátěrů ze zámečnických konstrukcí obroušením</t>
  </si>
  <si>
    <t>2055434082</t>
  </si>
  <si>
    <t>4,8*0,25*11</t>
  </si>
  <si>
    <t>5,45*0,25*2</t>
  </si>
  <si>
    <t>4,8*0,25</t>
  </si>
  <si>
    <t>5,45*0,25*7</t>
  </si>
  <si>
    <t>141</t>
  </si>
  <si>
    <t>783324201</t>
  </si>
  <si>
    <t>Základní antikorozní nátěr zámečnických konstrukcí jednonásobný syntetický akrylátový</t>
  </si>
  <si>
    <t>641377953</t>
  </si>
  <si>
    <t>4,8*0,25*12</t>
  </si>
  <si>
    <t>142</t>
  </si>
  <si>
    <t>783325101</t>
  </si>
  <si>
    <t>Mezinátěr zámečnických konstrukcí jednonásobný syntetický akrylátový</t>
  </si>
  <si>
    <t>-168983404</t>
  </si>
  <si>
    <t>143</t>
  </si>
  <si>
    <t>783327101</t>
  </si>
  <si>
    <t>Krycí nátěr (email) zámečnických konstrukcí jednonásobný syntetický akrylátový</t>
  </si>
  <si>
    <t>-76550732</t>
  </si>
  <si>
    <t>144</t>
  </si>
  <si>
    <t>783901027</t>
  </si>
  <si>
    <t>Nátěr topného systému</t>
  </si>
  <si>
    <t>910154083</t>
  </si>
  <si>
    <t xml:space="preserve">Poznámka k položce:
Stávající systém vytápění vč. radiátorů na chodbách (článková a desková tělesa, ocelové trubky vytápění, konzoly apod.) budou očištěny, případně lehce obroušeny, povrch bude zbaven nesoudržných částí povrchu, odmaštěny a bude proveden nový nátěr vhodným nátěrovým systémem – 1x barva syntetická základní + 2 x speciální email syntetický určeny k vrchním nátěrům všech kovových předmětů zejména radiátorů teplovodního topení (odolává teplotám do 130 °C, odstín světlý – bílý / slonová kost (odstín upřesní investor). 
Pozn.: Koordinace s prováděním interiéru (po demontáži stávajících zákrytů a před montáží nových zákrytů).
</t>
  </si>
  <si>
    <t>poz 27</t>
  </si>
  <si>
    <t>650</t>
  </si>
  <si>
    <t>poz 61</t>
  </si>
  <si>
    <t>poz 83</t>
  </si>
  <si>
    <t>153</t>
  </si>
  <si>
    <t>784</t>
  </si>
  <si>
    <t>Dokončovací práce - malby a tapety</t>
  </si>
  <si>
    <t>145</t>
  </si>
  <si>
    <t>784901019</t>
  </si>
  <si>
    <t>Vymalování prostor a oprava podkladu - bílá</t>
  </si>
  <si>
    <t>1921463397</t>
  </si>
  <si>
    <t xml:space="preserve">Poznámka k položce:
Stávající stěny a strop budou vyspraveny - opraveny po v předstihu provedených event. zednických zazdívkách, vysprávkách a začištěních, stěny budou zbaveny veškerých nepoužívaných zásuvek (nutná koordinace s elektro), budou opraveny praskliny omítek na stěnách (díry) včetně prasklin mezi panely vč. event. bandážování a tmelení nebo zapěnění (zejména praskliny mezi panely). Hmoždinky, resp. jiné kotevní prvky ponechané ve zdech budou vyjmuty a otvory po nich zaplněny a následně začištěny. Vyspraveny (zatmeleny) budou zároveň i hlubší praskliny (ve styku panelů), resp. opadaná omítka v místě napojení stěn na výplně otvorů, nadpraží a parapetů, vč. začištění po demontážích elektro (montážní krabičky apod.). Po začištění a opravách bude provedena několikanásobná výmalba kvalitním interiérovým otěruvzdorným nátěrem s vysokou bělostí a výbornou kryvostí např. systém Primalex apod. Propustný pro vodní páry. V rámci vymalování prostor bude provedena příprava podkladu (tj. zbavit stěny prachu, ev. silnější vrstvy starých nátěrů, případné mastnoty apod.). Pokud to bude podklad vyžadovat, bude provedeno zpevnění - penetrace. </t>
  </si>
  <si>
    <t>1325</t>
  </si>
  <si>
    <t>338-114</t>
  </si>
  <si>
    <t>275</t>
  </si>
  <si>
    <t>897</t>
  </si>
  <si>
    <t>146</t>
  </si>
  <si>
    <t>784901023</t>
  </si>
  <si>
    <t>Vymalování prostor a oprava podkladu - barevná</t>
  </si>
  <si>
    <t>-1430719800</t>
  </si>
  <si>
    <t>147</t>
  </si>
  <si>
    <t>784901024</t>
  </si>
  <si>
    <t>Úprava stávajících zákrytů – samolepící tapety</t>
  </si>
  <si>
    <t>-2093972155</t>
  </si>
  <si>
    <t xml:space="preserve">Poznámka k položce:
Stávající dřevěné zákryty elektrorozvodů a hydrantů na chodbě budou kompletně oblepeny samolepící designovou tapetou / folií vhodnou pro interiérovou úpravu, resp. renovaci povrchů. Kompletní oblepení všech stran vč. hran a rohů – odborné provedení. Vlastnosti samolepicí tapety / fólie: pevnost, odolnost, otěruvzdornost, omyvatelnost, široké možnosti použití, snadná aplikace a nenáročná údržba, čtyřvrstvá, tloušťka cca 0,21 mm. Položka vč. přípravy podkladu: čistý, hladký a nesavý povrch. Při instalaci respektovat případné úchyty a kování.
Investorovi bude předložen na výběr katalog dekorativních samolepících fólií, resp. samolepících tapet uvedených vlastností – vyvzorkování.
Pozn.: designově bude tato pozice „sladěna“ s pozicí 23.
</t>
  </si>
  <si>
    <t>poz 24</t>
  </si>
  <si>
    <t>D.2 - Elektroinstalace silnoproudé</t>
  </si>
  <si>
    <t>Soupis:</t>
  </si>
  <si>
    <t>D.2.1 - DODÁVKA</t>
  </si>
  <si>
    <t>D1 - A.) ÚLOŽNÝ A UPEVŇOVACÍ MATERIÁL</t>
  </si>
  <si>
    <t>D2 - B.) PŘÍSTROJE A ZAŘÍZENÍ</t>
  </si>
  <si>
    <t>D3 - C.) KABELY</t>
  </si>
  <si>
    <t>D4 - D.) SVÍTIDLA</t>
  </si>
  <si>
    <t xml:space="preserve">D5 - Všechna svítidla musí vyhovovat ČSN EN 60598-1 ed.4 a ČSN EN 60598-2-1. Svítidla jsou specifikována </t>
  </si>
  <si>
    <t>D6 - E.) ROZVADĚČE</t>
  </si>
  <si>
    <t>D7 - G.) OSTATNÍ</t>
  </si>
  <si>
    <t>D1</t>
  </si>
  <si>
    <t>A.) ÚLOŽNÝ A UPEVŇOVACÍ MATERIÁL</t>
  </si>
  <si>
    <t>Pol1</t>
  </si>
  <si>
    <t>Kabelový žlab 400x100mm, perforovaný/drátěný s pozinkovaného plechu/drátu vč. zavěšení/uchycení, víka, spojek, tvarovek, koncovek a podružného materiálu, kompletní</t>
  </si>
  <si>
    <t>Pol2</t>
  </si>
  <si>
    <t>Drobný nosný a spojovací materiál ke kabelovým trasám</t>
  </si>
  <si>
    <t>ks</t>
  </si>
  <si>
    <t>Pol3</t>
  </si>
  <si>
    <t>Parapetní kanál dvoukomorový 160/65mm pro přístroje modulu 45x45mm, plastový, bílá barva, s kovovou přepážkou pro oddělení silového a sdělovacího vedení, kompletní vč. spojek, tvarových dílů, upevňovacích prvků na nábytkovou parapetní desku nebo stěnu, nosného a podružného materiálu</t>
  </si>
  <si>
    <t>Pol4</t>
  </si>
  <si>
    <t>Parapetní kanál jednokomorový 90/55mm pro přístroje modulu 45x45mm, plastový, bílá barva, kompletní vč. spojek, tvarových dílů, upevňovacích prvků na nábytkovou parapetní desku nebo stěnu, nosného a podružného materiálu</t>
  </si>
  <si>
    <t>Pol5</t>
  </si>
  <si>
    <t>Elektroinstalační lišta 20x20mm, komplet</t>
  </si>
  <si>
    <t>Pol6</t>
  </si>
  <si>
    <t>Elektroinstalační lišta 40x20mm, komplet</t>
  </si>
  <si>
    <t>Pol7</t>
  </si>
  <si>
    <t>Drobný nosný a spojovací materiál k lištovému systému, komplet</t>
  </si>
  <si>
    <t>Pol8</t>
  </si>
  <si>
    <t>Elektroinstalační kanál oceloplechový 60x40mm, práškové lakování RAL 9010 (bílá), kompletní s víkem</t>
  </si>
  <si>
    <t>Pol9</t>
  </si>
  <si>
    <t>Elektroinstalační kanál hliníkový 85x60mm, pro přístroje modulu 45x45mm, práškové lakování RAL 9010 (bílá), kompletní s víkem</t>
  </si>
  <si>
    <t>Pol10</t>
  </si>
  <si>
    <t>Elektroinstalační trubka plastová ohebná D25, nízká mechanická odolnost 320N, komplet</t>
  </si>
  <si>
    <t>Pol11</t>
  </si>
  <si>
    <t>Krabicová rozvodka na omítku komplet</t>
  </si>
  <si>
    <t>Pol12</t>
  </si>
  <si>
    <t>Lištová instalační krabice pro montáž spínacího přístroje nebo zásuvky, komplet</t>
  </si>
  <si>
    <t>Pol13</t>
  </si>
  <si>
    <t>Kabelová příchytka vč. hmoždinky</t>
  </si>
  <si>
    <t>Pol14</t>
  </si>
  <si>
    <t>Svorka Bernard včetně Cu pásku</t>
  </si>
  <si>
    <t>Pol15</t>
  </si>
  <si>
    <t>Spojovací a nosný materiál</t>
  </si>
  <si>
    <t>Pol16</t>
  </si>
  <si>
    <t>Drobný úložný a montážní materiál, komplet</t>
  </si>
  <si>
    <t>D2</t>
  </si>
  <si>
    <t>B.) PŘÍSTROJE A ZAŘÍZENÍ</t>
  </si>
  <si>
    <t>Pol17</t>
  </si>
  <si>
    <t>Jednopólový vypínač 250V/10A, pod omítku/do lištové krabice, IP20, kompletní včetně krytu a rámečku, v designu dle výběru investora</t>
  </si>
  <si>
    <t>Pol18</t>
  </si>
  <si>
    <t>Střídavý přepínač 250V/10A, pod omítku/do lištové krabice, IP20, kompletní včetně krytu a rámečku, v designu dle výběru investora</t>
  </si>
  <si>
    <t>Pol19</t>
  </si>
  <si>
    <t>Křížový přepínač 250V/10A, pod omítku/do lištové krabice, IP20, kompletní včetně krytu a rámečku, v designu dle výběru investora</t>
  </si>
  <si>
    <t>Pol20</t>
  </si>
  <si>
    <t>Tlačítkový ovladač 250V/10A, pod omítku/do lištové krabice, IP20, kompletní včetně krytu a rámečku, v designu dle výběru investora</t>
  </si>
  <si>
    <t>Pol21</t>
  </si>
  <si>
    <t>Pohybový spínač stropní montáž, chodbová charakteristika (dosah min. 20m) , releový spínací prvek, zpožděné vypnutí, vestavný do konstrukce SDK podhledu, IP20, kompletní</t>
  </si>
  <si>
    <t>Pol22</t>
  </si>
  <si>
    <t>Jednopólový vypínač 250V/16A, modul "45x45mm", IP20, kompletní</t>
  </si>
  <si>
    <t>Pol23</t>
  </si>
  <si>
    <t>Sériový přepínač 250V/16A, modul "45x45mm", IP20, kompletní</t>
  </si>
  <si>
    <t>Pol24</t>
  </si>
  <si>
    <t>Zásuvka jednonásobná 250V/16A, pod omítku/do lištové krabice, IP20, s ochranným kolíkem a clonkami, kompletní včetně krytu a rámečku, v designu dle výběru investora</t>
  </si>
  <si>
    <t>Pol25</t>
  </si>
  <si>
    <t>Zásuvka jednonásobná, 16A/250V, modul "45x45mm", do elektroinstalačního hliníkového kanálu, kompletní, IP20</t>
  </si>
  <si>
    <t>Pol26</t>
  </si>
  <si>
    <t>Zásuvka jednonásobná, 16A/250V, modul "45x45mm", do parapetního kanálu, kompletní, IP20</t>
  </si>
  <si>
    <t>Pol27</t>
  </si>
  <si>
    <t>Zásuvka jednonásobná pro PC techniku, 16A/250V, modul "45x45mm",  s přepěťovou ochranou a optickou signalizací poruchy, do parapetního kanálu, kompletní, IP20</t>
  </si>
  <si>
    <t>D3</t>
  </si>
  <si>
    <t>C.) KABELY</t>
  </si>
  <si>
    <t>Pol28</t>
  </si>
  <si>
    <t>Kabel CYKY-J 3x1,5, vč. ukončení</t>
  </si>
  <si>
    <t>Pol29</t>
  </si>
  <si>
    <t>Kabel CYKY-J 3x2,5, vč. ukončení</t>
  </si>
  <si>
    <t>Pol30</t>
  </si>
  <si>
    <t>Kabel CYKY-O 3x1,5, vč. ukončení</t>
  </si>
  <si>
    <t>Pol31</t>
  </si>
  <si>
    <t>Kabel CYKY-O 2x1,5, vč. ukončení</t>
  </si>
  <si>
    <t>Pol32</t>
  </si>
  <si>
    <t>Vodič CYA 25 z/žl, vč. ukončení</t>
  </si>
  <si>
    <t>Pol33</t>
  </si>
  <si>
    <t>Vodič CYA 2,5 z/žl, vč. ukončení</t>
  </si>
  <si>
    <t>D4</t>
  </si>
  <si>
    <t>D.) SVÍTIDLA</t>
  </si>
  <si>
    <t>D5</t>
  </si>
  <si>
    <t xml:space="preserve">Všechna svítidla musí vyhovovat ČSN EN 60598-1 ed.4 a ČSN EN 60598-2-1. Svítidla jsou specifikována </t>
  </si>
  <si>
    <t>Pol34</t>
  </si>
  <si>
    <t>Svítidlo "A" - LED zdroj 28W, sv. tok 3000lm, CRI=80, 4000K, světlovodivá akrylátová deska a mikro-prizmatický kryt, těleso z bíle lakovaného ocelového plechu, proudový "LED-driver", vestavné do stropního SDK rastrového podhledu 600x600mm, IP40, kompletní včetně světelného zdroje</t>
  </si>
  <si>
    <t>Pol35</t>
  </si>
  <si>
    <t>Svítidlo "B" - LED zdroj 26W, sv. tok 3200lm, UGR&lt;19, CRI=80, 4000K, optický systém z vysoce leštěného hliníku s opálovým krytem LED modulu, těleso z bíle lakovaného ocelového plechu, proudový "LED-driver", přisazené stropní, IP20, kompletní včetně světelného zdroje</t>
  </si>
  <si>
    <t>Pol36</t>
  </si>
  <si>
    <t>Svítidlo "C" - LED zdroj 19W, sv. tok 2200lm, UGR&lt;19, CRI=80, 4000K, optický systém z vysoce leštěného hliníku s opálovým krytem LED modulu, těleso z bíle lakovaného ocelového plechu, proudový "LED-driver", přisazené stropní, IP20, kompletní včetně světelného zdroje</t>
  </si>
  <si>
    <t>Pol37</t>
  </si>
  <si>
    <t>Svítidlo "N1a" nouzové, LED 3W, s vlastním zdrojem 1hod pro dočasné nouzové orientační osvětlení, hliníkové těleso s plastovým čelem, s asymetrickou optikou pro osvětlení únikových cest, vestavné do SDK stropního podhledu, IP20, kompletní včetně světelného zdroje</t>
  </si>
  <si>
    <t>Pol38</t>
  </si>
  <si>
    <t>Svítidlo "N1s" nouzové, LED 3W, s vlastním zdrojem 1hod pro dočasné nouzové orientační osvětlení, hliníkové těleso s plastovým čelem, se symetrickou optikou pro protipanické osvětlení prostorů, vestavné do SDK stropního podhledu, IP20, kompletní včetně světelného zdroje</t>
  </si>
  <si>
    <t>Pol39</t>
  </si>
  <si>
    <t>Svítidlo "N2" nouzové, LED 3W, s vlastním zdrojem 1hod pro dočasné nouzové orientační osvětlení, plastové těleso s plastovým krytem, přisazené, nástěné/stropní, s piktogramem pro vyznačení směru úniku s dohledovou vzdáleností min. 25m, IP42, kompletní včetně světelného zdroje</t>
  </si>
  <si>
    <t>D6</t>
  </si>
  <si>
    <t>E.) ROZVADĚČE</t>
  </si>
  <si>
    <t>Pol40</t>
  </si>
  <si>
    <t>Rozvaděč označený RK71, viz v.č. D.2.06  - oceloplechový rozvaděč pro zapuštěnou montáž (168 modulů), o rozměrech 1250x600x165mm (v x š x h), In=63A/10kA, 3NPE ~ 50 Hz, 400V/TN-C-S, kompletní</t>
  </si>
  <si>
    <t>Pol41</t>
  </si>
  <si>
    <t>Rozvaděč označený RK72, viz v.č. D.2.07  - oceloplechový rozvaděč pro zapuštěnou montáž (168 modulů), o rozměrech 1250x600x165mm (v x š x h), In=63A/10kA, 3NPE ~ 50 Hz, 400V/TN-C-S, kompletní</t>
  </si>
  <si>
    <t>Pol42</t>
  </si>
  <si>
    <t>Úprava stávající rozvodnice označené Ro-701 - 2ks nové impulzní relé 16A/230V/1S, demontáž stávajících imp. relé, přepojení, úprava</t>
  </si>
  <si>
    <t>Pol43</t>
  </si>
  <si>
    <t>Úprava stávající rozvodnice označené Ro-702 - 2ks nové impulzní relé 16A/230V/1S, demontáž stávajících imp. relé, přepojení, úprava</t>
  </si>
  <si>
    <t>Pol44</t>
  </si>
  <si>
    <t>Úprava stávající rozvodnice označené Ro-703 - 3ks nové impulzní relé 16A/230V/1S, demontáž stávajících imp. relé, přepojení, úprava</t>
  </si>
  <si>
    <t>Pol45</t>
  </si>
  <si>
    <t>Úprava stávající rozvodnice označené Ro-704 - 3ks nové impulzní relé 16A/230V/1S, demontáž stávajících imp. relé, přepojení, úprava</t>
  </si>
  <si>
    <t>Pol46</t>
  </si>
  <si>
    <t>Úprava stávající rozvodnice označené Ro-705 - 3ks nové impulzní relé 16A/230V/1S, demontáž stávajících imp. relé, přepojení, úprava</t>
  </si>
  <si>
    <t>Pol47</t>
  </si>
  <si>
    <t>Úprava stávající rozvodnice označené Ro-706 - 3ks nové impulzní relé 16A/230V/1S, demontáž stávajících imp. relé, přepojení, úprava</t>
  </si>
  <si>
    <t>Pol48</t>
  </si>
  <si>
    <t>Úprava stávající rozvodnice označené Ro-707 - 2ks nové impulzní relé 16A/230V/1S, demontáž stávajících imp. relé, přepojení, úprava</t>
  </si>
  <si>
    <t>Pol49</t>
  </si>
  <si>
    <t>Úprava stávající rozvodnice označené Ro-708 - 4ks nové impulzní relé 16A/230V/1S, demontáž stávajících imp. relé, přepojení, úprava</t>
  </si>
  <si>
    <t>D7</t>
  </si>
  <si>
    <t>G.) OSTATNÍ</t>
  </si>
  <si>
    <t>Pol50</t>
  </si>
  <si>
    <t>Průvrt zdí d=25mm, tl. zdi=cca 200mm, vč. začištění</t>
  </si>
  <si>
    <t>396798886</t>
  </si>
  <si>
    <t>Pol51</t>
  </si>
  <si>
    <t>Prostup zdí d=50mm, tl. zdi=cca 300mm, vč. začištění</t>
  </si>
  <si>
    <t>586015322</t>
  </si>
  <si>
    <t>Pol52</t>
  </si>
  <si>
    <t>Ochranné a pracovní pomůcky komplet</t>
  </si>
  <si>
    <t>Pol53</t>
  </si>
  <si>
    <t>Bezbečnostní tabulky komplet</t>
  </si>
  <si>
    <t>-926882523</t>
  </si>
  <si>
    <t>Pol57</t>
  </si>
  <si>
    <t>Výrobní a dílenská dokumentace</t>
  </si>
  <si>
    <t>620366010</t>
  </si>
  <si>
    <t>Pol59</t>
  </si>
  <si>
    <t>Výchozí revize</t>
  </si>
  <si>
    <t>-1018654959</t>
  </si>
  <si>
    <t>D.2.2 - MONTÁŽ</t>
  </si>
  <si>
    <t>D5 - E.) ROZVADĚČE</t>
  </si>
  <si>
    <t>D6 - G.) OSTATNÍ</t>
  </si>
  <si>
    <t>Pol60</t>
  </si>
  <si>
    <t>Pol61</t>
  </si>
  <si>
    <t>Pol62</t>
  </si>
  <si>
    <t>Pol63</t>
  </si>
  <si>
    <t>Pol64</t>
  </si>
  <si>
    <t>Pol65</t>
  </si>
  <si>
    <t>Pol66</t>
  </si>
  <si>
    <t>Pol67</t>
  </si>
  <si>
    <t>Pol68</t>
  </si>
  <si>
    <t>Pol69</t>
  </si>
  <si>
    <t>Pol70</t>
  </si>
  <si>
    <t>Pol71</t>
  </si>
  <si>
    <t>Pol72</t>
  </si>
  <si>
    <t>Pol73</t>
  </si>
  <si>
    <t>Pol74</t>
  </si>
  <si>
    <t>Pol75</t>
  </si>
  <si>
    <t>Pol76</t>
  </si>
  <si>
    <t>Pol77</t>
  </si>
  <si>
    <t>Pol78</t>
  </si>
  <si>
    <t>Pol79</t>
  </si>
  <si>
    <t>Pol80</t>
  </si>
  <si>
    <t>Pol81</t>
  </si>
  <si>
    <t>Pol82</t>
  </si>
  <si>
    <t>Pol83</t>
  </si>
  <si>
    <t>Pol84</t>
  </si>
  <si>
    <t>Pol85</t>
  </si>
  <si>
    <t>Pol86</t>
  </si>
  <si>
    <t>Zásuvka jednonásobná pro PC techniku, 16A/250V, modul "45x45mm", s přepěťovou ochranou a optickou signalizací poruchy, do parapetního kanálu, kompletní, IP20</t>
  </si>
  <si>
    <t>Pol87</t>
  </si>
  <si>
    <t>Pol88</t>
  </si>
  <si>
    <t>Pol89</t>
  </si>
  <si>
    <t>Pol90</t>
  </si>
  <si>
    <t>Pol91</t>
  </si>
  <si>
    <t>Pol92</t>
  </si>
  <si>
    <t>Pol93</t>
  </si>
  <si>
    <t>Pol94</t>
  </si>
  <si>
    <t>Pol95</t>
  </si>
  <si>
    <t>Pol96</t>
  </si>
  <si>
    <t>Pol97</t>
  </si>
  <si>
    <t>Pol98</t>
  </si>
  <si>
    <t>Pol99</t>
  </si>
  <si>
    <t>Pol100</t>
  </si>
  <si>
    <t>Pol101</t>
  </si>
  <si>
    <t>Pol102</t>
  </si>
  <si>
    <t>Pol103</t>
  </si>
  <si>
    <t>Pol104</t>
  </si>
  <si>
    <t>Pol105</t>
  </si>
  <si>
    <t>Pol106</t>
  </si>
  <si>
    <t>Pol107</t>
  </si>
  <si>
    <t>Osazení zapuštěné rozvodnice o rozměrech 1250x600x165mm</t>
  </si>
  <si>
    <t>Pol108</t>
  </si>
  <si>
    <t>Pol109</t>
  </si>
  <si>
    <t>Pol110</t>
  </si>
  <si>
    <t>Zjištění stávajícího stavu a proměření stávající elektroinstalace</t>
  </si>
  <si>
    <t>hod</t>
  </si>
  <si>
    <t>Pol111</t>
  </si>
  <si>
    <t>Úpravy stávající elektroinstalace spojené se stavebními úpravami v řešených prostorech</t>
  </si>
  <si>
    <t>Pol112</t>
  </si>
  <si>
    <t>Demontáž a ekologická likvidace stávající nepotřebné elektroinstalace v řešených prostorech</t>
  </si>
  <si>
    <t>Pol113</t>
  </si>
  <si>
    <t>Napojení nových rozvaděčů na stávající přívodní kabeláž, úprava</t>
  </si>
  <si>
    <t>Pol114</t>
  </si>
  <si>
    <t>Přepojení stávajících zásuvkových rozvodů, úprava kabeláže</t>
  </si>
  <si>
    <t>Pol115</t>
  </si>
  <si>
    <t>Zjištění stávajícího stavu ovládání osvětlení ve stávajících prostorech, úprava, doplnění</t>
  </si>
  <si>
    <t>Pol116</t>
  </si>
  <si>
    <t>Revize stávajících svítidel, výměna vadných světelných zdrojů</t>
  </si>
  <si>
    <t>Pol117</t>
  </si>
  <si>
    <t>Úprava stávajících komponentů pro stávající vnitřní klimatizační jednotky - přesun ovládacích jednotek, skříněk s regulátorem, úprava napájecí a propojovací kabeláže</t>
  </si>
  <si>
    <t>Pol118</t>
  </si>
  <si>
    <t>Úprava stávajících komponentů systému "JIS" - přepojení, úprava napájecí kabeláže pro napájecí zdroje</t>
  </si>
  <si>
    <t>Pol119</t>
  </si>
  <si>
    <t>Úprava stávajících hlásičů systému "EPS" - úprava, přesun prvků a napojovací kabeláže do nových tras</t>
  </si>
  <si>
    <t>Pol123</t>
  </si>
  <si>
    <t>Zednické přípomoce, sádrokartonářské práce</t>
  </si>
  <si>
    <t>Pol124</t>
  </si>
  <si>
    <t>Podíl prací jiných profesí</t>
  </si>
  <si>
    <t>Pol125</t>
  </si>
  <si>
    <t>Nepředvídatelné okolnosti v průběhu realizace akce</t>
  </si>
  <si>
    <t>Pol126</t>
  </si>
  <si>
    <t>Uvedení do provozu</t>
  </si>
  <si>
    <t>D.3 - Elektroinstalce slaboproudé</t>
  </si>
  <si>
    <t>D1 - Strukturovaná kabeláž UK+K2 - dodávka</t>
  </si>
  <si>
    <t>D2 - Rozvaděč IDF (m.č. UK 605 výklenek) - doplnění</t>
  </si>
  <si>
    <t>D3 - Strukturovaná kabeláž UK+K2 - montáž</t>
  </si>
  <si>
    <t>D4 - Strukturovaná kabeláž UL - dodávka</t>
  </si>
  <si>
    <t>D5 - Rozvaděč IDF6 (m.č. 627 krček K2) - doplnění</t>
  </si>
  <si>
    <t>D6 - Strukturovaná kabeláž UL - montáž</t>
  </si>
  <si>
    <t>D7 - Audiovizuální technika - dodávka</t>
  </si>
  <si>
    <t>D8 - Audiovizuální technika - montáž</t>
  </si>
  <si>
    <t>D9 - Aktivní prvky datové sítě, WiFi - dodávka</t>
  </si>
  <si>
    <t>D10 - Aktivní prvky datové sítě, WiFi - montáž</t>
  </si>
  <si>
    <t>Strukturovaná kabeláž UK+K2 - dodávka</t>
  </si>
  <si>
    <t>Pol127</t>
  </si>
  <si>
    <t>kabel 4P/UTP/kat.5</t>
  </si>
  <si>
    <t>Pol128</t>
  </si>
  <si>
    <t>zásuvka 2xRJ45/u, kat.5 - do parapetního kanálu (profil 45)</t>
  </si>
  <si>
    <t>Pol129</t>
  </si>
  <si>
    <t>zásuvka 2xRJ45/u, kat.5 - na omítku</t>
  </si>
  <si>
    <t>Pol130</t>
  </si>
  <si>
    <t>zásuvka 1xRJ45/u, kat.5 - na omítku</t>
  </si>
  <si>
    <t>Pol131</t>
  </si>
  <si>
    <t>konektor RJ45/u, kat.5 na kabel 4P</t>
  </si>
  <si>
    <t>Pol132</t>
  </si>
  <si>
    <t>patch kabel RJ45-RJ45/4P/UTP/kat.5/2m</t>
  </si>
  <si>
    <t>Pol133</t>
  </si>
  <si>
    <t>patch kabel RJ45-RJ45/4P/UTP/kat.5/10m</t>
  </si>
  <si>
    <t>Pol134</t>
  </si>
  <si>
    <t>patch kabel RJ45-RJ45/4P/UTP/kat.5/15m</t>
  </si>
  <si>
    <t>Pol135</t>
  </si>
  <si>
    <t>popiska zásuvky, patch panelu, kabelu</t>
  </si>
  <si>
    <t>Pol136</t>
  </si>
  <si>
    <t>kabelový žlab FeZn drátěný 250x100 komplet (vč. zavěšení/uchycení, spojek)</t>
  </si>
  <si>
    <t>Pol137</t>
  </si>
  <si>
    <t>kabelový žlab FeZn drátěný 150x100 komplet (vč. zavěšení/uchycení, spojek)</t>
  </si>
  <si>
    <t>Pol138</t>
  </si>
  <si>
    <t>kabelový žlab FeZn drátěný 150x50 komplet (vč. zavěšení/uchycení, spojek)</t>
  </si>
  <si>
    <t>Pol139</t>
  </si>
  <si>
    <t>svazkový držák Grip OBO plast (vč. uchycení) 2031/8</t>
  </si>
  <si>
    <t>Pol140</t>
  </si>
  <si>
    <t>svazkový držák Grip OBO FeZn (vč. uchycení) 2031 M 15 FS</t>
  </si>
  <si>
    <t>Pol141</t>
  </si>
  <si>
    <t>lišta elektroinstalační PVC LHD 40x20</t>
  </si>
  <si>
    <t>Pol142</t>
  </si>
  <si>
    <t>lišta elektroinstalační PVC LHD 40x40</t>
  </si>
  <si>
    <t>Pol143</t>
  </si>
  <si>
    <t>kanál elektroinstalační PVC EKD 80x40</t>
  </si>
  <si>
    <t>Pol144</t>
  </si>
  <si>
    <t>protipožární ucpávka průrazu mezi požárními úseky</t>
  </si>
  <si>
    <t>Pol145</t>
  </si>
  <si>
    <t>protipožární opláštění kabelové trasy v CHÚC nehořlavým materiálem s požární odolností min. 30 minut</t>
  </si>
  <si>
    <t>bm</t>
  </si>
  <si>
    <t>Pol146</t>
  </si>
  <si>
    <t>drobný montážní, úložný + podružný materiál</t>
  </si>
  <si>
    <t>kpl</t>
  </si>
  <si>
    <t>Rozvaděč IDF (m.č. UK 605 výklenek) - doplnění</t>
  </si>
  <si>
    <t>Pol147</t>
  </si>
  <si>
    <t>montážní sada M6 - 4x šroub, podložka a plovoucí matice</t>
  </si>
  <si>
    <t>Pol148</t>
  </si>
  <si>
    <t>19'' vyvazovací panel 1U 5x háček kovový velký</t>
  </si>
  <si>
    <t>Pol149</t>
  </si>
  <si>
    <t>metalický patch panel 24xRJ45/u, kat.5/1U/19"</t>
  </si>
  <si>
    <t>Pol150</t>
  </si>
  <si>
    <t>uzemňovací vodič CYA4 zž</t>
  </si>
  <si>
    <t>Strukturovaná kabeláž UK+K2 - montáž</t>
  </si>
  <si>
    <t>Pol151</t>
  </si>
  <si>
    <t>Pol152</t>
  </si>
  <si>
    <t>Pol153</t>
  </si>
  <si>
    <t>Pol154</t>
  </si>
  <si>
    <t>Pol155</t>
  </si>
  <si>
    <t>Pol156</t>
  </si>
  <si>
    <t>Pol157</t>
  </si>
  <si>
    <t>Pol158</t>
  </si>
  <si>
    <t>Pol159</t>
  </si>
  <si>
    <t>zatažení a upevnění kabelu 4P v rozvaděči</t>
  </si>
  <si>
    <t>Pol160</t>
  </si>
  <si>
    <t>připojení kabelu 4P na patch panel</t>
  </si>
  <si>
    <t>Pol161</t>
  </si>
  <si>
    <t>měření metalické kabeláže (UTP/kat.5), měř. protokol</t>
  </si>
  <si>
    <t>4P</t>
  </si>
  <si>
    <t>Pol162</t>
  </si>
  <si>
    <t>Pol163</t>
  </si>
  <si>
    <t>demontáž stávajících slaboproudých rozvodů (datová síť, telefon)</t>
  </si>
  <si>
    <t>Pol164</t>
  </si>
  <si>
    <t>Pol165</t>
  </si>
  <si>
    <t>Pol166</t>
  </si>
  <si>
    <t>Pol167</t>
  </si>
  <si>
    <t>Pol168</t>
  </si>
  <si>
    <t>Pol169</t>
  </si>
  <si>
    <t>Pol170</t>
  </si>
  <si>
    <t>Pol171</t>
  </si>
  <si>
    <t>Pol172</t>
  </si>
  <si>
    <t>průraz zdí vč. začištění</t>
  </si>
  <si>
    <t>Pol173</t>
  </si>
  <si>
    <t>průraz stropu vč. začištění</t>
  </si>
  <si>
    <t>Pol174</t>
  </si>
  <si>
    <t>Pol175</t>
  </si>
  <si>
    <t>protipožární opláštění kabelové trasy v CHÚC nehořlavým materiálem s požární odolností min. 30 minut</t>
  </si>
  <si>
    <t>Pol176</t>
  </si>
  <si>
    <t>rozebrání podhledu rastrového 600/600 a zpětná montáž</t>
  </si>
  <si>
    <t>Pol177</t>
  </si>
  <si>
    <t>Pol178</t>
  </si>
  <si>
    <t>Pol179</t>
  </si>
  <si>
    <t>Pol180</t>
  </si>
  <si>
    <t>Pol181</t>
  </si>
  <si>
    <t>Strukturovaná kabeláž UL - dodávka</t>
  </si>
  <si>
    <t>Pol182</t>
  </si>
  <si>
    <t>Rozvaděč IDF6 (m.č. 627 krček K2) - doplnění</t>
  </si>
  <si>
    <t>Strukturovaná kabeláž UL - montáž</t>
  </si>
  <si>
    <t>Pol183</t>
  </si>
  <si>
    <t>kabel 4P/UTP/kat.5 - stávající, překládka ze stávajícího (demontovaného) parapetního kanálu do nového parapetního kanálu</t>
  </si>
  <si>
    <t>148</t>
  </si>
  <si>
    <t>150</t>
  </si>
  <si>
    <t>152</t>
  </si>
  <si>
    <t>154</t>
  </si>
  <si>
    <t>156</t>
  </si>
  <si>
    <t>158</t>
  </si>
  <si>
    <t>160</t>
  </si>
  <si>
    <t>162</t>
  </si>
  <si>
    <t>164</t>
  </si>
  <si>
    <t>166</t>
  </si>
  <si>
    <t>Pol184</t>
  </si>
  <si>
    <t>demontáž stávající zásuvky 2xRJ45/u, kat.5</t>
  </si>
  <si>
    <t>168</t>
  </si>
  <si>
    <t>Pol185</t>
  </si>
  <si>
    <t>demontáž stávajícího parapetního kanálu pro slaboproud</t>
  </si>
  <si>
    <t>170</t>
  </si>
  <si>
    <t>Pol186</t>
  </si>
  <si>
    <t>demontáž stávajících telefonních rozvodů</t>
  </si>
  <si>
    <t>172</t>
  </si>
  <si>
    <t>174</t>
  </si>
  <si>
    <t>176</t>
  </si>
  <si>
    <t>178</t>
  </si>
  <si>
    <t>180</t>
  </si>
  <si>
    <t>182</t>
  </si>
  <si>
    <t>184</t>
  </si>
  <si>
    <t>Pol187</t>
  </si>
  <si>
    <t>186</t>
  </si>
  <si>
    <t>188</t>
  </si>
  <si>
    <t>190</t>
  </si>
  <si>
    <t>192</t>
  </si>
  <si>
    <t>194</t>
  </si>
  <si>
    <t>Audiovizuální technika - dodávka</t>
  </si>
  <si>
    <t>Pol188</t>
  </si>
  <si>
    <t>kabel HDMI A-A, typ HDMI 1.4 Cat.2 High Speed - 1080p60 / 4K30 (10.2 Gb/s - 340 MHz), délka 12 m</t>
  </si>
  <si>
    <t>196</t>
  </si>
  <si>
    <t>Pol189</t>
  </si>
  <si>
    <t>kabel HDMI A-A, typ HDMI 1.4 Cat.2 High Speed - 1080p60 / 4K30 (10.2 Gb/s - 340 MHz), délka 13 m</t>
  </si>
  <si>
    <t>198</t>
  </si>
  <si>
    <t>Pol190</t>
  </si>
  <si>
    <t>kabel HDMI A-A, typ HDMI 1.4 Cat.2 High Speed - 1080p60 / 4K30 (10.2 Gb/s - 340 MHz), délka 15 m</t>
  </si>
  <si>
    <t>200</t>
  </si>
  <si>
    <t>Pol191</t>
  </si>
  <si>
    <t>zásuvka HDMI A, Cat.2 High Speed (s prodlužovacím kabelem 20 cm) - do parapetního kanálu (profil 45)</t>
  </si>
  <si>
    <t>202</t>
  </si>
  <si>
    <t>Pol192</t>
  </si>
  <si>
    <t>204</t>
  </si>
  <si>
    <t>D8</t>
  </si>
  <si>
    <t>Audiovizuální technika - montáž</t>
  </si>
  <si>
    <t>Pol193</t>
  </si>
  <si>
    <t>206</t>
  </si>
  <si>
    <t>Pol194</t>
  </si>
  <si>
    <t>208</t>
  </si>
  <si>
    <t>Pol195</t>
  </si>
  <si>
    <t>210</t>
  </si>
  <si>
    <t>Pol196</t>
  </si>
  <si>
    <t>212</t>
  </si>
  <si>
    <t>Pol197</t>
  </si>
  <si>
    <t>214</t>
  </si>
  <si>
    <t>D9</t>
  </si>
  <si>
    <t>Aktivní prvky datové sítě, WiFi - dodávka</t>
  </si>
  <si>
    <t>Pol198</t>
  </si>
  <si>
    <t>přístupový stohovatelný gigabitový přepínač s možností napájení po Ethernetu typ A</t>
  </si>
  <si>
    <t>216</t>
  </si>
  <si>
    <t>Pol199</t>
  </si>
  <si>
    <t>přístupový stohovatelný gigabitový přepínač s možností napájení po Ethernetu typ B</t>
  </si>
  <si>
    <t>218</t>
  </si>
  <si>
    <t>Pol200</t>
  </si>
  <si>
    <t>přístupový stohovatelný gigabitový přepínač s možností napájení po Ethernetu typ C</t>
  </si>
  <si>
    <t>220</t>
  </si>
  <si>
    <t>Pol201</t>
  </si>
  <si>
    <t>bezdrátový přístupový bod</t>
  </si>
  <si>
    <t>222</t>
  </si>
  <si>
    <t>D10</t>
  </si>
  <si>
    <t>Aktivní prvky datové sítě, WiFi - montáž</t>
  </si>
  <si>
    <t>Pol202</t>
  </si>
  <si>
    <t>224</t>
  </si>
  <si>
    <t>Pol203</t>
  </si>
  <si>
    <t>226</t>
  </si>
  <si>
    <t>Pol204</t>
  </si>
  <si>
    <t>228</t>
  </si>
  <si>
    <t>Pol205</t>
  </si>
  <si>
    <t>230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</si>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</sst>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8"/>
      <color rgb="FF003366"/>
      <name val="Trebuchet MS"/>
      <family val="2"/>
    </font>
    <font>
      <sz val="10"/>
      <color rgb="FF003366"/>
      <name val="Trebuchet MS"/>
      <family val="2"/>
    </font>
    <font>
      <sz val="8"/>
      <color rgb="FF800080"/>
      <name val="Trebuchet MS"/>
      <family val="2"/>
    </font>
    <font>
      <sz val="8"/>
      <color rgb="FF50505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6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19"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19" fillId="0" borderId="0" xfId="0" applyFont="1" applyAlignment="1">
      <alignment horizontal="left" vertical="center"/>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0"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19"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14" xfId="0" applyFont="1" applyBorder="1" applyAlignment="1">
      <alignment horizontal="center" vertical="center"/>
    </xf>
    <xf numFmtId="0" fontId="22"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8" fillId="0" borderId="19" xfId="0"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0" fontId="18"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8"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8" xfId="0" applyNumberFormat="1" applyFont="1" applyBorder="1" applyAlignment="1" applyProtection="1">
      <alignment vertical="center"/>
      <protection/>
    </xf>
    <xf numFmtId="0" fontId="5" fillId="0" borderId="0" xfId="0" applyFont="1" applyAlignment="1">
      <alignment horizontal="left" vertical="center"/>
    </xf>
    <xf numFmtId="4" fontId="27" fillId="0" borderId="0" xfId="0" applyNumberFormat="1" applyFont="1" applyAlignment="1" applyProtection="1">
      <alignment horizontal="right" vertical="center"/>
      <protection/>
    </xf>
    <xf numFmtId="0" fontId="6" fillId="0" borderId="4" xfId="0" applyFont="1" applyBorder="1" applyAlignment="1" applyProtection="1">
      <alignment vertical="center"/>
      <protection/>
    </xf>
    <xf numFmtId="0" fontId="9"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6"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3" fillId="2" borderId="0" xfId="0" applyFont="1" applyFill="1" applyAlignment="1">
      <alignment horizontal="left" vertical="center"/>
    </xf>
    <xf numFmtId="0" fontId="32"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8"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8"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4" fillId="0" borderId="15" xfId="0" applyNumberFormat="1" applyFont="1" applyBorder="1" applyAlignment="1" applyProtection="1">
      <alignment/>
      <protection/>
    </xf>
    <xf numFmtId="166" fontId="34" fillId="0" borderId="16"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4"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7"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3" xfId="0" applyFont="1" applyBorder="1" applyAlignment="1" applyProtection="1">
      <alignment horizontal="left" vertical="center"/>
      <protection/>
    </xf>
    <xf numFmtId="0" fontId="9" fillId="0" borderId="23" xfId="0" applyFont="1" applyBorder="1" applyAlignment="1" applyProtection="1">
      <alignment vertical="center"/>
      <protection/>
    </xf>
    <xf numFmtId="0" fontId="9" fillId="0" borderId="23" xfId="0" applyFont="1" applyBorder="1" applyAlignment="1" applyProtection="1">
      <alignment vertical="center"/>
      <protection locked="0"/>
    </xf>
    <xf numFmtId="4" fontId="9" fillId="0" borderId="23" xfId="0" applyNumberFormat="1" applyFont="1" applyBorder="1" applyAlignment="1" applyProtection="1">
      <alignment vertical="center"/>
      <protection/>
    </xf>
    <xf numFmtId="0" fontId="9" fillId="0" borderId="5" xfId="0" applyFont="1" applyBorder="1" applyAlignment="1" applyProtection="1">
      <alignment vertical="center"/>
      <protection/>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4"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37" fillId="0" borderId="0" xfId="0" applyFont="1" applyAlignment="1" applyProtection="1">
      <alignment vertical="top" wrapText="1"/>
      <protection/>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0" fillId="0" borderId="0" xfId="0" applyProtection="1">
      <protection/>
    </xf>
    <xf numFmtId="0" fontId="0" fillId="0" borderId="4" xfId="0" applyBorder="1"/>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spans="2:71" ht="18.45"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30</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32</v>
      </c>
      <c r="AO13" s="28"/>
      <c r="AP13" s="28"/>
      <c r="AQ13" s="30"/>
      <c r="BE13" s="38"/>
      <c r="BS13" s="23" t="s">
        <v>8</v>
      </c>
    </row>
    <row r="14" spans="2:71" ht="13.5">
      <c r="B14" s="27"/>
      <c r="C14" s="28"/>
      <c r="D14" s="28"/>
      <c r="E14" s="41" t="s">
        <v>32</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30</v>
      </c>
      <c r="AL14" s="28"/>
      <c r="AM14" s="28"/>
      <c r="AN14" s="41" t="s">
        <v>32</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spans="2:71" ht="18.45" customHeight="1">
      <c r="B17" s="27"/>
      <c r="C17" s="28"/>
      <c r="D17" s="28"/>
      <c r="E17" s="34" t="s">
        <v>34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30</v>
      </c>
      <c r="AL17" s="28"/>
      <c r="AM17" s="28"/>
      <c r="AN17" s="34" t="s">
        <v>21</v>
      </c>
      <c r="AO17" s="28"/>
      <c r="AP17" s="28"/>
      <c r="AQ17" s="30"/>
      <c r="BE17" s="38"/>
      <c r="BS17" s="23" t="s">
        <v>35</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14</v>
      </c>
    </row>
    <row r="20" spans="2:71" ht="142.5" customHeight="1">
      <c r="B20" s="27"/>
      <c r="C20" s="28"/>
      <c r="D20" s="28"/>
      <c r="E20" s="43" t="s">
        <v>37</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38</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ROUND(AG51,1)</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39</v>
      </c>
      <c r="M25" s="51"/>
      <c r="N25" s="51"/>
      <c r="O25" s="51"/>
      <c r="P25" s="46"/>
      <c r="Q25" s="46"/>
      <c r="R25" s="46"/>
      <c r="S25" s="46"/>
      <c r="T25" s="46"/>
      <c r="U25" s="46"/>
      <c r="V25" s="46"/>
      <c r="W25" s="51" t="s">
        <v>40</v>
      </c>
      <c r="X25" s="51"/>
      <c r="Y25" s="51"/>
      <c r="Z25" s="51"/>
      <c r="AA25" s="51"/>
      <c r="AB25" s="51"/>
      <c r="AC25" s="51"/>
      <c r="AD25" s="51"/>
      <c r="AE25" s="51"/>
      <c r="AF25" s="46"/>
      <c r="AG25" s="46"/>
      <c r="AH25" s="46"/>
      <c r="AI25" s="46"/>
      <c r="AJ25" s="46"/>
      <c r="AK25" s="51" t="s">
        <v>41</v>
      </c>
      <c r="AL25" s="51"/>
      <c r="AM25" s="51"/>
      <c r="AN25" s="51"/>
      <c r="AO25" s="51"/>
      <c r="AP25" s="46"/>
      <c r="AQ25" s="50"/>
      <c r="BE25" s="38"/>
    </row>
    <row r="26" spans="2:57" s="2" customFormat="1" ht="14.4" customHeight="1">
      <c r="B26" s="52"/>
      <c r="C26" s="53"/>
      <c r="D26" s="54" t="s">
        <v>42</v>
      </c>
      <c r="E26" s="53"/>
      <c r="F26" s="54" t="s">
        <v>43</v>
      </c>
      <c r="G26" s="53"/>
      <c r="H26" s="53"/>
      <c r="I26" s="53"/>
      <c r="J26" s="53"/>
      <c r="K26" s="53"/>
      <c r="L26" s="55">
        <v>0.21</v>
      </c>
      <c r="M26" s="53"/>
      <c r="N26" s="53"/>
      <c r="O26" s="53"/>
      <c r="P26" s="53"/>
      <c r="Q26" s="53"/>
      <c r="R26" s="53"/>
      <c r="S26" s="53"/>
      <c r="T26" s="53"/>
      <c r="U26" s="53"/>
      <c r="V26" s="53"/>
      <c r="W26" s="56">
        <f>ROUND(AZ51,1)</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44</v>
      </c>
      <c r="G27" s="53"/>
      <c r="H27" s="53"/>
      <c r="I27" s="53"/>
      <c r="J27" s="53"/>
      <c r="K27" s="53"/>
      <c r="L27" s="55">
        <v>0.15</v>
      </c>
      <c r="M27" s="53"/>
      <c r="N27" s="53"/>
      <c r="O27" s="53"/>
      <c r="P27" s="53"/>
      <c r="Q27" s="53"/>
      <c r="R27" s="53"/>
      <c r="S27" s="53"/>
      <c r="T27" s="53"/>
      <c r="U27" s="53"/>
      <c r="V27" s="53"/>
      <c r="W27" s="56">
        <f>ROUND(BA51,1)</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45</v>
      </c>
      <c r="G28" s="53"/>
      <c r="H28" s="53"/>
      <c r="I28" s="53"/>
      <c r="J28" s="53"/>
      <c r="K28" s="53"/>
      <c r="L28" s="55">
        <v>0.21</v>
      </c>
      <c r="M28" s="53"/>
      <c r="N28" s="53"/>
      <c r="O28" s="53"/>
      <c r="P28" s="53"/>
      <c r="Q28" s="53"/>
      <c r="R28" s="53"/>
      <c r="S28" s="53"/>
      <c r="T28" s="53"/>
      <c r="U28" s="53"/>
      <c r="V28" s="53"/>
      <c r="W28" s="56">
        <f>ROUND(BB51,1)</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46</v>
      </c>
      <c r="G29" s="53"/>
      <c r="H29" s="53"/>
      <c r="I29" s="53"/>
      <c r="J29" s="53"/>
      <c r="K29" s="53"/>
      <c r="L29" s="55">
        <v>0.15</v>
      </c>
      <c r="M29" s="53"/>
      <c r="N29" s="53"/>
      <c r="O29" s="53"/>
      <c r="P29" s="53"/>
      <c r="Q29" s="53"/>
      <c r="R29" s="53"/>
      <c r="S29" s="53"/>
      <c r="T29" s="53"/>
      <c r="U29" s="53"/>
      <c r="V29" s="53"/>
      <c r="W29" s="56">
        <f>ROUND(BC51,1)</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47</v>
      </c>
      <c r="G30" s="53"/>
      <c r="H30" s="53"/>
      <c r="I30" s="53"/>
      <c r="J30" s="53"/>
      <c r="K30" s="53"/>
      <c r="L30" s="55">
        <v>0</v>
      </c>
      <c r="M30" s="53"/>
      <c r="N30" s="53"/>
      <c r="O30" s="53"/>
      <c r="P30" s="53"/>
      <c r="Q30" s="53"/>
      <c r="R30" s="53"/>
      <c r="S30" s="53"/>
      <c r="T30" s="53"/>
      <c r="U30" s="53"/>
      <c r="V30" s="53"/>
      <c r="W30" s="56">
        <f>ROUND(BD51,1)</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48</v>
      </c>
      <c r="E32" s="60"/>
      <c r="F32" s="60"/>
      <c r="G32" s="60"/>
      <c r="H32" s="60"/>
      <c r="I32" s="60"/>
      <c r="J32" s="60"/>
      <c r="K32" s="60"/>
      <c r="L32" s="60"/>
      <c r="M32" s="60"/>
      <c r="N32" s="60"/>
      <c r="O32" s="60"/>
      <c r="P32" s="60"/>
      <c r="Q32" s="60"/>
      <c r="R32" s="60"/>
      <c r="S32" s="60"/>
      <c r="T32" s="61" t="s">
        <v>49</v>
      </c>
      <c r="U32" s="60"/>
      <c r="V32" s="60"/>
      <c r="W32" s="60"/>
      <c r="X32" s="62" t="s">
        <v>50</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51</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06</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ZČU v Plzni - Stavební úpravy 7.NP objektu UK a UL, Univerzitní 22 pro KKE FST</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24.9.2018</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ZČU v Plzni</v>
      </c>
      <c r="M46" s="73"/>
      <c r="N46" s="73"/>
      <c r="O46" s="73"/>
      <c r="P46" s="73"/>
      <c r="Q46" s="73"/>
      <c r="R46" s="73"/>
      <c r="S46" s="73"/>
      <c r="T46" s="73"/>
      <c r="U46" s="73"/>
      <c r="V46" s="73"/>
      <c r="W46" s="73"/>
      <c r="X46" s="73"/>
      <c r="Y46" s="73"/>
      <c r="Z46" s="73"/>
      <c r="AA46" s="73"/>
      <c r="AB46" s="73"/>
      <c r="AC46" s="73"/>
      <c r="AD46" s="73"/>
      <c r="AE46" s="73"/>
      <c r="AF46" s="73"/>
      <c r="AG46" s="73"/>
      <c r="AH46" s="73"/>
      <c r="AI46" s="75" t="s">
        <v>33</v>
      </c>
      <c r="AJ46" s="73"/>
      <c r="AK46" s="73"/>
      <c r="AL46" s="73"/>
      <c r="AM46" s="76" t="str">
        <f>IF(E17="","",E17)</f>
        <v>HBH atelier s.r.o.</v>
      </c>
      <c r="AN46" s="76"/>
      <c r="AO46" s="76"/>
      <c r="AP46" s="76"/>
      <c r="AQ46" s="73"/>
      <c r="AR46" s="71"/>
      <c r="AS46" s="85" t="s">
        <v>52</v>
      </c>
      <c r="AT46" s="86"/>
      <c r="AU46" s="87"/>
      <c r="AV46" s="87"/>
      <c r="AW46" s="87"/>
      <c r="AX46" s="87"/>
      <c r="AY46" s="87"/>
      <c r="AZ46" s="87"/>
      <c r="BA46" s="87"/>
      <c r="BB46" s="87"/>
      <c r="BC46" s="87"/>
      <c r="BD46" s="88"/>
    </row>
    <row r="47" spans="2:56" s="1" customFormat="1" ht="13.5">
      <c r="B47" s="45"/>
      <c r="C47" s="75" t="s">
        <v>31</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53</v>
      </c>
      <c r="D49" s="96"/>
      <c r="E49" s="96"/>
      <c r="F49" s="96"/>
      <c r="G49" s="96"/>
      <c r="H49" s="97"/>
      <c r="I49" s="98" t="s">
        <v>54</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55</v>
      </c>
      <c r="AH49" s="96"/>
      <c r="AI49" s="96"/>
      <c r="AJ49" s="96"/>
      <c r="AK49" s="96"/>
      <c r="AL49" s="96"/>
      <c r="AM49" s="96"/>
      <c r="AN49" s="98" t="s">
        <v>56</v>
      </c>
      <c r="AO49" s="96"/>
      <c r="AP49" s="96"/>
      <c r="AQ49" s="100" t="s">
        <v>57</v>
      </c>
      <c r="AR49" s="71"/>
      <c r="AS49" s="101" t="s">
        <v>58</v>
      </c>
      <c r="AT49" s="102" t="s">
        <v>59</v>
      </c>
      <c r="AU49" s="102" t="s">
        <v>60</v>
      </c>
      <c r="AV49" s="102" t="s">
        <v>61</v>
      </c>
      <c r="AW49" s="102" t="s">
        <v>62</v>
      </c>
      <c r="AX49" s="102" t="s">
        <v>63</v>
      </c>
      <c r="AY49" s="102" t="s">
        <v>64</v>
      </c>
      <c r="AZ49" s="102" t="s">
        <v>65</v>
      </c>
      <c r="BA49" s="102" t="s">
        <v>66</v>
      </c>
      <c r="BB49" s="102" t="s">
        <v>67</v>
      </c>
      <c r="BC49" s="102" t="s">
        <v>68</v>
      </c>
      <c r="BD49" s="103" t="s">
        <v>69</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70</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ROUND(AG52+AG53+AG54+AG57,1)</f>
        <v>0</v>
      </c>
      <c r="AH51" s="109"/>
      <c r="AI51" s="109"/>
      <c r="AJ51" s="109"/>
      <c r="AK51" s="109"/>
      <c r="AL51" s="109"/>
      <c r="AM51" s="109"/>
      <c r="AN51" s="110">
        <f>SUM(AG51,AT51)</f>
        <v>0</v>
      </c>
      <c r="AO51" s="110"/>
      <c r="AP51" s="110"/>
      <c r="AQ51" s="111" t="s">
        <v>21</v>
      </c>
      <c r="AR51" s="82"/>
      <c r="AS51" s="112">
        <f>ROUND(AS52+AS53+AS54+AS57,1)</f>
        <v>0</v>
      </c>
      <c r="AT51" s="113">
        <f>ROUND(SUM(AV51:AW51),2)</f>
        <v>0</v>
      </c>
      <c r="AU51" s="114">
        <f>ROUND(AU52+AU53+AU54+AU57,5)</f>
        <v>0</v>
      </c>
      <c r="AV51" s="113">
        <f>ROUND(AZ51*L26,2)</f>
        <v>0</v>
      </c>
      <c r="AW51" s="113">
        <f>ROUND(BA51*L27,2)</f>
        <v>0</v>
      </c>
      <c r="AX51" s="113">
        <f>ROUND(BB51*L26,2)</f>
        <v>0</v>
      </c>
      <c r="AY51" s="113">
        <f>ROUND(BC51*L27,2)</f>
        <v>0</v>
      </c>
      <c r="AZ51" s="113">
        <f>ROUND(AZ52+AZ53+AZ54+AZ57,1)</f>
        <v>0</v>
      </c>
      <c r="BA51" s="113">
        <f>ROUND(BA52+BA53+BA54+BA57,1)</f>
        <v>0</v>
      </c>
      <c r="BB51" s="113">
        <f>ROUND(BB52+BB53+BB54+BB57,1)</f>
        <v>0</v>
      </c>
      <c r="BC51" s="113">
        <f>ROUND(BC52+BC53+BC54+BC57,1)</f>
        <v>0</v>
      </c>
      <c r="BD51" s="115">
        <f>ROUND(BD52+BD53+BD54+BD57,1)</f>
        <v>0</v>
      </c>
      <c r="BS51" s="116" t="s">
        <v>71</v>
      </c>
      <c r="BT51" s="116" t="s">
        <v>72</v>
      </c>
      <c r="BU51" s="117" t="s">
        <v>73</v>
      </c>
      <c r="BV51" s="116" t="s">
        <v>74</v>
      </c>
      <c r="BW51" s="116" t="s">
        <v>7</v>
      </c>
      <c r="BX51" s="116" t="s">
        <v>75</v>
      </c>
      <c r="CL51" s="116" t="s">
        <v>21</v>
      </c>
    </row>
    <row r="52" spans="1:91" s="5" customFormat="1" ht="16.5" customHeight="1">
      <c r="A52" s="118" t="s">
        <v>76</v>
      </c>
      <c r="B52" s="119"/>
      <c r="C52" s="120"/>
      <c r="D52" s="121" t="s">
        <v>77</v>
      </c>
      <c r="E52" s="121"/>
      <c r="F52" s="121"/>
      <c r="G52" s="121"/>
      <c r="H52" s="121"/>
      <c r="I52" s="122"/>
      <c r="J52" s="121" t="s">
        <v>78</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'00 - VEDLEJŠÍ A OSTATNÍ N...'!J27</f>
        <v>0</v>
      </c>
      <c r="AH52" s="122"/>
      <c r="AI52" s="122"/>
      <c r="AJ52" s="122"/>
      <c r="AK52" s="122"/>
      <c r="AL52" s="122"/>
      <c r="AM52" s="122"/>
      <c r="AN52" s="123">
        <f>SUM(AG52,AT52)</f>
        <v>0</v>
      </c>
      <c r="AO52" s="122"/>
      <c r="AP52" s="122"/>
      <c r="AQ52" s="124" t="s">
        <v>79</v>
      </c>
      <c r="AR52" s="125"/>
      <c r="AS52" s="126">
        <v>0</v>
      </c>
      <c r="AT52" s="127">
        <f>ROUND(SUM(AV52:AW52),2)</f>
        <v>0</v>
      </c>
      <c r="AU52" s="128">
        <f>'00 - VEDLEJŠÍ A OSTATNÍ N...'!P78</f>
        <v>0</v>
      </c>
      <c r="AV52" s="127">
        <f>'00 - VEDLEJŠÍ A OSTATNÍ N...'!J30</f>
        <v>0</v>
      </c>
      <c r="AW52" s="127">
        <f>'00 - VEDLEJŠÍ A OSTATNÍ N...'!J31</f>
        <v>0</v>
      </c>
      <c r="AX52" s="127">
        <f>'00 - VEDLEJŠÍ A OSTATNÍ N...'!J32</f>
        <v>0</v>
      </c>
      <c r="AY52" s="127">
        <f>'00 - VEDLEJŠÍ A OSTATNÍ N...'!J33</f>
        <v>0</v>
      </c>
      <c r="AZ52" s="127">
        <f>'00 - VEDLEJŠÍ A OSTATNÍ N...'!F30</f>
        <v>0</v>
      </c>
      <c r="BA52" s="127">
        <f>'00 - VEDLEJŠÍ A OSTATNÍ N...'!F31</f>
        <v>0</v>
      </c>
      <c r="BB52" s="127">
        <f>'00 - VEDLEJŠÍ A OSTATNÍ N...'!F32</f>
        <v>0</v>
      </c>
      <c r="BC52" s="127">
        <f>'00 - VEDLEJŠÍ A OSTATNÍ N...'!F33</f>
        <v>0</v>
      </c>
      <c r="BD52" s="129">
        <f>'00 - VEDLEJŠÍ A OSTATNÍ N...'!F34</f>
        <v>0</v>
      </c>
      <c r="BT52" s="130" t="s">
        <v>80</v>
      </c>
      <c r="BV52" s="130" t="s">
        <v>74</v>
      </c>
      <c r="BW52" s="130" t="s">
        <v>81</v>
      </c>
      <c r="BX52" s="130" t="s">
        <v>7</v>
      </c>
      <c r="CL52" s="130" t="s">
        <v>21</v>
      </c>
      <c r="CM52" s="130" t="s">
        <v>82</v>
      </c>
    </row>
    <row r="53" spans="1:91" s="5" customFormat="1" ht="16.5" customHeight="1">
      <c r="A53" s="118" t="s">
        <v>76</v>
      </c>
      <c r="B53" s="119"/>
      <c r="C53" s="120"/>
      <c r="D53" s="121" t="s">
        <v>83</v>
      </c>
      <c r="E53" s="121"/>
      <c r="F53" s="121"/>
      <c r="G53" s="121"/>
      <c r="H53" s="121"/>
      <c r="I53" s="122"/>
      <c r="J53" s="121" t="s">
        <v>84</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'D.1 - STAVEBNÍ A KONSTRUK...'!J27</f>
        <v>0</v>
      </c>
      <c r="AH53" s="122"/>
      <c r="AI53" s="122"/>
      <c r="AJ53" s="122"/>
      <c r="AK53" s="122"/>
      <c r="AL53" s="122"/>
      <c r="AM53" s="122"/>
      <c r="AN53" s="123">
        <f>SUM(AG53,AT53)</f>
        <v>0</v>
      </c>
      <c r="AO53" s="122"/>
      <c r="AP53" s="122"/>
      <c r="AQ53" s="124" t="s">
        <v>79</v>
      </c>
      <c r="AR53" s="125"/>
      <c r="AS53" s="126">
        <v>0</v>
      </c>
      <c r="AT53" s="127">
        <f>ROUND(SUM(AV53:AW53),2)</f>
        <v>0</v>
      </c>
      <c r="AU53" s="128">
        <f>'D.1 - STAVEBNÍ A KONSTRUK...'!P96</f>
        <v>0</v>
      </c>
      <c r="AV53" s="127">
        <f>'D.1 - STAVEBNÍ A KONSTRUK...'!J30</f>
        <v>0</v>
      </c>
      <c r="AW53" s="127">
        <f>'D.1 - STAVEBNÍ A KONSTRUK...'!J31</f>
        <v>0</v>
      </c>
      <c r="AX53" s="127">
        <f>'D.1 - STAVEBNÍ A KONSTRUK...'!J32</f>
        <v>0</v>
      </c>
      <c r="AY53" s="127">
        <f>'D.1 - STAVEBNÍ A KONSTRUK...'!J33</f>
        <v>0</v>
      </c>
      <c r="AZ53" s="127">
        <f>'D.1 - STAVEBNÍ A KONSTRUK...'!F30</f>
        <v>0</v>
      </c>
      <c r="BA53" s="127">
        <f>'D.1 - STAVEBNÍ A KONSTRUK...'!F31</f>
        <v>0</v>
      </c>
      <c r="BB53" s="127">
        <f>'D.1 - STAVEBNÍ A KONSTRUK...'!F32</f>
        <v>0</v>
      </c>
      <c r="BC53" s="127">
        <f>'D.1 - STAVEBNÍ A KONSTRUK...'!F33</f>
        <v>0</v>
      </c>
      <c r="BD53" s="129">
        <f>'D.1 - STAVEBNÍ A KONSTRUK...'!F34</f>
        <v>0</v>
      </c>
      <c r="BT53" s="130" t="s">
        <v>80</v>
      </c>
      <c r="BV53" s="130" t="s">
        <v>74</v>
      </c>
      <c r="BW53" s="130" t="s">
        <v>85</v>
      </c>
      <c r="BX53" s="130" t="s">
        <v>7</v>
      </c>
      <c r="CL53" s="130" t="s">
        <v>21</v>
      </c>
      <c r="CM53" s="130" t="s">
        <v>82</v>
      </c>
    </row>
    <row r="54" spans="2:91" s="5" customFormat="1" ht="16.5" customHeight="1">
      <c r="B54" s="119"/>
      <c r="C54" s="120"/>
      <c r="D54" s="121" t="s">
        <v>86</v>
      </c>
      <c r="E54" s="121"/>
      <c r="F54" s="121"/>
      <c r="G54" s="121"/>
      <c r="H54" s="121"/>
      <c r="I54" s="122"/>
      <c r="J54" s="121" t="s">
        <v>87</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31">
        <f>ROUND(SUM(AG55:AG56),1)</f>
        <v>0</v>
      </c>
      <c r="AH54" s="122"/>
      <c r="AI54" s="122"/>
      <c r="AJ54" s="122"/>
      <c r="AK54" s="122"/>
      <c r="AL54" s="122"/>
      <c r="AM54" s="122"/>
      <c r="AN54" s="123">
        <f>SUM(AG54,AT54)</f>
        <v>0</v>
      </c>
      <c r="AO54" s="122"/>
      <c r="AP54" s="122"/>
      <c r="AQ54" s="124" t="s">
        <v>79</v>
      </c>
      <c r="AR54" s="125"/>
      <c r="AS54" s="126">
        <f>ROUND(SUM(AS55:AS56),1)</f>
        <v>0</v>
      </c>
      <c r="AT54" s="127">
        <f>ROUND(SUM(AV54:AW54),2)</f>
        <v>0</v>
      </c>
      <c r="AU54" s="128">
        <f>ROUND(SUM(AU55:AU56),5)</f>
        <v>0</v>
      </c>
      <c r="AV54" s="127">
        <f>ROUND(AZ54*L26,2)</f>
        <v>0</v>
      </c>
      <c r="AW54" s="127">
        <f>ROUND(BA54*L27,2)</f>
        <v>0</v>
      </c>
      <c r="AX54" s="127">
        <f>ROUND(BB54*L26,2)</f>
        <v>0</v>
      </c>
      <c r="AY54" s="127">
        <f>ROUND(BC54*L27,2)</f>
        <v>0</v>
      </c>
      <c r="AZ54" s="127">
        <f>ROUND(SUM(AZ55:AZ56),1)</f>
        <v>0</v>
      </c>
      <c r="BA54" s="127">
        <f>ROUND(SUM(BA55:BA56),1)</f>
        <v>0</v>
      </c>
      <c r="BB54" s="127">
        <f>ROUND(SUM(BB55:BB56),1)</f>
        <v>0</v>
      </c>
      <c r="BC54" s="127">
        <f>ROUND(SUM(BC55:BC56),1)</f>
        <v>0</v>
      </c>
      <c r="BD54" s="129">
        <f>ROUND(SUM(BD55:BD56),1)</f>
        <v>0</v>
      </c>
      <c r="BS54" s="130" t="s">
        <v>71</v>
      </c>
      <c r="BT54" s="130" t="s">
        <v>80</v>
      </c>
      <c r="BU54" s="130" t="s">
        <v>73</v>
      </c>
      <c r="BV54" s="130" t="s">
        <v>74</v>
      </c>
      <c r="BW54" s="130" t="s">
        <v>88</v>
      </c>
      <c r="BX54" s="130" t="s">
        <v>7</v>
      </c>
      <c r="CL54" s="130" t="s">
        <v>21</v>
      </c>
      <c r="CM54" s="130" t="s">
        <v>82</v>
      </c>
    </row>
    <row r="55" spans="1:90" s="6" customFormat="1" ht="16.5" customHeight="1">
      <c r="A55" s="118" t="s">
        <v>76</v>
      </c>
      <c r="B55" s="132"/>
      <c r="C55" s="133"/>
      <c r="D55" s="133"/>
      <c r="E55" s="134" t="s">
        <v>89</v>
      </c>
      <c r="F55" s="134"/>
      <c r="G55" s="134"/>
      <c r="H55" s="134"/>
      <c r="I55" s="134"/>
      <c r="J55" s="133"/>
      <c r="K55" s="134" t="s">
        <v>90</v>
      </c>
      <c r="L55" s="134"/>
      <c r="M55" s="134"/>
      <c r="N55" s="134"/>
      <c r="O55" s="134"/>
      <c r="P55" s="134"/>
      <c r="Q55" s="134"/>
      <c r="R55" s="134"/>
      <c r="S55" s="134"/>
      <c r="T55" s="134"/>
      <c r="U55" s="134"/>
      <c r="V55" s="134"/>
      <c r="W55" s="134"/>
      <c r="X55" s="134"/>
      <c r="Y55" s="134"/>
      <c r="Z55" s="134"/>
      <c r="AA55" s="134"/>
      <c r="AB55" s="134"/>
      <c r="AC55" s="134"/>
      <c r="AD55" s="134"/>
      <c r="AE55" s="134"/>
      <c r="AF55" s="134"/>
      <c r="AG55" s="135">
        <f>'D.2.1 - DODÁVKA'!J29</f>
        <v>0</v>
      </c>
      <c r="AH55" s="133"/>
      <c r="AI55" s="133"/>
      <c r="AJ55" s="133"/>
      <c r="AK55" s="133"/>
      <c r="AL55" s="133"/>
      <c r="AM55" s="133"/>
      <c r="AN55" s="135">
        <f>SUM(AG55,AT55)</f>
        <v>0</v>
      </c>
      <c r="AO55" s="133"/>
      <c r="AP55" s="133"/>
      <c r="AQ55" s="136" t="s">
        <v>91</v>
      </c>
      <c r="AR55" s="137"/>
      <c r="AS55" s="138">
        <v>0</v>
      </c>
      <c r="AT55" s="139">
        <f>ROUND(SUM(AV55:AW55),2)</f>
        <v>0</v>
      </c>
      <c r="AU55" s="140">
        <f>'D.2.1 - DODÁVKA'!P89</f>
        <v>0</v>
      </c>
      <c r="AV55" s="139">
        <f>'D.2.1 - DODÁVKA'!J32</f>
        <v>0</v>
      </c>
      <c r="AW55" s="139">
        <f>'D.2.1 - DODÁVKA'!J33</f>
        <v>0</v>
      </c>
      <c r="AX55" s="139">
        <f>'D.2.1 - DODÁVKA'!J34</f>
        <v>0</v>
      </c>
      <c r="AY55" s="139">
        <f>'D.2.1 - DODÁVKA'!J35</f>
        <v>0</v>
      </c>
      <c r="AZ55" s="139">
        <f>'D.2.1 - DODÁVKA'!F32</f>
        <v>0</v>
      </c>
      <c r="BA55" s="139">
        <f>'D.2.1 - DODÁVKA'!F33</f>
        <v>0</v>
      </c>
      <c r="BB55" s="139">
        <f>'D.2.1 - DODÁVKA'!F34</f>
        <v>0</v>
      </c>
      <c r="BC55" s="139">
        <f>'D.2.1 - DODÁVKA'!F35</f>
        <v>0</v>
      </c>
      <c r="BD55" s="141">
        <f>'D.2.1 - DODÁVKA'!F36</f>
        <v>0</v>
      </c>
      <c r="BT55" s="142" t="s">
        <v>82</v>
      </c>
      <c r="BV55" s="142" t="s">
        <v>74</v>
      </c>
      <c r="BW55" s="142" t="s">
        <v>92</v>
      </c>
      <c r="BX55" s="142" t="s">
        <v>88</v>
      </c>
      <c r="CL55" s="142" t="s">
        <v>21</v>
      </c>
    </row>
    <row r="56" spans="1:90" s="6" customFormat="1" ht="16.5" customHeight="1">
      <c r="A56" s="118" t="s">
        <v>76</v>
      </c>
      <c r="B56" s="132"/>
      <c r="C56" s="133"/>
      <c r="D56" s="133"/>
      <c r="E56" s="134" t="s">
        <v>93</v>
      </c>
      <c r="F56" s="134"/>
      <c r="G56" s="134"/>
      <c r="H56" s="134"/>
      <c r="I56" s="134"/>
      <c r="J56" s="133"/>
      <c r="K56" s="134" t="s">
        <v>94</v>
      </c>
      <c r="L56" s="134"/>
      <c r="M56" s="134"/>
      <c r="N56" s="134"/>
      <c r="O56" s="134"/>
      <c r="P56" s="134"/>
      <c r="Q56" s="134"/>
      <c r="R56" s="134"/>
      <c r="S56" s="134"/>
      <c r="T56" s="134"/>
      <c r="U56" s="134"/>
      <c r="V56" s="134"/>
      <c r="W56" s="134"/>
      <c r="X56" s="134"/>
      <c r="Y56" s="134"/>
      <c r="Z56" s="134"/>
      <c r="AA56" s="134"/>
      <c r="AB56" s="134"/>
      <c r="AC56" s="134"/>
      <c r="AD56" s="134"/>
      <c r="AE56" s="134"/>
      <c r="AF56" s="134"/>
      <c r="AG56" s="135">
        <f>'D.2.2 - MONTÁŽ'!J29</f>
        <v>0</v>
      </c>
      <c r="AH56" s="133"/>
      <c r="AI56" s="133"/>
      <c r="AJ56" s="133"/>
      <c r="AK56" s="133"/>
      <c r="AL56" s="133"/>
      <c r="AM56" s="133"/>
      <c r="AN56" s="135">
        <f>SUM(AG56,AT56)</f>
        <v>0</v>
      </c>
      <c r="AO56" s="133"/>
      <c r="AP56" s="133"/>
      <c r="AQ56" s="136" t="s">
        <v>91</v>
      </c>
      <c r="AR56" s="137"/>
      <c r="AS56" s="138">
        <v>0</v>
      </c>
      <c r="AT56" s="139">
        <f>ROUND(SUM(AV56:AW56),2)</f>
        <v>0</v>
      </c>
      <c r="AU56" s="140">
        <f>'D.2.2 - MONTÁŽ'!P88</f>
        <v>0</v>
      </c>
      <c r="AV56" s="139">
        <f>'D.2.2 - MONTÁŽ'!J32</f>
        <v>0</v>
      </c>
      <c r="AW56" s="139">
        <f>'D.2.2 - MONTÁŽ'!J33</f>
        <v>0</v>
      </c>
      <c r="AX56" s="139">
        <f>'D.2.2 - MONTÁŽ'!J34</f>
        <v>0</v>
      </c>
      <c r="AY56" s="139">
        <f>'D.2.2 - MONTÁŽ'!J35</f>
        <v>0</v>
      </c>
      <c r="AZ56" s="139">
        <f>'D.2.2 - MONTÁŽ'!F32</f>
        <v>0</v>
      </c>
      <c r="BA56" s="139">
        <f>'D.2.2 - MONTÁŽ'!F33</f>
        <v>0</v>
      </c>
      <c r="BB56" s="139">
        <f>'D.2.2 - MONTÁŽ'!F34</f>
        <v>0</v>
      </c>
      <c r="BC56" s="139">
        <f>'D.2.2 - MONTÁŽ'!F35</f>
        <v>0</v>
      </c>
      <c r="BD56" s="141">
        <f>'D.2.2 - MONTÁŽ'!F36</f>
        <v>0</v>
      </c>
      <c r="BT56" s="142" t="s">
        <v>82</v>
      </c>
      <c r="BV56" s="142" t="s">
        <v>74</v>
      </c>
      <c r="BW56" s="142" t="s">
        <v>95</v>
      </c>
      <c r="BX56" s="142" t="s">
        <v>88</v>
      </c>
      <c r="CL56" s="142" t="s">
        <v>21</v>
      </c>
    </row>
    <row r="57" spans="1:91" s="5" customFormat="1" ht="16.5" customHeight="1">
      <c r="A57" s="118" t="s">
        <v>76</v>
      </c>
      <c r="B57" s="119"/>
      <c r="C57" s="120"/>
      <c r="D57" s="121" t="s">
        <v>96</v>
      </c>
      <c r="E57" s="121"/>
      <c r="F57" s="121"/>
      <c r="G57" s="121"/>
      <c r="H57" s="121"/>
      <c r="I57" s="122"/>
      <c r="J57" s="121" t="s">
        <v>97</v>
      </c>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3">
        <f>'D.3 - Elektroinstalce sla...'!J27</f>
        <v>0</v>
      </c>
      <c r="AH57" s="122"/>
      <c r="AI57" s="122"/>
      <c r="AJ57" s="122"/>
      <c r="AK57" s="122"/>
      <c r="AL57" s="122"/>
      <c r="AM57" s="122"/>
      <c r="AN57" s="123">
        <f>SUM(AG57,AT57)</f>
        <v>0</v>
      </c>
      <c r="AO57" s="122"/>
      <c r="AP57" s="122"/>
      <c r="AQ57" s="124" t="s">
        <v>79</v>
      </c>
      <c r="AR57" s="125"/>
      <c r="AS57" s="143">
        <v>0</v>
      </c>
      <c r="AT57" s="144">
        <f>ROUND(SUM(AV57:AW57),2)</f>
        <v>0</v>
      </c>
      <c r="AU57" s="145">
        <f>'D.3 - Elektroinstalce sla...'!P88</f>
        <v>0</v>
      </c>
      <c r="AV57" s="144">
        <f>'D.3 - Elektroinstalce sla...'!J30</f>
        <v>0</v>
      </c>
      <c r="AW57" s="144">
        <f>'D.3 - Elektroinstalce sla...'!J31</f>
        <v>0</v>
      </c>
      <c r="AX57" s="144">
        <f>'D.3 - Elektroinstalce sla...'!J32</f>
        <v>0</v>
      </c>
      <c r="AY57" s="144">
        <f>'D.3 - Elektroinstalce sla...'!J33</f>
        <v>0</v>
      </c>
      <c r="AZ57" s="144">
        <f>'D.3 - Elektroinstalce sla...'!F30</f>
        <v>0</v>
      </c>
      <c r="BA57" s="144">
        <f>'D.3 - Elektroinstalce sla...'!F31</f>
        <v>0</v>
      </c>
      <c r="BB57" s="144">
        <f>'D.3 - Elektroinstalce sla...'!F32</f>
        <v>0</v>
      </c>
      <c r="BC57" s="144">
        <f>'D.3 - Elektroinstalce sla...'!F33</f>
        <v>0</v>
      </c>
      <c r="BD57" s="146">
        <f>'D.3 - Elektroinstalce sla...'!F34</f>
        <v>0</v>
      </c>
      <c r="BT57" s="130" t="s">
        <v>80</v>
      </c>
      <c r="BV57" s="130" t="s">
        <v>74</v>
      </c>
      <c r="BW57" s="130" t="s">
        <v>98</v>
      </c>
      <c r="BX57" s="130" t="s">
        <v>7</v>
      </c>
      <c r="CL57" s="130" t="s">
        <v>21</v>
      </c>
      <c r="CM57" s="130" t="s">
        <v>82</v>
      </c>
    </row>
    <row r="58" spans="2:44" s="1" customFormat="1" ht="30" customHeight="1">
      <c r="B58" s="45"/>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1"/>
    </row>
    <row r="59" spans="2:44" s="1" customFormat="1" ht="6.95" customHeight="1">
      <c r="B59" s="66"/>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71"/>
    </row>
  </sheetData>
  <sheetProtection password="CC35" sheet="1" objects="1" scenarios="1" formatColumns="0" formatRows="0"/>
  <mergeCells count="6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E55:I55"/>
    <mergeCell ref="K55:AF55"/>
    <mergeCell ref="AN56:AP56"/>
    <mergeCell ref="AG56:AM56"/>
    <mergeCell ref="E56:I56"/>
    <mergeCell ref="K56:AF56"/>
    <mergeCell ref="AN57:AP57"/>
    <mergeCell ref="AG57:AM57"/>
    <mergeCell ref="D57:H57"/>
    <mergeCell ref="J57:AF57"/>
    <mergeCell ref="AG51:AM51"/>
    <mergeCell ref="AN51:AP51"/>
    <mergeCell ref="AR2:BE2"/>
  </mergeCells>
  <hyperlinks>
    <hyperlink ref="K1:S1" location="C2" display="1) Rekapitulace stavby"/>
    <hyperlink ref="W1:AI1" location="C51" display="2) Rekapitulace objektů stavby a soupisů prací"/>
    <hyperlink ref="A52" location="'00 - VEDLEJŠÍ A OSTATNÍ N...'!C2" display="/"/>
    <hyperlink ref="A53" location="'D.1 - STAVEBNÍ A KONSTRUK...'!C2" display="/"/>
    <hyperlink ref="A55" location="'D.2.1 - DODÁVKA'!C2" display="/"/>
    <hyperlink ref="A56" location="'D.2.2 - MONTÁŽ'!C2" display="/"/>
    <hyperlink ref="A57" location="'D.3 - Elektroinstalce sla...'!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9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8"/>
      <c r="C1" s="148"/>
      <c r="D1" s="149" t="s">
        <v>1</v>
      </c>
      <c r="E1" s="148"/>
      <c r="F1" s="150" t="s">
        <v>99</v>
      </c>
      <c r="G1" s="150" t="s">
        <v>100</v>
      </c>
      <c r="H1" s="150"/>
      <c r="I1" s="151"/>
      <c r="J1" s="150" t="s">
        <v>101</v>
      </c>
      <c r="K1" s="149" t="s">
        <v>102</v>
      </c>
      <c r="L1" s="150" t="s">
        <v>103</v>
      </c>
      <c r="M1" s="150"/>
      <c r="N1" s="150"/>
      <c r="O1" s="150"/>
      <c r="P1" s="150"/>
      <c r="Q1" s="150"/>
      <c r="R1" s="150"/>
      <c r="S1" s="150"/>
      <c r="T1" s="150"/>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81</v>
      </c>
    </row>
    <row r="3" spans="2:46" ht="6.95" customHeight="1">
      <c r="B3" s="24"/>
      <c r="C3" s="25"/>
      <c r="D3" s="25"/>
      <c r="E3" s="25"/>
      <c r="F3" s="25"/>
      <c r="G3" s="25"/>
      <c r="H3" s="25"/>
      <c r="I3" s="152"/>
      <c r="J3" s="25"/>
      <c r="K3" s="26"/>
      <c r="AT3" s="23" t="s">
        <v>82</v>
      </c>
    </row>
    <row r="4" spans="2:46" ht="36.95" customHeight="1">
      <c r="B4" s="27"/>
      <c r="C4" s="28"/>
      <c r="D4" s="29" t="s">
        <v>104</v>
      </c>
      <c r="E4" s="28"/>
      <c r="F4" s="28"/>
      <c r="G4" s="28"/>
      <c r="H4" s="28"/>
      <c r="I4" s="153"/>
      <c r="J4" s="28"/>
      <c r="K4" s="30"/>
      <c r="M4" s="31" t="s">
        <v>12</v>
      </c>
      <c r="AT4" s="23" t="s">
        <v>6</v>
      </c>
    </row>
    <row r="5" spans="2:11" ht="6.95" customHeight="1">
      <c r="B5" s="27"/>
      <c r="C5" s="28"/>
      <c r="D5" s="28"/>
      <c r="E5" s="28"/>
      <c r="F5" s="28"/>
      <c r="G5" s="28"/>
      <c r="H5" s="28"/>
      <c r="I5" s="153"/>
      <c r="J5" s="28"/>
      <c r="K5" s="30"/>
    </row>
    <row r="6" spans="2:11" ht="13.5">
      <c r="B6" s="27"/>
      <c r="C6" s="28"/>
      <c r="D6" s="39" t="s">
        <v>18</v>
      </c>
      <c r="E6" s="28"/>
      <c r="F6" s="28"/>
      <c r="G6" s="28"/>
      <c r="H6" s="28"/>
      <c r="I6" s="153"/>
      <c r="J6" s="28"/>
      <c r="K6" s="30"/>
    </row>
    <row r="7" spans="2:11" ht="16.5" customHeight="1">
      <c r="B7" s="27"/>
      <c r="C7" s="28"/>
      <c r="D7" s="28"/>
      <c r="E7" s="154" t="str">
        <f>'Rekapitulace stavby'!K6</f>
        <v>ZČU v Plzni - Stavební úpravy 7.NP objektu UK a UL, Univerzitní 22 pro KKE FST</v>
      </c>
      <c r="F7" s="39"/>
      <c r="G7" s="39"/>
      <c r="H7" s="39"/>
      <c r="I7" s="153"/>
      <c r="J7" s="28"/>
      <c r="K7" s="30"/>
    </row>
    <row r="8" spans="2:11" s="1" customFormat="1" ht="13.5">
      <c r="B8" s="45"/>
      <c r="C8" s="46"/>
      <c r="D8" s="39" t="s">
        <v>105</v>
      </c>
      <c r="E8" s="46"/>
      <c r="F8" s="46"/>
      <c r="G8" s="46"/>
      <c r="H8" s="46"/>
      <c r="I8" s="155"/>
      <c r="J8" s="46"/>
      <c r="K8" s="50"/>
    </row>
    <row r="9" spans="2:11" s="1" customFormat="1" ht="36.95" customHeight="1">
      <c r="B9" s="45"/>
      <c r="C9" s="46"/>
      <c r="D9" s="46"/>
      <c r="E9" s="156" t="s">
        <v>106</v>
      </c>
      <c r="F9" s="46"/>
      <c r="G9" s="46"/>
      <c r="H9" s="46"/>
      <c r="I9" s="155"/>
      <c r="J9" s="46"/>
      <c r="K9" s="50"/>
    </row>
    <row r="10" spans="2:11" s="1" customFormat="1" ht="13.5">
      <c r="B10" s="45"/>
      <c r="C10" s="46"/>
      <c r="D10" s="46"/>
      <c r="E10" s="46"/>
      <c r="F10" s="46"/>
      <c r="G10" s="46"/>
      <c r="H10" s="46"/>
      <c r="I10" s="155"/>
      <c r="J10" s="46"/>
      <c r="K10" s="50"/>
    </row>
    <row r="11" spans="2:11" s="1" customFormat="1" ht="14.4" customHeight="1">
      <c r="B11" s="45"/>
      <c r="C11" s="46"/>
      <c r="D11" s="39" t="s">
        <v>20</v>
      </c>
      <c r="E11" s="46"/>
      <c r="F11" s="34" t="s">
        <v>21</v>
      </c>
      <c r="G11" s="46"/>
      <c r="H11" s="46"/>
      <c r="I11" s="157" t="s">
        <v>22</v>
      </c>
      <c r="J11" s="34" t="s">
        <v>21</v>
      </c>
      <c r="K11" s="50"/>
    </row>
    <row r="12" spans="2:11" s="1" customFormat="1" ht="14.4" customHeight="1">
      <c r="B12" s="45"/>
      <c r="C12" s="46"/>
      <c r="D12" s="39" t="s">
        <v>23</v>
      </c>
      <c r="E12" s="46"/>
      <c r="F12" s="34" t="s">
        <v>24</v>
      </c>
      <c r="G12" s="46"/>
      <c r="H12" s="46"/>
      <c r="I12" s="157" t="s">
        <v>25</v>
      </c>
      <c r="J12" s="158" t="str">
        <f>'Rekapitulace stavby'!AN8</f>
        <v>24.9.2018</v>
      </c>
      <c r="K12" s="50"/>
    </row>
    <row r="13" spans="2:11" s="1" customFormat="1" ht="10.8" customHeight="1">
      <c r="B13" s="45"/>
      <c r="C13" s="46"/>
      <c r="D13" s="46"/>
      <c r="E13" s="46"/>
      <c r="F13" s="46"/>
      <c r="G13" s="46"/>
      <c r="H13" s="46"/>
      <c r="I13" s="155"/>
      <c r="J13" s="46"/>
      <c r="K13" s="50"/>
    </row>
    <row r="14" spans="2:11" s="1" customFormat="1" ht="14.4" customHeight="1">
      <c r="B14" s="45"/>
      <c r="C14" s="46"/>
      <c r="D14" s="39" t="s">
        <v>27</v>
      </c>
      <c r="E14" s="46"/>
      <c r="F14" s="46"/>
      <c r="G14" s="46"/>
      <c r="H14" s="46"/>
      <c r="I14" s="157" t="s">
        <v>28</v>
      </c>
      <c r="J14" s="34" t="str">
        <f>IF('Rekapitulace stavby'!AN10="","",'Rekapitulace stavby'!AN10)</f>
        <v/>
      </c>
      <c r="K14" s="50"/>
    </row>
    <row r="15" spans="2:11" s="1" customFormat="1" ht="18" customHeight="1">
      <c r="B15" s="45"/>
      <c r="C15" s="46"/>
      <c r="D15" s="46"/>
      <c r="E15" s="34" t="str">
        <f>IF('Rekapitulace stavby'!E11="","",'Rekapitulace stavby'!E11)</f>
        <v>ZČU v Plzni</v>
      </c>
      <c r="F15" s="46"/>
      <c r="G15" s="46"/>
      <c r="H15" s="46"/>
      <c r="I15" s="157" t="s">
        <v>30</v>
      </c>
      <c r="J15" s="34" t="str">
        <f>IF('Rekapitulace stavby'!AN11="","",'Rekapitulace stavby'!AN11)</f>
        <v/>
      </c>
      <c r="K15" s="50"/>
    </row>
    <row r="16" spans="2:11" s="1" customFormat="1" ht="6.95" customHeight="1">
      <c r="B16" s="45"/>
      <c r="C16" s="46"/>
      <c r="D16" s="46"/>
      <c r="E16" s="46"/>
      <c r="F16" s="46"/>
      <c r="G16" s="46"/>
      <c r="H16" s="46"/>
      <c r="I16" s="155"/>
      <c r="J16" s="46"/>
      <c r="K16" s="50"/>
    </row>
    <row r="17" spans="2:11" s="1" customFormat="1" ht="14.4" customHeight="1">
      <c r="B17" s="45"/>
      <c r="C17" s="46"/>
      <c r="D17" s="39" t="s">
        <v>31</v>
      </c>
      <c r="E17" s="46"/>
      <c r="F17" s="46"/>
      <c r="G17" s="46"/>
      <c r="H17" s="46"/>
      <c r="I17" s="157"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57" t="s">
        <v>30</v>
      </c>
      <c r="J18" s="34" t="str">
        <f>IF('Rekapitulace stavby'!AN14="Vyplň údaj","",IF('Rekapitulace stavby'!AN14="","",'Rekapitulace stavby'!AN14))</f>
        <v/>
      </c>
      <c r="K18" s="50"/>
    </row>
    <row r="19" spans="2:11" s="1" customFormat="1" ht="6.95" customHeight="1">
      <c r="B19" s="45"/>
      <c r="C19" s="46"/>
      <c r="D19" s="46"/>
      <c r="E19" s="46"/>
      <c r="F19" s="46"/>
      <c r="G19" s="46"/>
      <c r="H19" s="46"/>
      <c r="I19" s="155"/>
      <c r="J19" s="46"/>
      <c r="K19" s="50"/>
    </row>
    <row r="20" spans="2:11" s="1" customFormat="1" ht="14.4" customHeight="1">
      <c r="B20" s="45"/>
      <c r="C20" s="46"/>
      <c r="D20" s="39" t="s">
        <v>33</v>
      </c>
      <c r="E20" s="46"/>
      <c r="F20" s="46"/>
      <c r="G20" s="46"/>
      <c r="H20" s="46"/>
      <c r="I20" s="157" t="s">
        <v>28</v>
      </c>
      <c r="J20" s="34" t="str">
        <f>IF('Rekapitulace stavby'!AN16="","",'Rekapitulace stavby'!AN16)</f>
        <v/>
      </c>
      <c r="K20" s="50"/>
    </row>
    <row r="21" spans="2:11" s="1" customFormat="1" ht="18" customHeight="1">
      <c r="B21" s="45"/>
      <c r="C21" s="46"/>
      <c r="D21" s="46"/>
      <c r="E21" s="34" t="str">
        <f>IF('Rekapitulace stavby'!E17="","",'Rekapitulace stavby'!E17)</f>
        <v>HBH atelier s.r.o.</v>
      </c>
      <c r="F21" s="46"/>
      <c r="G21" s="46"/>
      <c r="H21" s="46"/>
      <c r="I21" s="157" t="s">
        <v>30</v>
      </c>
      <c r="J21" s="34" t="str">
        <f>IF('Rekapitulace stavby'!AN17="","",'Rekapitulace stavby'!AN17)</f>
        <v/>
      </c>
      <c r="K21" s="50"/>
    </row>
    <row r="22" spans="2:11" s="1" customFormat="1" ht="6.95" customHeight="1">
      <c r="B22" s="45"/>
      <c r="C22" s="46"/>
      <c r="D22" s="46"/>
      <c r="E22" s="46"/>
      <c r="F22" s="46"/>
      <c r="G22" s="46"/>
      <c r="H22" s="46"/>
      <c r="I22" s="155"/>
      <c r="J22" s="46"/>
      <c r="K22" s="50"/>
    </row>
    <row r="23" spans="2:11" s="1" customFormat="1" ht="14.4" customHeight="1">
      <c r="B23" s="45"/>
      <c r="C23" s="46"/>
      <c r="D23" s="39" t="s">
        <v>36</v>
      </c>
      <c r="E23" s="46"/>
      <c r="F23" s="46"/>
      <c r="G23" s="46"/>
      <c r="H23" s="46"/>
      <c r="I23" s="155"/>
      <c r="J23" s="46"/>
      <c r="K23" s="50"/>
    </row>
    <row r="24" spans="2:11" s="7" customFormat="1" ht="16.5" customHeight="1">
      <c r="B24" s="159"/>
      <c r="C24" s="160"/>
      <c r="D24" s="160"/>
      <c r="E24" s="43" t="s">
        <v>21</v>
      </c>
      <c r="F24" s="43"/>
      <c r="G24" s="43"/>
      <c r="H24" s="43"/>
      <c r="I24" s="161"/>
      <c r="J24" s="160"/>
      <c r="K24" s="162"/>
    </row>
    <row r="25" spans="2:11" s="1" customFormat="1" ht="6.95" customHeight="1">
      <c r="B25" s="45"/>
      <c r="C25" s="46"/>
      <c r="D25" s="46"/>
      <c r="E25" s="46"/>
      <c r="F25" s="46"/>
      <c r="G25" s="46"/>
      <c r="H25" s="46"/>
      <c r="I25" s="155"/>
      <c r="J25" s="46"/>
      <c r="K25" s="50"/>
    </row>
    <row r="26" spans="2:11" s="1" customFormat="1" ht="6.95" customHeight="1">
      <c r="B26" s="45"/>
      <c r="C26" s="46"/>
      <c r="D26" s="105"/>
      <c r="E26" s="105"/>
      <c r="F26" s="105"/>
      <c r="G26" s="105"/>
      <c r="H26" s="105"/>
      <c r="I26" s="163"/>
      <c r="J26" s="105"/>
      <c r="K26" s="164"/>
    </row>
    <row r="27" spans="2:11" s="1" customFormat="1" ht="25.4" customHeight="1">
      <c r="B27" s="45"/>
      <c r="C27" s="46"/>
      <c r="D27" s="165" t="s">
        <v>38</v>
      </c>
      <c r="E27" s="46"/>
      <c r="F27" s="46"/>
      <c r="G27" s="46"/>
      <c r="H27" s="46"/>
      <c r="I27" s="155"/>
      <c r="J27" s="166">
        <f>ROUND(J78,1)</f>
        <v>0</v>
      </c>
      <c r="K27" s="50"/>
    </row>
    <row r="28" spans="2:11" s="1" customFormat="1" ht="6.95" customHeight="1">
      <c r="B28" s="45"/>
      <c r="C28" s="46"/>
      <c r="D28" s="105"/>
      <c r="E28" s="105"/>
      <c r="F28" s="105"/>
      <c r="G28" s="105"/>
      <c r="H28" s="105"/>
      <c r="I28" s="163"/>
      <c r="J28" s="105"/>
      <c r="K28" s="164"/>
    </row>
    <row r="29" spans="2:11" s="1" customFormat="1" ht="14.4" customHeight="1">
      <c r="B29" s="45"/>
      <c r="C29" s="46"/>
      <c r="D29" s="46"/>
      <c r="E29" s="46"/>
      <c r="F29" s="51" t="s">
        <v>40</v>
      </c>
      <c r="G29" s="46"/>
      <c r="H29" s="46"/>
      <c r="I29" s="167" t="s">
        <v>39</v>
      </c>
      <c r="J29" s="51" t="s">
        <v>41</v>
      </c>
      <c r="K29" s="50"/>
    </row>
    <row r="30" spans="2:11" s="1" customFormat="1" ht="14.4" customHeight="1">
      <c r="B30" s="45"/>
      <c r="C30" s="46"/>
      <c r="D30" s="54" t="s">
        <v>42</v>
      </c>
      <c r="E30" s="54" t="s">
        <v>43</v>
      </c>
      <c r="F30" s="168">
        <f>ROUND(SUM(BE78:BE89),1)</f>
        <v>0</v>
      </c>
      <c r="G30" s="46"/>
      <c r="H30" s="46"/>
      <c r="I30" s="169">
        <v>0.21</v>
      </c>
      <c r="J30" s="168">
        <f>ROUND(ROUND((SUM(BE78:BE89)),1)*I30,2)</f>
        <v>0</v>
      </c>
      <c r="K30" s="50"/>
    </row>
    <row r="31" spans="2:11" s="1" customFormat="1" ht="14.4" customHeight="1">
      <c r="B31" s="45"/>
      <c r="C31" s="46"/>
      <c r="D31" s="46"/>
      <c r="E31" s="54" t="s">
        <v>44</v>
      </c>
      <c r="F31" s="168">
        <f>ROUND(SUM(BF78:BF89),1)</f>
        <v>0</v>
      </c>
      <c r="G31" s="46"/>
      <c r="H31" s="46"/>
      <c r="I31" s="169">
        <v>0.15</v>
      </c>
      <c r="J31" s="168">
        <f>ROUND(ROUND((SUM(BF78:BF89)),1)*I31,2)</f>
        <v>0</v>
      </c>
      <c r="K31" s="50"/>
    </row>
    <row r="32" spans="2:11" s="1" customFormat="1" ht="14.4" customHeight="1" hidden="1">
      <c r="B32" s="45"/>
      <c r="C32" s="46"/>
      <c r="D32" s="46"/>
      <c r="E32" s="54" t="s">
        <v>45</v>
      </c>
      <c r="F32" s="168">
        <f>ROUND(SUM(BG78:BG89),1)</f>
        <v>0</v>
      </c>
      <c r="G32" s="46"/>
      <c r="H32" s="46"/>
      <c r="I32" s="169">
        <v>0.21</v>
      </c>
      <c r="J32" s="168">
        <v>0</v>
      </c>
      <c r="K32" s="50"/>
    </row>
    <row r="33" spans="2:11" s="1" customFormat="1" ht="14.4" customHeight="1" hidden="1">
      <c r="B33" s="45"/>
      <c r="C33" s="46"/>
      <c r="D33" s="46"/>
      <c r="E33" s="54" t="s">
        <v>46</v>
      </c>
      <c r="F33" s="168">
        <f>ROUND(SUM(BH78:BH89),1)</f>
        <v>0</v>
      </c>
      <c r="G33" s="46"/>
      <c r="H33" s="46"/>
      <c r="I33" s="169">
        <v>0.15</v>
      </c>
      <c r="J33" s="168">
        <v>0</v>
      </c>
      <c r="K33" s="50"/>
    </row>
    <row r="34" spans="2:11" s="1" customFormat="1" ht="14.4" customHeight="1" hidden="1">
      <c r="B34" s="45"/>
      <c r="C34" s="46"/>
      <c r="D34" s="46"/>
      <c r="E34" s="54" t="s">
        <v>47</v>
      </c>
      <c r="F34" s="168">
        <f>ROUND(SUM(BI78:BI89),1)</f>
        <v>0</v>
      </c>
      <c r="G34" s="46"/>
      <c r="H34" s="46"/>
      <c r="I34" s="169">
        <v>0</v>
      </c>
      <c r="J34" s="168">
        <v>0</v>
      </c>
      <c r="K34" s="50"/>
    </row>
    <row r="35" spans="2:11" s="1" customFormat="1" ht="6.95" customHeight="1">
      <c r="B35" s="45"/>
      <c r="C35" s="46"/>
      <c r="D35" s="46"/>
      <c r="E35" s="46"/>
      <c r="F35" s="46"/>
      <c r="G35" s="46"/>
      <c r="H35" s="46"/>
      <c r="I35" s="155"/>
      <c r="J35" s="46"/>
      <c r="K35" s="50"/>
    </row>
    <row r="36" spans="2:11" s="1" customFormat="1" ht="25.4" customHeight="1">
      <c r="B36" s="45"/>
      <c r="C36" s="170"/>
      <c r="D36" s="171" t="s">
        <v>48</v>
      </c>
      <c r="E36" s="97"/>
      <c r="F36" s="97"/>
      <c r="G36" s="172" t="s">
        <v>49</v>
      </c>
      <c r="H36" s="173" t="s">
        <v>50</v>
      </c>
      <c r="I36" s="174"/>
      <c r="J36" s="175">
        <f>SUM(J27:J34)</f>
        <v>0</v>
      </c>
      <c r="K36" s="176"/>
    </row>
    <row r="37" spans="2:11" s="1" customFormat="1" ht="14.4" customHeight="1">
      <c r="B37" s="66"/>
      <c r="C37" s="67"/>
      <c r="D37" s="67"/>
      <c r="E37" s="67"/>
      <c r="F37" s="67"/>
      <c r="G37" s="67"/>
      <c r="H37" s="67"/>
      <c r="I37" s="177"/>
      <c r="J37" s="67"/>
      <c r="K37" s="68"/>
    </row>
    <row r="41" spans="2:11" s="1" customFormat="1" ht="6.95" customHeight="1">
      <c r="B41" s="178"/>
      <c r="C41" s="179"/>
      <c r="D41" s="179"/>
      <c r="E41" s="179"/>
      <c r="F41" s="179"/>
      <c r="G41" s="179"/>
      <c r="H41" s="179"/>
      <c r="I41" s="180"/>
      <c r="J41" s="179"/>
      <c r="K41" s="181"/>
    </row>
    <row r="42" spans="2:11" s="1" customFormat="1" ht="36.95" customHeight="1">
      <c r="B42" s="45"/>
      <c r="C42" s="29" t="s">
        <v>107</v>
      </c>
      <c r="D42" s="46"/>
      <c r="E42" s="46"/>
      <c r="F42" s="46"/>
      <c r="G42" s="46"/>
      <c r="H42" s="46"/>
      <c r="I42" s="155"/>
      <c r="J42" s="46"/>
      <c r="K42" s="50"/>
    </row>
    <row r="43" spans="2:11" s="1" customFormat="1" ht="6.95" customHeight="1">
      <c r="B43" s="45"/>
      <c r="C43" s="46"/>
      <c r="D43" s="46"/>
      <c r="E43" s="46"/>
      <c r="F43" s="46"/>
      <c r="G43" s="46"/>
      <c r="H43" s="46"/>
      <c r="I43" s="155"/>
      <c r="J43" s="46"/>
      <c r="K43" s="50"/>
    </row>
    <row r="44" spans="2:11" s="1" customFormat="1" ht="14.4" customHeight="1">
      <c r="B44" s="45"/>
      <c r="C44" s="39" t="s">
        <v>18</v>
      </c>
      <c r="D44" s="46"/>
      <c r="E44" s="46"/>
      <c r="F44" s="46"/>
      <c r="G44" s="46"/>
      <c r="H44" s="46"/>
      <c r="I44" s="155"/>
      <c r="J44" s="46"/>
      <c r="K44" s="50"/>
    </row>
    <row r="45" spans="2:11" s="1" customFormat="1" ht="16.5" customHeight="1">
      <c r="B45" s="45"/>
      <c r="C45" s="46"/>
      <c r="D45" s="46"/>
      <c r="E45" s="154" t="str">
        <f>E7</f>
        <v>ZČU v Plzni - Stavební úpravy 7.NP objektu UK a UL, Univerzitní 22 pro KKE FST</v>
      </c>
      <c r="F45" s="39"/>
      <c r="G45" s="39"/>
      <c r="H45" s="39"/>
      <c r="I45" s="155"/>
      <c r="J45" s="46"/>
      <c r="K45" s="50"/>
    </row>
    <row r="46" spans="2:11" s="1" customFormat="1" ht="14.4" customHeight="1">
      <c r="B46" s="45"/>
      <c r="C46" s="39" t="s">
        <v>105</v>
      </c>
      <c r="D46" s="46"/>
      <c r="E46" s="46"/>
      <c r="F46" s="46"/>
      <c r="G46" s="46"/>
      <c r="H46" s="46"/>
      <c r="I46" s="155"/>
      <c r="J46" s="46"/>
      <c r="K46" s="50"/>
    </row>
    <row r="47" spans="2:11" s="1" customFormat="1" ht="17.25" customHeight="1">
      <c r="B47" s="45"/>
      <c r="C47" s="46"/>
      <c r="D47" s="46"/>
      <c r="E47" s="156" t="str">
        <f>E9</f>
        <v>00 - VEDLEJŠÍ A OSTATNÍ NÁKLADY</v>
      </c>
      <c r="F47" s="46"/>
      <c r="G47" s="46"/>
      <c r="H47" s="46"/>
      <c r="I47" s="155"/>
      <c r="J47" s="46"/>
      <c r="K47" s="50"/>
    </row>
    <row r="48" spans="2:11" s="1" customFormat="1" ht="6.95" customHeight="1">
      <c r="B48" s="45"/>
      <c r="C48" s="46"/>
      <c r="D48" s="46"/>
      <c r="E48" s="46"/>
      <c r="F48" s="46"/>
      <c r="G48" s="46"/>
      <c r="H48" s="46"/>
      <c r="I48" s="155"/>
      <c r="J48" s="46"/>
      <c r="K48" s="50"/>
    </row>
    <row r="49" spans="2:11" s="1" customFormat="1" ht="18" customHeight="1">
      <c r="B49" s="45"/>
      <c r="C49" s="39" t="s">
        <v>23</v>
      </c>
      <c r="D49" s="46"/>
      <c r="E49" s="46"/>
      <c r="F49" s="34" t="str">
        <f>F12</f>
        <v xml:space="preserve"> </v>
      </c>
      <c r="G49" s="46"/>
      <c r="H49" s="46"/>
      <c r="I49" s="157" t="s">
        <v>25</v>
      </c>
      <c r="J49" s="158" t="str">
        <f>IF(J12="","",J12)</f>
        <v>24.9.2018</v>
      </c>
      <c r="K49" s="50"/>
    </row>
    <row r="50" spans="2:11" s="1" customFormat="1" ht="6.95" customHeight="1">
      <c r="B50" s="45"/>
      <c r="C50" s="46"/>
      <c r="D50" s="46"/>
      <c r="E50" s="46"/>
      <c r="F50" s="46"/>
      <c r="G50" s="46"/>
      <c r="H50" s="46"/>
      <c r="I50" s="155"/>
      <c r="J50" s="46"/>
      <c r="K50" s="50"/>
    </row>
    <row r="51" spans="2:11" s="1" customFormat="1" ht="13.5">
      <c r="B51" s="45"/>
      <c r="C51" s="39" t="s">
        <v>27</v>
      </c>
      <c r="D51" s="46"/>
      <c r="E51" s="46"/>
      <c r="F51" s="34" t="str">
        <f>E15</f>
        <v>ZČU v Plzni</v>
      </c>
      <c r="G51" s="46"/>
      <c r="H51" s="46"/>
      <c r="I51" s="157" t="s">
        <v>33</v>
      </c>
      <c r="J51" s="43" t="str">
        <f>E21</f>
        <v>HBH atelier s.r.o.</v>
      </c>
      <c r="K51" s="50"/>
    </row>
    <row r="52" spans="2:11" s="1" customFormat="1" ht="14.4" customHeight="1">
      <c r="B52" s="45"/>
      <c r="C52" s="39" t="s">
        <v>31</v>
      </c>
      <c r="D52" s="46"/>
      <c r="E52" s="46"/>
      <c r="F52" s="34" t="str">
        <f>IF(E18="","",E18)</f>
        <v/>
      </c>
      <c r="G52" s="46"/>
      <c r="H52" s="46"/>
      <c r="I52" s="155"/>
      <c r="J52" s="182"/>
      <c r="K52" s="50"/>
    </row>
    <row r="53" spans="2:11" s="1" customFormat="1" ht="10.3" customHeight="1">
      <c r="B53" s="45"/>
      <c r="C53" s="46"/>
      <c r="D53" s="46"/>
      <c r="E53" s="46"/>
      <c r="F53" s="46"/>
      <c r="G53" s="46"/>
      <c r="H53" s="46"/>
      <c r="I53" s="155"/>
      <c r="J53" s="46"/>
      <c r="K53" s="50"/>
    </row>
    <row r="54" spans="2:11" s="1" customFormat="1" ht="29.25" customHeight="1">
      <c r="B54" s="45"/>
      <c r="C54" s="183" t="s">
        <v>108</v>
      </c>
      <c r="D54" s="170"/>
      <c r="E54" s="170"/>
      <c r="F54" s="170"/>
      <c r="G54" s="170"/>
      <c r="H54" s="170"/>
      <c r="I54" s="184"/>
      <c r="J54" s="185" t="s">
        <v>109</v>
      </c>
      <c r="K54" s="186"/>
    </row>
    <row r="55" spans="2:11" s="1" customFormat="1" ht="10.3" customHeight="1">
      <c r="B55" s="45"/>
      <c r="C55" s="46"/>
      <c r="D55" s="46"/>
      <c r="E55" s="46"/>
      <c r="F55" s="46"/>
      <c r="G55" s="46"/>
      <c r="H55" s="46"/>
      <c r="I55" s="155"/>
      <c r="J55" s="46"/>
      <c r="K55" s="50"/>
    </row>
    <row r="56" spans="2:47" s="1" customFormat="1" ht="29.25" customHeight="1">
      <c r="B56" s="45"/>
      <c r="C56" s="187" t="s">
        <v>110</v>
      </c>
      <c r="D56" s="46"/>
      <c r="E56" s="46"/>
      <c r="F56" s="46"/>
      <c r="G56" s="46"/>
      <c r="H56" s="46"/>
      <c r="I56" s="155"/>
      <c r="J56" s="166">
        <f>J78</f>
        <v>0</v>
      </c>
      <c r="K56" s="50"/>
      <c r="AU56" s="23" t="s">
        <v>111</v>
      </c>
    </row>
    <row r="57" spans="2:11" s="8" customFormat="1" ht="24.95" customHeight="1">
      <c r="B57" s="188"/>
      <c r="C57" s="189"/>
      <c r="D57" s="190" t="s">
        <v>112</v>
      </c>
      <c r="E57" s="191"/>
      <c r="F57" s="191"/>
      <c r="G57" s="191"/>
      <c r="H57" s="191"/>
      <c r="I57" s="192"/>
      <c r="J57" s="193">
        <f>J79</f>
        <v>0</v>
      </c>
      <c r="K57" s="194"/>
    </row>
    <row r="58" spans="2:11" s="8" customFormat="1" ht="24.95" customHeight="1">
      <c r="B58" s="188"/>
      <c r="C58" s="189"/>
      <c r="D58" s="190" t="s">
        <v>113</v>
      </c>
      <c r="E58" s="191"/>
      <c r="F58" s="191"/>
      <c r="G58" s="191"/>
      <c r="H58" s="191"/>
      <c r="I58" s="192"/>
      <c r="J58" s="193">
        <f>J83</f>
        <v>0</v>
      </c>
      <c r="K58" s="194"/>
    </row>
    <row r="59" spans="2:11" s="1" customFormat="1" ht="21.8" customHeight="1">
      <c r="B59" s="45"/>
      <c r="C59" s="46"/>
      <c r="D59" s="46"/>
      <c r="E59" s="46"/>
      <c r="F59" s="46"/>
      <c r="G59" s="46"/>
      <c r="H59" s="46"/>
      <c r="I59" s="155"/>
      <c r="J59" s="46"/>
      <c r="K59" s="50"/>
    </row>
    <row r="60" spans="2:11" s="1" customFormat="1" ht="6.95" customHeight="1">
      <c r="B60" s="66"/>
      <c r="C60" s="67"/>
      <c r="D60" s="67"/>
      <c r="E60" s="67"/>
      <c r="F60" s="67"/>
      <c r="G60" s="67"/>
      <c r="H60" s="67"/>
      <c r="I60" s="177"/>
      <c r="J60" s="67"/>
      <c r="K60" s="68"/>
    </row>
    <row r="64" spans="2:12" s="1" customFormat="1" ht="6.95" customHeight="1">
      <c r="B64" s="69"/>
      <c r="C64" s="70"/>
      <c r="D64" s="70"/>
      <c r="E64" s="70"/>
      <c r="F64" s="70"/>
      <c r="G64" s="70"/>
      <c r="H64" s="70"/>
      <c r="I64" s="180"/>
      <c r="J64" s="70"/>
      <c r="K64" s="70"/>
      <c r="L64" s="71"/>
    </row>
    <row r="65" spans="2:12" s="1" customFormat="1" ht="36.95" customHeight="1">
      <c r="B65" s="45"/>
      <c r="C65" s="72" t="s">
        <v>114</v>
      </c>
      <c r="D65" s="73"/>
      <c r="E65" s="73"/>
      <c r="F65" s="73"/>
      <c r="G65" s="73"/>
      <c r="H65" s="73"/>
      <c r="I65" s="195"/>
      <c r="J65" s="73"/>
      <c r="K65" s="73"/>
      <c r="L65" s="71"/>
    </row>
    <row r="66" spans="2:12" s="1" customFormat="1" ht="6.95" customHeight="1">
      <c r="B66" s="45"/>
      <c r="C66" s="73"/>
      <c r="D66" s="73"/>
      <c r="E66" s="73"/>
      <c r="F66" s="73"/>
      <c r="G66" s="73"/>
      <c r="H66" s="73"/>
      <c r="I66" s="195"/>
      <c r="J66" s="73"/>
      <c r="K66" s="73"/>
      <c r="L66" s="71"/>
    </row>
    <row r="67" spans="2:12" s="1" customFormat="1" ht="14.4" customHeight="1">
      <c r="B67" s="45"/>
      <c r="C67" s="75" t="s">
        <v>18</v>
      </c>
      <c r="D67" s="73"/>
      <c r="E67" s="73"/>
      <c r="F67" s="73"/>
      <c r="G67" s="73"/>
      <c r="H67" s="73"/>
      <c r="I67" s="195"/>
      <c r="J67" s="73"/>
      <c r="K67" s="73"/>
      <c r="L67" s="71"/>
    </row>
    <row r="68" spans="2:12" s="1" customFormat="1" ht="16.5" customHeight="1">
      <c r="B68" s="45"/>
      <c r="C68" s="73"/>
      <c r="D68" s="73"/>
      <c r="E68" s="196" t="str">
        <f>E7</f>
        <v>ZČU v Plzni - Stavební úpravy 7.NP objektu UK a UL, Univerzitní 22 pro KKE FST</v>
      </c>
      <c r="F68" s="75"/>
      <c r="G68" s="75"/>
      <c r="H68" s="75"/>
      <c r="I68" s="195"/>
      <c r="J68" s="73"/>
      <c r="K68" s="73"/>
      <c r="L68" s="71"/>
    </row>
    <row r="69" spans="2:12" s="1" customFormat="1" ht="14.4" customHeight="1">
      <c r="B69" s="45"/>
      <c r="C69" s="75" t="s">
        <v>105</v>
      </c>
      <c r="D69" s="73"/>
      <c r="E69" s="73"/>
      <c r="F69" s="73"/>
      <c r="G69" s="73"/>
      <c r="H69" s="73"/>
      <c r="I69" s="195"/>
      <c r="J69" s="73"/>
      <c r="K69" s="73"/>
      <c r="L69" s="71"/>
    </row>
    <row r="70" spans="2:12" s="1" customFormat="1" ht="17.25" customHeight="1">
      <c r="B70" s="45"/>
      <c r="C70" s="73"/>
      <c r="D70" s="73"/>
      <c r="E70" s="81" t="str">
        <f>E9</f>
        <v>00 - VEDLEJŠÍ A OSTATNÍ NÁKLADY</v>
      </c>
      <c r="F70" s="73"/>
      <c r="G70" s="73"/>
      <c r="H70" s="73"/>
      <c r="I70" s="195"/>
      <c r="J70" s="73"/>
      <c r="K70" s="73"/>
      <c r="L70" s="71"/>
    </row>
    <row r="71" spans="2:12" s="1" customFormat="1" ht="6.95" customHeight="1">
      <c r="B71" s="45"/>
      <c r="C71" s="73"/>
      <c r="D71" s="73"/>
      <c r="E71" s="73"/>
      <c r="F71" s="73"/>
      <c r="G71" s="73"/>
      <c r="H71" s="73"/>
      <c r="I71" s="195"/>
      <c r="J71" s="73"/>
      <c r="K71" s="73"/>
      <c r="L71" s="71"/>
    </row>
    <row r="72" spans="2:12" s="1" customFormat="1" ht="18" customHeight="1">
      <c r="B72" s="45"/>
      <c r="C72" s="75" t="s">
        <v>23</v>
      </c>
      <c r="D72" s="73"/>
      <c r="E72" s="73"/>
      <c r="F72" s="197" t="str">
        <f>F12</f>
        <v xml:space="preserve"> </v>
      </c>
      <c r="G72" s="73"/>
      <c r="H72" s="73"/>
      <c r="I72" s="198" t="s">
        <v>25</v>
      </c>
      <c r="J72" s="84" t="str">
        <f>IF(J12="","",J12)</f>
        <v>24.9.2018</v>
      </c>
      <c r="K72" s="73"/>
      <c r="L72" s="71"/>
    </row>
    <row r="73" spans="2:12" s="1" customFormat="1" ht="6.95" customHeight="1">
      <c r="B73" s="45"/>
      <c r="C73" s="73"/>
      <c r="D73" s="73"/>
      <c r="E73" s="73"/>
      <c r="F73" s="73"/>
      <c r="G73" s="73"/>
      <c r="H73" s="73"/>
      <c r="I73" s="195"/>
      <c r="J73" s="73"/>
      <c r="K73" s="73"/>
      <c r="L73" s="71"/>
    </row>
    <row r="74" spans="2:12" s="1" customFormat="1" ht="13.5">
      <c r="B74" s="45"/>
      <c r="C74" s="75" t="s">
        <v>27</v>
      </c>
      <c r="D74" s="73"/>
      <c r="E74" s="73"/>
      <c r="F74" s="197" t="str">
        <f>E15</f>
        <v>ZČU v Plzni</v>
      </c>
      <c r="G74" s="73"/>
      <c r="H74" s="73"/>
      <c r="I74" s="198" t="s">
        <v>33</v>
      </c>
      <c r="J74" s="197" t="str">
        <f>E21</f>
        <v>HBH atelier s.r.o.</v>
      </c>
      <c r="K74" s="73"/>
      <c r="L74" s="71"/>
    </row>
    <row r="75" spans="2:12" s="1" customFormat="1" ht="14.4" customHeight="1">
      <c r="B75" s="45"/>
      <c r="C75" s="75" t="s">
        <v>31</v>
      </c>
      <c r="D75" s="73"/>
      <c r="E75" s="73"/>
      <c r="F75" s="197" t="str">
        <f>IF(E18="","",E18)</f>
        <v/>
      </c>
      <c r="G75" s="73"/>
      <c r="H75" s="73"/>
      <c r="I75" s="195"/>
      <c r="J75" s="73"/>
      <c r="K75" s="73"/>
      <c r="L75" s="71"/>
    </row>
    <row r="76" spans="2:12" s="1" customFormat="1" ht="10.3" customHeight="1">
      <c r="B76" s="45"/>
      <c r="C76" s="73"/>
      <c r="D76" s="73"/>
      <c r="E76" s="73"/>
      <c r="F76" s="73"/>
      <c r="G76" s="73"/>
      <c r="H76" s="73"/>
      <c r="I76" s="195"/>
      <c r="J76" s="73"/>
      <c r="K76" s="73"/>
      <c r="L76" s="71"/>
    </row>
    <row r="77" spans="2:20" s="9" customFormat="1" ht="29.25" customHeight="1">
      <c r="B77" s="199"/>
      <c r="C77" s="200" t="s">
        <v>115</v>
      </c>
      <c r="D77" s="201" t="s">
        <v>57</v>
      </c>
      <c r="E77" s="201" t="s">
        <v>53</v>
      </c>
      <c r="F77" s="201" t="s">
        <v>116</v>
      </c>
      <c r="G77" s="201" t="s">
        <v>117</v>
      </c>
      <c r="H77" s="201" t="s">
        <v>118</v>
      </c>
      <c r="I77" s="202" t="s">
        <v>119</v>
      </c>
      <c r="J77" s="201" t="s">
        <v>109</v>
      </c>
      <c r="K77" s="203" t="s">
        <v>120</v>
      </c>
      <c r="L77" s="204"/>
      <c r="M77" s="101" t="s">
        <v>121</v>
      </c>
      <c r="N77" s="102" t="s">
        <v>42</v>
      </c>
      <c r="O77" s="102" t="s">
        <v>122</v>
      </c>
      <c r="P77" s="102" t="s">
        <v>123</v>
      </c>
      <c r="Q77" s="102" t="s">
        <v>124</v>
      </c>
      <c r="R77" s="102" t="s">
        <v>125</v>
      </c>
      <c r="S77" s="102" t="s">
        <v>126</v>
      </c>
      <c r="T77" s="103" t="s">
        <v>127</v>
      </c>
    </row>
    <row r="78" spans="2:63" s="1" customFormat="1" ht="29.25" customHeight="1">
      <c r="B78" s="45"/>
      <c r="C78" s="107" t="s">
        <v>110</v>
      </c>
      <c r="D78" s="73"/>
      <c r="E78" s="73"/>
      <c r="F78" s="73"/>
      <c r="G78" s="73"/>
      <c r="H78" s="73"/>
      <c r="I78" s="195"/>
      <c r="J78" s="205">
        <f>BK78</f>
        <v>0</v>
      </c>
      <c r="K78" s="73"/>
      <c r="L78" s="71"/>
      <c r="M78" s="104"/>
      <c r="N78" s="105"/>
      <c r="O78" s="105"/>
      <c r="P78" s="206">
        <f>P79+P83</f>
        <v>0</v>
      </c>
      <c r="Q78" s="105"/>
      <c r="R78" s="206">
        <f>R79+R83</f>
        <v>0</v>
      </c>
      <c r="S78" s="105"/>
      <c r="T78" s="207">
        <f>T79+T83</f>
        <v>0</v>
      </c>
      <c r="AT78" s="23" t="s">
        <v>71</v>
      </c>
      <c r="AU78" s="23" t="s">
        <v>111</v>
      </c>
      <c r="BK78" s="208">
        <f>BK79+BK83</f>
        <v>0</v>
      </c>
    </row>
    <row r="79" spans="2:63" s="10" customFormat="1" ht="37.4" customHeight="1">
      <c r="B79" s="209"/>
      <c r="C79" s="210"/>
      <c r="D79" s="211" t="s">
        <v>71</v>
      </c>
      <c r="E79" s="212" t="s">
        <v>128</v>
      </c>
      <c r="F79" s="212" t="s">
        <v>129</v>
      </c>
      <c r="G79" s="210"/>
      <c r="H79" s="210"/>
      <c r="I79" s="213"/>
      <c r="J79" s="214">
        <f>BK79</f>
        <v>0</v>
      </c>
      <c r="K79" s="210"/>
      <c r="L79" s="215"/>
      <c r="M79" s="216"/>
      <c r="N79" s="217"/>
      <c r="O79" s="217"/>
      <c r="P79" s="218">
        <f>SUM(P80:P82)</f>
        <v>0</v>
      </c>
      <c r="Q79" s="217"/>
      <c r="R79" s="218">
        <f>SUM(R80:R82)</f>
        <v>0</v>
      </c>
      <c r="S79" s="217"/>
      <c r="T79" s="219">
        <f>SUM(T80:T82)</f>
        <v>0</v>
      </c>
      <c r="AR79" s="220" t="s">
        <v>80</v>
      </c>
      <c r="AT79" s="221" t="s">
        <v>71</v>
      </c>
      <c r="AU79" s="221" t="s">
        <v>72</v>
      </c>
      <c r="AY79" s="220" t="s">
        <v>130</v>
      </c>
      <c r="BK79" s="222">
        <f>SUM(BK80:BK82)</f>
        <v>0</v>
      </c>
    </row>
    <row r="80" spans="2:65" s="1" customFormat="1" ht="16.5" customHeight="1">
      <c r="B80" s="45"/>
      <c r="C80" s="223" t="s">
        <v>80</v>
      </c>
      <c r="D80" s="223" t="s">
        <v>131</v>
      </c>
      <c r="E80" s="224" t="s">
        <v>132</v>
      </c>
      <c r="F80" s="225" t="s">
        <v>133</v>
      </c>
      <c r="G80" s="226" t="s">
        <v>134</v>
      </c>
      <c r="H80" s="227">
        <v>1</v>
      </c>
      <c r="I80" s="228"/>
      <c r="J80" s="227">
        <f>ROUND(I80*H80,1)</f>
        <v>0</v>
      </c>
      <c r="K80" s="225" t="s">
        <v>135</v>
      </c>
      <c r="L80" s="71"/>
      <c r="M80" s="229" t="s">
        <v>21</v>
      </c>
      <c r="N80" s="230" t="s">
        <v>43</v>
      </c>
      <c r="O80" s="46"/>
      <c r="P80" s="231">
        <f>O80*H80</f>
        <v>0</v>
      </c>
      <c r="Q80" s="231">
        <v>0</v>
      </c>
      <c r="R80" s="231">
        <f>Q80*H80</f>
        <v>0</v>
      </c>
      <c r="S80" s="231">
        <v>0</v>
      </c>
      <c r="T80" s="232">
        <f>S80*H80</f>
        <v>0</v>
      </c>
      <c r="AR80" s="23" t="s">
        <v>136</v>
      </c>
      <c r="AT80" s="23" t="s">
        <v>131</v>
      </c>
      <c r="AU80" s="23" t="s">
        <v>80</v>
      </c>
      <c r="AY80" s="23" t="s">
        <v>130</v>
      </c>
      <c r="BE80" s="233">
        <f>IF(N80="základní",J80,0)</f>
        <v>0</v>
      </c>
      <c r="BF80" s="233">
        <f>IF(N80="snížená",J80,0)</f>
        <v>0</v>
      </c>
      <c r="BG80" s="233">
        <f>IF(N80="zákl. přenesená",J80,0)</f>
        <v>0</v>
      </c>
      <c r="BH80" s="233">
        <f>IF(N80="sníž. přenesená",J80,0)</f>
        <v>0</v>
      </c>
      <c r="BI80" s="233">
        <f>IF(N80="nulová",J80,0)</f>
        <v>0</v>
      </c>
      <c r="BJ80" s="23" t="s">
        <v>80</v>
      </c>
      <c r="BK80" s="233">
        <f>ROUND(I80*H80,1)</f>
        <v>0</v>
      </c>
      <c r="BL80" s="23" t="s">
        <v>136</v>
      </c>
      <c r="BM80" s="23" t="s">
        <v>137</v>
      </c>
    </row>
    <row r="81" spans="2:47" s="1" customFormat="1" ht="13.5">
      <c r="B81" s="45"/>
      <c r="C81" s="73"/>
      <c r="D81" s="234" t="s">
        <v>138</v>
      </c>
      <c r="E81" s="73"/>
      <c r="F81" s="235" t="s">
        <v>139</v>
      </c>
      <c r="G81" s="73"/>
      <c r="H81" s="73"/>
      <c r="I81" s="195"/>
      <c r="J81" s="73"/>
      <c r="K81" s="73"/>
      <c r="L81" s="71"/>
      <c r="M81" s="236"/>
      <c r="N81" s="46"/>
      <c r="O81" s="46"/>
      <c r="P81" s="46"/>
      <c r="Q81" s="46"/>
      <c r="R81" s="46"/>
      <c r="S81" s="46"/>
      <c r="T81" s="94"/>
      <c r="AT81" s="23" t="s">
        <v>138</v>
      </c>
      <c r="AU81" s="23" t="s">
        <v>80</v>
      </c>
    </row>
    <row r="82" spans="2:65" s="1" customFormat="1" ht="16.5" customHeight="1">
      <c r="B82" s="45"/>
      <c r="C82" s="223" t="s">
        <v>82</v>
      </c>
      <c r="D82" s="223" t="s">
        <v>131</v>
      </c>
      <c r="E82" s="224" t="s">
        <v>140</v>
      </c>
      <c r="F82" s="225" t="s">
        <v>141</v>
      </c>
      <c r="G82" s="226" t="s">
        <v>142</v>
      </c>
      <c r="H82" s="227">
        <v>1</v>
      </c>
      <c r="I82" s="228"/>
      <c r="J82" s="227">
        <f>ROUND(I82*H82,1)</f>
        <v>0</v>
      </c>
      <c r="K82" s="225" t="s">
        <v>135</v>
      </c>
      <c r="L82" s="71"/>
      <c r="M82" s="229" t="s">
        <v>21</v>
      </c>
      <c r="N82" s="230" t="s">
        <v>43</v>
      </c>
      <c r="O82" s="46"/>
      <c r="P82" s="231">
        <f>O82*H82</f>
        <v>0</v>
      </c>
      <c r="Q82" s="231">
        <v>0</v>
      </c>
      <c r="R82" s="231">
        <f>Q82*H82</f>
        <v>0</v>
      </c>
      <c r="S82" s="231">
        <v>0</v>
      </c>
      <c r="T82" s="232">
        <f>S82*H82</f>
        <v>0</v>
      </c>
      <c r="AR82" s="23" t="s">
        <v>136</v>
      </c>
      <c r="AT82" s="23" t="s">
        <v>131</v>
      </c>
      <c r="AU82" s="23" t="s">
        <v>80</v>
      </c>
      <c r="AY82" s="23" t="s">
        <v>130</v>
      </c>
      <c r="BE82" s="233">
        <f>IF(N82="základní",J82,0)</f>
        <v>0</v>
      </c>
      <c r="BF82" s="233">
        <f>IF(N82="snížená",J82,0)</f>
        <v>0</v>
      </c>
      <c r="BG82" s="233">
        <f>IF(N82="zákl. přenesená",J82,0)</f>
        <v>0</v>
      </c>
      <c r="BH82" s="233">
        <f>IF(N82="sníž. přenesená",J82,0)</f>
        <v>0</v>
      </c>
      <c r="BI82" s="233">
        <f>IF(N82="nulová",J82,0)</f>
        <v>0</v>
      </c>
      <c r="BJ82" s="23" t="s">
        <v>80</v>
      </c>
      <c r="BK82" s="233">
        <f>ROUND(I82*H82,1)</f>
        <v>0</v>
      </c>
      <c r="BL82" s="23" t="s">
        <v>136</v>
      </c>
      <c r="BM82" s="23" t="s">
        <v>143</v>
      </c>
    </row>
    <row r="83" spans="2:63" s="10" customFormat="1" ht="37.4" customHeight="1">
      <c r="B83" s="209"/>
      <c r="C83" s="210"/>
      <c r="D83" s="211" t="s">
        <v>71</v>
      </c>
      <c r="E83" s="212" t="s">
        <v>144</v>
      </c>
      <c r="F83" s="212" t="s">
        <v>145</v>
      </c>
      <c r="G83" s="210"/>
      <c r="H83" s="210"/>
      <c r="I83" s="213"/>
      <c r="J83" s="214">
        <f>BK83</f>
        <v>0</v>
      </c>
      <c r="K83" s="210"/>
      <c r="L83" s="215"/>
      <c r="M83" s="216"/>
      <c r="N83" s="217"/>
      <c r="O83" s="217"/>
      <c r="P83" s="218">
        <f>SUM(P84:P89)</f>
        <v>0</v>
      </c>
      <c r="Q83" s="217"/>
      <c r="R83" s="218">
        <f>SUM(R84:R89)</f>
        <v>0</v>
      </c>
      <c r="S83" s="217"/>
      <c r="T83" s="219">
        <f>SUM(T84:T89)</f>
        <v>0</v>
      </c>
      <c r="AR83" s="220" t="s">
        <v>80</v>
      </c>
      <c r="AT83" s="221" t="s">
        <v>71</v>
      </c>
      <c r="AU83" s="221" t="s">
        <v>72</v>
      </c>
      <c r="AY83" s="220" t="s">
        <v>130</v>
      </c>
      <c r="BK83" s="222">
        <f>SUM(BK84:BK89)</f>
        <v>0</v>
      </c>
    </row>
    <row r="84" spans="2:65" s="1" customFormat="1" ht="25.5" customHeight="1">
      <c r="B84" s="45"/>
      <c r="C84" s="223" t="s">
        <v>146</v>
      </c>
      <c r="D84" s="223" t="s">
        <v>131</v>
      </c>
      <c r="E84" s="224" t="s">
        <v>147</v>
      </c>
      <c r="F84" s="225" t="s">
        <v>148</v>
      </c>
      <c r="G84" s="226" t="s">
        <v>134</v>
      </c>
      <c r="H84" s="227">
        <v>1</v>
      </c>
      <c r="I84" s="228"/>
      <c r="J84" s="227">
        <f>ROUND(I84*H84,1)</f>
        <v>0</v>
      </c>
      <c r="K84" s="225" t="s">
        <v>135</v>
      </c>
      <c r="L84" s="71"/>
      <c r="M84" s="229" t="s">
        <v>21</v>
      </c>
      <c r="N84" s="230" t="s">
        <v>43</v>
      </c>
      <c r="O84" s="46"/>
      <c r="P84" s="231">
        <f>O84*H84</f>
        <v>0</v>
      </c>
      <c r="Q84" s="231">
        <v>0</v>
      </c>
      <c r="R84" s="231">
        <f>Q84*H84</f>
        <v>0</v>
      </c>
      <c r="S84" s="231">
        <v>0</v>
      </c>
      <c r="T84" s="232">
        <f>S84*H84</f>
        <v>0</v>
      </c>
      <c r="AR84" s="23" t="s">
        <v>136</v>
      </c>
      <c r="AT84" s="23" t="s">
        <v>131</v>
      </c>
      <c r="AU84" s="23" t="s">
        <v>80</v>
      </c>
      <c r="AY84" s="23" t="s">
        <v>130</v>
      </c>
      <c r="BE84" s="233">
        <f>IF(N84="základní",J84,0)</f>
        <v>0</v>
      </c>
      <c r="BF84" s="233">
        <f>IF(N84="snížená",J84,0)</f>
        <v>0</v>
      </c>
      <c r="BG84" s="233">
        <f>IF(N84="zákl. přenesená",J84,0)</f>
        <v>0</v>
      </c>
      <c r="BH84" s="233">
        <f>IF(N84="sníž. přenesená",J84,0)</f>
        <v>0</v>
      </c>
      <c r="BI84" s="233">
        <f>IF(N84="nulová",J84,0)</f>
        <v>0</v>
      </c>
      <c r="BJ84" s="23" t="s">
        <v>80</v>
      </c>
      <c r="BK84" s="233">
        <f>ROUND(I84*H84,1)</f>
        <v>0</v>
      </c>
      <c r="BL84" s="23" t="s">
        <v>136</v>
      </c>
      <c r="BM84" s="23" t="s">
        <v>149</v>
      </c>
    </row>
    <row r="85" spans="2:47" s="1" customFormat="1" ht="13.5">
      <c r="B85" s="45"/>
      <c r="C85" s="73"/>
      <c r="D85" s="234" t="s">
        <v>138</v>
      </c>
      <c r="E85" s="73"/>
      <c r="F85" s="235" t="s">
        <v>150</v>
      </c>
      <c r="G85" s="73"/>
      <c r="H85" s="73"/>
      <c r="I85" s="195"/>
      <c r="J85" s="73"/>
      <c r="K85" s="73"/>
      <c r="L85" s="71"/>
      <c r="M85" s="236"/>
      <c r="N85" s="46"/>
      <c r="O85" s="46"/>
      <c r="P85" s="46"/>
      <c r="Q85" s="46"/>
      <c r="R85" s="46"/>
      <c r="S85" s="46"/>
      <c r="T85" s="94"/>
      <c r="AT85" s="23" t="s">
        <v>138</v>
      </c>
      <c r="AU85" s="23" t="s">
        <v>80</v>
      </c>
    </row>
    <row r="86" spans="2:65" s="1" customFormat="1" ht="25.5" customHeight="1">
      <c r="B86" s="45"/>
      <c r="C86" s="223" t="s">
        <v>151</v>
      </c>
      <c r="D86" s="223" t="s">
        <v>131</v>
      </c>
      <c r="E86" s="224" t="s">
        <v>152</v>
      </c>
      <c r="F86" s="225" t="s">
        <v>153</v>
      </c>
      <c r="G86" s="226" t="s">
        <v>134</v>
      </c>
      <c r="H86" s="227">
        <v>1</v>
      </c>
      <c r="I86" s="228"/>
      <c r="J86" s="227">
        <f>ROUND(I86*H86,1)</f>
        <v>0</v>
      </c>
      <c r="K86" s="225" t="s">
        <v>135</v>
      </c>
      <c r="L86" s="71"/>
      <c r="M86" s="229" t="s">
        <v>21</v>
      </c>
      <c r="N86" s="230" t="s">
        <v>43</v>
      </c>
      <c r="O86" s="46"/>
      <c r="P86" s="231">
        <f>O86*H86</f>
        <v>0</v>
      </c>
      <c r="Q86" s="231">
        <v>0</v>
      </c>
      <c r="R86" s="231">
        <f>Q86*H86</f>
        <v>0</v>
      </c>
      <c r="S86" s="231">
        <v>0</v>
      </c>
      <c r="T86" s="232">
        <f>S86*H86</f>
        <v>0</v>
      </c>
      <c r="AR86" s="23" t="s">
        <v>136</v>
      </c>
      <c r="AT86" s="23" t="s">
        <v>131</v>
      </c>
      <c r="AU86" s="23" t="s">
        <v>80</v>
      </c>
      <c r="AY86" s="23" t="s">
        <v>130</v>
      </c>
      <c r="BE86" s="233">
        <f>IF(N86="základní",J86,0)</f>
        <v>0</v>
      </c>
      <c r="BF86" s="233">
        <f>IF(N86="snížená",J86,0)</f>
        <v>0</v>
      </c>
      <c r="BG86" s="233">
        <f>IF(N86="zákl. přenesená",J86,0)</f>
        <v>0</v>
      </c>
      <c r="BH86" s="233">
        <f>IF(N86="sníž. přenesená",J86,0)</f>
        <v>0</v>
      </c>
      <c r="BI86" s="233">
        <f>IF(N86="nulová",J86,0)</f>
        <v>0</v>
      </c>
      <c r="BJ86" s="23" t="s">
        <v>80</v>
      </c>
      <c r="BK86" s="233">
        <f>ROUND(I86*H86,1)</f>
        <v>0</v>
      </c>
      <c r="BL86" s="23" t="s">
        <v>136</v>
      </c>
      <c r="BM86" s="23" t="s">
        <v>154</v>
      </c>
    </row>
    <row r="87" spans="2:47" s="1" customFormat="1" ht="13.5">
      <c r="B87" s="45"/>
      <c r="C87" s="73"/>
      <c r="D87" s="234" t="s">
        <v>138</v>
      </c>
      <c r="E87" s="73"/>
      <c r="F87" s="235" t="s">
        <v>155</v>
      </c>
      <c r="G87" s="73"/>
      <c r="H87" s="73"/>
      <c r="I87" s="195"/>
      <c r="J87" s="73"/>
      <c r="K87" s="73"/>
      <c r="L87" s="71"/>
      <c r="M87" s="236"/>
      <c r="N87" s="46"/>
      <c r="O87" s="46"/>
      <c r="P87" s="46"/>
      <c r="Q87" s="46"/>
      <c r="R87" s="46"/>
      <c r="S87" s="46"/>
      <c r="T87" s="94"/>
      <c r="AT87" s="23" t="s">
        <v>138</v>
      </c>
      <c r="AU87" s="23" t="s">
        <v>80</v>
      </c>
    </row>
    <row r="88" spans="2:65" s="1" customFormat="1" ht="25.5" customHeight="1">
      <c r="B88" s="45"/>
      <c r="C88" s="223" t="s">
        <v>156</v>
      </c>
      <c r="D88" s="223" t="s">
        <v>131</v>
      </c>
      <c r="E88" s="224" t="s">
        <v>157</v>
      </c>
      <c r="F88" s="225" t="s">
        <v>158</v>
      </c>
      <c r="G88" s="226" t="s">
        <v>134</v>
      </c>
      <c r="H88" s="227">
        <v>1</v>
      </c>
      <c r="I88" s="228"/>
      <c r="J88" s="227">
        <f>ROUND(I88*H88,1)</f>
        <v>0</v>
      </c>
      <c r="K88" s="225" t="s">
        <v>135</v>
      </c>
      <c r="L88" s="71"/>
      <c r="M88" s="229" t="s">
        <v>21</v>
      </c>
      <c r="N88" s="230" t="s">
        <v>43</v>
      </c>
      <c r="O88" s="46"/>
      <c r="P88" s="231">
        <f>O88*H88</f>
        <v>0</v>
      </c>
      <c r="Q88" s="231">
        <v>0</v>
      </c>
      <c r="R88" s="231">
        <f>Q88*H88</f>
        <v>0</v>
      </c>
      <c r="S88" s="231">
        <v>0</v>
      </c>
      <c r="T88" s="232">
        <f>S88*H88</f>
        <v>0</v>
      </c>
      <c r="AR88" s="23" t="s">
        <v>136</v>
      </c>
      <c r="AT88" s="23" t="s">
        <v>131</v>
      </c>
      <c r="AU88" s="23" t="s">
        <v>80</v>
      </c>
      <c r="AY88" s="23" t="s">
        <v>130</v>
      </c>
      <c r="BE88" s="233">
        <f>IF(N88="základní",J88,0)</f>
        <v>0</v>
      </c>
      <c r="BF88" s="233">
        <f>IF(N88="snížená",J88,0)</f>
        <v>0</v>
      </c>
      <c r="BG88" s="233">
        <f>IF(N88="zákl. přenesená",J88,0)</f>
        <v>0</v>
      </c>
      <c r="BH88" s="233">
        <f>IF(N88="sníž. přenesená",J88,0)</f>
        <v>0</v>
      </c>
      <c r="BI88" s="233">
        <f>IF(N88="nulová",J88,0)</f>
        <v>0</v>
      </c>
      <c r="BJ88" s="23" t="s">
        <v>80</v>
      </c>
      <c r="BK88" s="233">
        <f>ROUND(I88*H88,1)</f>
        <v>0</v>
      </c>
      <c r="BL88" s="23" t="s">
        <v>136</v>
      </c>
      <c r="BM88" s="23" t="s">
        <v>159</v>
      </c>
    </row>
    <row r="89" spans="2:65" s="1" customFormat="1" ht="16.5" customHeight="1">
      <c r="B89" s="45"/>
      <c r="C89" s="223" t="s">
        <v>160</v>
      </c>
      <c r="D89" s="223" t="s">
        <v>131</v>
      </c>
      <c r="E89" s="224" t="s">
        <v>161</v>
      </c>
      <c r="F89" s="225" t="s">
        <v>162</v>
      </c>
      <c r="G89" s="226" t="s">
        <v>134</v>
      </c>
      <c r="H89" s="227">
        <v>1</v>
      </c>
      <c r="I89" s="228"/>
      <c r="J89" s="227">
        <f>ROUND(I89*H89,1)</f>
        <v>0</v>
      </c>
      <c r="K89" s="225" t="s">
        <v>135</v>
      </c>
      <c r="L89" s="71"/>
      <c r="M89" s="229" t="s">
        <v>21</v>
      </c>
      <c r="N89" s="237" t="s">
        <v>43</v>
      </c>
      <c r="O89" s="238"/>
      <c r="P89" s="239">
        <f>O89*H89</f>
        <v>0</v>
      </c>
      <c r="Q89" s="239">
        <v>0</v>
      </c>
      <c r="R89" s="239">
        <f>Q89*H89</f>
        <v>0</v>
      </c>
      <c r="S89" s="239">
        <v>0</v>
      </c>
      <c r="T89" s="240">
        <f>S89*H89</f>
        <v>0</v>
      </c>
      <c r="AR89" s="23" t="s">
        <v>136</v>
      </c>
      <c r="AT89" s="23" t="s">
        <v>131</v>
      </c>
      <c r="AU89" s="23" t="s">
        <v>80</v>
      </c>
      <c r="AY89" s="23" t="s">
        <v>130</v>
      </c>
      <c r="BE89" s="233">
        <f>IF(N89="základní",J89,0)</f>
        <v>0</v>
      </c>
      <c r="BF89" s="233">
        <f>IF(N89="snížená",J89,0)</f>
        <v>0</v>
      </c>
      <c r="BG89" s="233">
        <f>IF(N89="zákl. přenesená",J89,0)</f>
        <v>0</v>
      </c>
      <c r="BH89" s="233">
        <f>IF(N89="sníž. přenesená",J89,0)</f>
        <v>0</v>
      </c>
      <c r="BI89" s="233">
        <f>IF(N89="nulová",J89,0)</f>
        <v>0</v>
      </c>
      <c r="BJ89" s="23" t="s">
        <v>80</v>
      </c>
      <c r="BK89" s="233">
        <f>ROUND(I89*H89,1)</f>
        <v>0</v>
      </c>
      <c r="BL89" s="23" t="s">
        <v>136</v>
      </c>
      <c r="BM89" s="23" t="s">
        <v>163</v>
      </c>
    </row>
    <row r="90" spans="2:12" s="1" customFormat="1" ht="6.95" customHeight="1">
      <c r="B90" s="66"/>
      <c r="C90" s="67"/>
      <c r="D90" s="67"/>
      <c r="E90" s="67"/>
      <c r="F90" s="67"/>
      <c r="G90" s="67"/>
      <c r="H90" s="67"/>
      <c r="I90" s="177"/>
      <c r="J90" s="67"/>
      <c r="K90" s="67"/>
      <c r="L90" s="71"/>
    </row>
  </sheetData>
  <sheetProtection password="CC35" sheet="1" objects="1" scenarios="1" formatColumns="0" formatRows="0" autoFilter="0"/>
  <autoFilter ref="C77:K89"/>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71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8"/>
      <c r="C1" s="148"/>
      <c r="D1" s="149" t="s">
        <v>1</v>
      </c>
      <c r="E1" s="148"/>
      <c r="F1" s="150" t="s">
        <v>99</v>
      </c>
      <c r="G1" s="150" t="s">
        <v>100</v>
      </c>
      <c r="H1" s="150"/>
      <c r="I1" s="151"/>
      <c r="J1" s="150" t="s">
        <v>101</v>
      </c>
      <c r="K1" s="149" t="s">
        <v>102</v>
      </c>
      <c r="L1" s="150" t="s">
        <v>103</v>
      </c>
      <c r="M1" s="150"/>
      <c r="N1" s="150"/>
      <c r="O1" s="150"/>
      <c r="P1" s="150"/>
      <c r="Q1" s="150"/>
      <c r="R1" s="150"/>
      <c r="S1" s="150"/>
      <c r="T1" s="150"/>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85</v>
      </c>
    </row>
    <row r="3" spans="2:46" ht="6.95" customHeight="1">
      <c r="B3" s="24"/>
      <c r="C3" s="25"/>
      <c r="D3" s="25"/>
      <c r="E3" s="25"/>
      <c r="F3" s="25"/>
      <c r="G3" s="25"/>
      <c r="H3" s="25"/>
      <c r="I3" s="152"/>
      <c r="J3" s="25"/>
      <c r="K3" s="26"/>
      <c r="AT3" s="23" t="s">
        <v>82</v>
      </c>
    </row>
    <row r="4" spans="2:46" ht="36.95" customHeight="1">
      <c r="B4" s="27"/>
      <c r="C4" s="28"/>
      <c r="D4" s="29" t="s">
        <v>104</v>
      </c>
      <c r="E4" s="28"/>
      <c r="F4" s="28"/>
      <c r="G4" s="28"/>
      <c r="H4" s="28"/>
      <c r="I4" s="153"/>
      <c r="J4" s="28"/>
      <c r="K4" s="30"/>
      <c r="M4" s="31" t="s">
        <v>12</v>
      </c>
      <c r="AT4" s="23" t="s">
        <v>6</v>
      </c>
    </row>
    <row r="5" spans="2:11" ht="6.95" customHeight="1">
      <c r="B5" s="27"/>
      <c r="C5" s="28"/>
      <c r="D5" s="28"/>
      <c r="E5" s="28"/>
      <c r="F5" s="28"/>
      <c r="G5" s="28"/>
      <c r="H5" s="28"/>
      <c r="I5" s="153"/>
      <c r="J5" s="28"/>
      <c r="K5" s="30"/>
    </row>
    <row r="6" spans="2:11" ht="13.5">
      <c r="B6" s="27"/>
      <c r="C6" s="28"/>
      <c r="D6" s="39" t="s">
        <v>18</v>
      </c>
      <c r="E6" s="28"/>
      <c r="F6" s="28"/>
      <c r="G6" s="28"/>
      <c r="H6" s="28"/>
      <c r="I6" s="153"/>
      <c r="J6" s="28"/>
      <c r="K6" s="30"/>
    </row>
    <row r="7" spans="2:11" ht="16.5" customHeight="1">
      <c r="B7" s="27"/>
      <c r="C7" s="28"/>
      <c r="D7" s="28"/>
      <c r="E7" s="154" t="str">
        <f>'Rekapitulace stavby'!K6</f>
        <v>ZČU v Plzni - Stavební úpravy 7.NP objektu UK a UL, Univerzitní 22 pro KKE FST</v>
      </c>
      <c r="F7" s="39"/>
      <c r="G7" s="39"/>
      <c r="H7" s="39"/>
      <c r="I7" s="153"/>
      <c r="J7" s="28"/>
      <c r="K7" s="30"/>
    </row>
    <row r="8" spans="2:11" s="1" customFormat="1" ht="13.5">
      <c r="B8" s="45"/>
      <c r="C8" s="46"/>
      <c r="D8" s="39" t="s">
        <v>105</v>
      </c>
      <c r="E8" s="46"/>
      <c r="F8" s="46"/>
      <c r="G8" s="46"/>
      <c r="H8" s="46"/>
      <c r="I8" s="155"/>
      <c r="J8" s="46"/>
      <c r="K8" s="50"/>
    </row>
    <row r="9" spans="2:11" s="1" customFormat="1" ht="36.95" customHeight="1">
      <c r="B9" s="45"/>
      <c r="C9" s="46"/>
      <c r="D9" s="46"/>
      <c r="E9" s="156" t="s">
        <v>164</v>
      </c>
      <c r="F9" s="46"/>
      <c r="G9" s="46"/>
      <c r="H9" s="46"/>
      <c r="I9" s="155"/>
      <c r="J9" s="46"/>
      <c r="K9" s="50"/>
    </row>
    <row r="10" spans="2:11" s="1" customFormat="1" ht="13.5">
      <c r="B10" s="45"/>
      <c r="C10" s="46"/>
      <c r="D10" s="46"/>
      <c r="E10" s="46"/>
      <c r="F10" s="46"/>
      <c r="G10" s="46"/>
      <c r="H10" s="46"/>
      <c r="I10" s="155"/>
      <c r="J10" s="46"/>
      <c r="K10" s="50"/>
    </row>
    <row r="11" spans="2:11" s="1" customFormat="1" ht="14.4" customHeight="1">
      <c r="B11" s="45"/>
      <c r="C11" s="46"/>
      <c r="D11" s="39" t="s">
        <v>20</v>
      </c>
      <c r="E11" s="46"/>
      <c r="F11" s="34" t="s">
        <v>21</v>
      </c>
      <c r="G11" s="46"/>
      <c r="H11" s="46"/>
      <c r="I11" s="157" t="s">
        <v>22</v>
      </c>
      <c r="J11" s="34" t="s">
        <v>21</v>
      </c>
      <c r="K11" s="50"/>
    </row>
    <row r="12" spans="2:11" s="1" customFormat="1" ht="14.4" customHeight="1">
      <c r="B12" s="45"/>
      <c r="C12" s="46"/>
      <c r="D12" s="39" t="s">
        <v>23</v>
      </c>
      <c r="E12" s="46"/>
      <c r="F12" s="34" t="s">
        <v>24</v>
      </c>
      <c r="G12" s="46"/>
      <c r="H12" s="46"/>
      <c r="I12" s="157" t="s">
        <v>25</v>
      </c>
      <c r="J12" s="158" t="str">
        <f>'Rekapitulace stavby'!AN8</f>
        <v>24.9.2018</v>
      </c>
      <c r="K12" s="50"/>
    </row>
    <row r="13" spans="2:11" s="1" customFormat="1" ht="10.8" customHeight="1">
      <c r="B13" s="45"/>
      <c r="C13" s="46"/>
      <c r="D13" s="46"/>
      <c r="E13" s="46"/>
      <c r="F13" s="46"/>
      <c r="G13" s="46"/>
      <c r="H13" s="46"/>
      <c r="I13" s="155"/>
      <c r="J13" s="46"/>
      <c r="K13" s="50"/>
    </row>
    <row r="14" spans="2:11" s="1" customFormat="1" ht="14.4" customHeight="1">
      <c r="B14" s="45"/>
      <c r="C14" s="46"/>
      <c r="D14" s="39" t="s">
        <v>27</v>
      </c>
      <c r="E14" s="46"/>
      <c r="F14" s="46"/>
      <c r="G14" s="46"/>
      <c r="H14" s="46"/>
      <c r="I14" s="157" t="s">
        <v>28</v>
      </c>
      <c r="J14" s="34" t="str">
        <f>IF('Rekapitulace stavby'!AN10="","",'Rekapitulace stavby'!AN10)</f>
        <v/>
      </c>
      <c r="K14" s="50"/>
    </row>
    <row r="15" spans="2:11" s="1" customFormat="1" ht="18" customHeight="1">
      <c r="B15" s="45"/>
      <c r="C15" s="46"/>
      <c r="D15" s="46"/>
      <c r="E15" s="34" t="str">
        <f>IF('Rekapitulace stavby'!E11="","",'Rekapitulace stavby'!E11)</f>
        <v>ZČU v Plzni</v>
      </c>
      <c r="F15" s="46"/>
      <c r="G15" s="46"/>
      <c r="H15" s="46"/>
      <c r="I15" s="157" t="s">
        <v>30</v>
      </c>
      <c r="J15" s="34" t="str">
        <f>IF('Rekapitulace stavby'!AN11="","",'Rekapitulace stavby'!AN11)</f>
        <v/>
      </c>
      <c r="K15" s="50"/>
    </row>
    <row r="16" spans="2:11" s="1" customFormat="1" ht="6.95" customHeight="1">
      <c r="B16" s="45"/>
      <c r="C16" s="46"/>
      <c r="D16" s="46"/>
      <c r="E16" s="46"/>
      <c r="F16" s="46"/>
      <c r="G16" s="46"/>
      <c r="H16" s="46"/>
      <c r="I16" s="155"/>
      <c r="J16" s="46"/>
      <c r="K16" s="50"/>
    </row>
    <row r="17" spans="2:11" s="1" customFormat="1" ht="14.4" customHeight="1">
      <c r="B17" s="45"/>
      <c r="C17" s="46"/>
      <c r="D17" s="39" t="s">
        <v>31</v>
      </c>
      <c r="E17" s="46"/>
      <c r="F17" s="46"/>
      <c r="G17" s="46"/>
      <c r="H17" s="46"/>
      <c r="I17" s="157"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57" t="s">
        <v>30</v>
      </c>
      <c r="J18" s="34" t="str">
        <f>IF('Rekapitulace stavby'!AN14="Vyplň údaj","",IF('Rekapitulace stavby'!AN14="","",'Rekapitulace stavby'!AN14))</f>
        <v/>
      </c>
      <c r="K18" s="50"/>
    </row>
    <row r="19" spans="2:11" s="1" customFormat="1" ht="6.95" customHeight="1">
      <c r="B19" s="45"/>
      <c r="C19" s="46"/>
      <c r="D19" s="46"/>
      <c r="E19" s="46"/>
      <c r="F19" s="46"/>
      <c r="G19" s="46"/>
      <c r="H19" s="46"/>
      <c r="I19" s="155"/>
      <c r="J19" s="46"/>
      <c r="K19" s="50"/>
    </row>
    <row r="20" spans="2:11" s="1" customFormat="1" ht="14.4" customHeight="1">
      <c r="B20" s="45"/>
      <c r="C20" s="46"/>
      <c r="D20" s="39" t="s">
        <v>33</v>
      </c>
      <c r="E20" s="46"/>
      <c r="F20" s="46"/>
      <c r="G20" s="46"/>
      <c r="H20" s="46"/>
      <c r="I20" s="157" t="s">
        <v>28</v>
      </c>
      <c r="J20" s="34" t="str">
        <f>IF('Rekapitulace stavby'!AN16="","",'Rekapitulace stavby'!AN16)</f>
        <v/>
      </c>
      <c r="K20" s="50"/>
    </row>
    <row r="21" spans="2:11" s="1" customFormat="1" ht="18" customHeight="1">
      <c r="B21" s="45"/>
      <c r="C21" s="46"/>
      <c r="D21" s="46"/>
      <c r="E21" s="34" t="str">
        <f>IF('Rekapitulace stavby'!E17="","",'Rekapitulace stavby'!E17)</f>
        <v>HBH atelier s.r.o.</v>
      </c>
      <c r="F21" s="46"/>
      <c r="G21" s="46"/>
      <c r="H21" s="46"/>
      <c r="I21" s="157" t="s">
        <v>30</v>
      </c>
      <c r="J21" s="34" t="str">
        <f>IF('Rekapitulace stavby'!AN17="","",'Rekapitulace stavby'!AN17)</f>
        <v/>
      </c>
      <c r="K21" s="50"/>
    </row>
    <row r="22" spans="2:11" s="1" customFormat="1" ht="6.95" customHeight="1">
      <c r="B22" s="45"/>
      <c r="C22" s="46"/>
      <c r="D22" s="46"/>
      <c r="E22" s="46"/>
      <c r="F22" s="46"/>
      <c r="G22" s="46"/>
      <c r="H22" s="46"/>
      <c r="I22" s="155"/>
      <c r="J22" s="46"/>
      <c r="K22" s="50"/>
    </row>
    <row r="23" spans="2:11" s="1" customFormat="1" ht="14.4" customHeight="1">
      <c r="B23" s="45"/>
      <c r="C23" s="46"/>
      <c r="D23" s="39" t="s">
        <v>36</v>
      </c>
      <c r="E23" s="46"/>
      <c r="F23" s="46"/>
      <c r="G23" s="46"/>
      <c r="H23" s="46"/>
      <c r="I23" s="155"/>
      <c r="J23" s="46"/>
      <c r="K23" s="50"/>
    </row>
    <row r="24" spans="2:11" s="7" customFormat="1" ht="16.5" customHeight="1">
      <c r="B24" s="159"/>
      <c r="C24" s="160"/>
      <c r="D24" s="160"/>
      <c r="E24" s="43" t="s">
        <v>21</v>
      </c>
      <c r="F24" s="43"/>
      <c r="G24" s="43"/>
      <c r="H24" s="43"/>
      <c r="I24" s="161"/>
      <c r="J24" s="160"/>
      <c r="K24" s="162"/>
    </row>
    <row r="25" spans="2:11" s="1" customFormat="1" ht="6.95" customHeight="1">
      <c r="B25" s="45"/>
      <c r="C25" s="46"/>
      <c r="D25" s="46"/>
      <c r="E25" s="46"/>
      <c r="F25" s="46"/>
      <c r="G25" s="46"/>
      <c r="H25" s="46"/>
      <c r="I25" s="155"/>
      <c r="J25" s="46"/>
      <c r="K25" s="50"/>
    </row>
    <row r="26" spans="2:11" s="1" customFormat="1" ht="6.95" customHeight="1">
      <c r="B26" s="45"/>
      <c r="C26" s="46"/>
      <c r="D26" s="105"/>
      <c r="E26" s="105"/>
      <c r="F26" s="105"/>
      <c r="G26" s="105"/>
      <c r="H26" s="105"/>
      <c r="I26" s="163"/>
      <c r="J26" s="105"/>
      <c r="K26" s="164"/>
    </row>
    <row r="27" spans="2:11" s="1" customFormat="1" ht="25.4" customHeight="1">
      <c r="B27" s="45"/>
      <c r="C27" s="46"/>
      <c r="D27" s="165" t="s">
        <v>38</v>
      </c>
      <c r="E27" s="46"/>
      <c r="F27" s="46"/>
      <c r="G27" s="46"/>
      <c r="H27" s="46"/>
      <c r="I27" s="155"/>
      <c r="J27" s="166">
        <f>ROUND(J96,1)</f>
        <v>0</v>
      </c>
      <c r="K27" s="50"/>
    </row>
    <row r="28" spans="2:11" s="1" customFormat="1" ht="6.95" customHeight="1">
      <c r="B28" s="45"/>
      <c r="C28" s="46"/>
      <c r="D28" s="105"/>
      <c r="E28" s="105"/>
      <c r="F28" s="105"/>
      <c r="G28" s="105"/>
      <c r="H28" s="105"/>
      <c r="I28" s="163"/>
      <c r="J28" s="105"/>
      <c r="K28" s="164"/>
    </row>
    <row r="29" spans="2:11" s="1" customFormat="1" ht="14.4" customHeight="1">
      <c r="B29" s="45"/>
      <c r="C29" s="46"/>
      <c r="D29" s="46"/>
      <c r="E29" s="46"/>
      <c r="F29" s="51" t="s">
        <v>40</v>
      </c>
      <c r="G29" s="46"/>
      <c r="H29" s="46"/>
      <c r="I29" s="167" t="s">
        <v>39</v>
      </c>
      <c r="J29" s="51" t="s">
        <v>41</v>
      </c>
      <c r="K29" s="50"/>
    </row>
    <row r="30" spans="2:11" s="1" customFormat="1" ht="14.4" customHeight="1">
      <c r="B30" s="45"/>
      <c r="C30" s="46"/>
      <c r="D30" s="54" t="s">
        <v>42</v>
      </c>
      <c r="E30" s="54" t="s">
        <v>43</v>
      </c>
      <c r="F30" s="168">
        <f>ROUND(SUM(BE96:BE712),1)</f>
        <v>0</v>
      </c>
      <c r="G30" s="46"/>
      <c r="H30" s="46"/>
      <c r="I30" s="169">
        <v>0.21</v>
      </c>
      <c r="J30" s="168">
        <f>ROUND(ROUND((SUM(BE96:BE712)),1)*I30,2)</f>
        <v>0</v>
      </c>
      <c r="K30" s="50"/>
    </row>
    <row r="31" spans="2:11" s="1" customFormat="1" ht="14.4" customHeight="1">
      <c r="B31" s="45"/>
      <c r="C31" s="46"/>
      <c r="D31" s="46"/>
      <c r="E31" s="54" t="s">
        <v>44</v>
      </c>
      <c r="F31" s="168">
        <f>ROUND(SUM(BF96:BF712),1)</f>
        <v>0</v>
      </c>
      <c r="G31" s="46"/>
      <c r="H31" s="46"/>
      <c r="I31" s="169">
        <v>0.15</v>
      </c>
      <c r="J31" s="168">
        <f>ROUND(ROUND((SUM(BF96:BF712)),1)*I31,2)</f>
        <v>0</v>
      </c>
      <c r="K31" s="50"/>
    </row>
    <row r="32" spans="2:11" s="1" customFormat="1" ht="14.4" customHeight="1" hidden="1">
      <c r="B32" s="45"/>
      <c r="C32" s="46"/>
      <c r="D32" s="46"/>
      <c r="E32" s="54" t="s">
        <v>45</v>
      </c>
      <c r="F32" s="168">
        <f>ROUND(SUM(BG96:BG712),1)</f>
        <v>0</v>
      </c>
      <c r="G32" s="46"/>
      <c r="H32" s="46"/>
      <c r="I32" s="169">
        <v>0.21</v>
      </c>
      <c r="J32" s="168">
        <v>0</v>
      </c>
      <c r="K32" s="50"/>
    </row>
    <row r="33" spans="2:11" s="1" customFormat="1" ht="14.4" customHeight="1" hidden="1">
      <c r="B33" s="45"/>
      <c r="C33" s="46"/>
      <c r="D33" s="46"/>
      <c r="E33" s="54" t="s">
        <v>46</v>
      </c>
      <c r="F33" s="168">
        <f>ROUND(SUM(BH96:BH712),1)</f>
        <v>0</v>
      </c>
      <c r="G33" s="46"/>
      <c r="H33" s="46"/>
      <c r="I33" s="169">
        <v>0.15</v>
      </c>
      <c r="J33" s="168">
        <v>0</v>
      </c>
      <c r="K33" s="50"/>
    </row>
    <row r="34" spans="2:11" s="1" customFormat="1" ht="14.4" customHeight="1" hidden="1">
      <c r="B34" s="45"/>
      <c r="C34" s="46"/>
      <c r="D34" s="46"/>
      <c r="E34" s="54" t="s">
        <v>47</v>
      </c>
      <c r="F34" s="168">
        <f>ROUND(SUM(BI96:BI712),1)</f>
        <v>0</v>
      </c>
      <c r="G34" s="46"/>
      <c r="H34" s="46"/>
      <c r="I34" s="169">
        <v>0</v>
      </c>
      <c r="J34" s="168">
        <v>0</v>
      </c>
      <c r="K34" s="50"/>
    </row>
    <row r="35" spans="2:11" s="1" customFormat="1" ht="6.95" customHeight="1">
      <c r="B35" s="45"/>
      <c r="C35" s="46"/>
      <c r="D35" s="46"/>
      <c r="E35" s="46"/>
      <c r="F35" s="46"/>
      <c r="G35" s="46"/>
      <c r="H35" s="46"/>
      <c r="I35" s="155"/>
      <c r="J35" s="46"/>
      <c r="K35" s="50"/>
    </row>
    <row r="36" spans="2:11" s="1" customFormat="1" ht="25.4" customHeight="1">
      <c r="B36" s="45"/>
      <c r="C36" s="170"/>
      <c r="D36" s="171" t="s">
        <v>48</v>
      </c>
      <c r="E36" s="97"/>
      <c r="F36" s="97"/>
      <c r="G36" s="172" t="s">
        <v>49</v>
      </c>
      <c r="H36" s="173" t="s">
        <v>50</v>
      </c>
      <c r="I36" s="174"/>
      <c r="J36" s="175">
        <f>SUM(J27:J34)</f>
        <v>0</v>
      </c>
      <c r="K36" s="176"/>
    </row>
    <row r="37" spans="2:11" s="1" customFormat="1" ht="14.4" customHeight="1">
      <c r="B37" s="66"/>
      <c r="C37" s="67"/>
      <c r="D37" s="67"/>
      <c r="E37" s="67"/>
      <c r="F37" s="67"/>
      <c r="G37" s="67"/>
      <c r="H37" s="67"/>
      <c r="I37" s="177"/>
      <c r="J37" s="67"/>
      <c r="K37" s="68"/>
    </row>
    <row r="41" spans="2:11" s="1" customFormat="1" ht="6.95" customHeight="1">
      <c r="B41" s="178"/>
      <c r="C41" s="179"/>
      <c r="D41" s="179"/>
      <c r="E41" s="179"/>
      <c r="F41" s="179"/>
      <c r="G41" s="179"/>
      <c r="H41" s="179"/>
      <c r="I41" s="180"/>
      <c r="J41" s="179"/>
      <c r="K41" s="181"/>
    </row>
    <row r="42" spans="2:11" s="1" customFormat="1" ht="36.95" customHeight="1">
      <c r="B42" s="45"/>
      <c r="C42" s="29" t="s">
        <v>107</v>
      </c>
      <c r="D42" s="46"/>
      <c r="E42" s="46"/>
      <c r="F42" s="46"/>
      <c r="G42" s="46"/>
      <c r="H42" s="46"/>
      <c r="I42" s="155"/>
      <c r="J42" s="46"/>
      <c r="K42" s="50"/>
    </row>
    <row r="43" spans="2:11" s="1" customFormat="1" ht="6.95" customHeight="1">
      <c r="B43" s="45"/>
      <c r="C43" s="46"/>
      <c r="D43" s="46"/>
      <c r="E43" s="46"/>
      <c r="F43" s="46"/>
      <c r="G43" s="46"/>
      <c r="H43" s="46"/>
      <c r="I43" s="155"/>
      <c r="J43" s="46"/>
      <c r="K43" s="50"/>
    </row>
    <row r="44" spans="2:11" s="1" customFormat="1" ht="14.4" customHeight="1">
      <c r="B44" s="45"/>
      <c r="C44" s="39" t="s">
        <v>18</v>
      </c>
      <c r="D44" s="46"/>
      <c r="E44" s="46"/>
      <c r="F44" s="46"/>
      <c r="G44" s="46"/>
      <c r="H44" s="46"/>
      <c r="I44" s="155"/>
      <c r="J44" s="46"/>
      <c r="K44" s="50"/>
    </row>
    <row r="45" spans="2:11" s="1" customFormat="1" ht="16.5" customHeight="1">
      <c r="B45" s="45"/>
      <c r="C45" s="46"/>
      <c r="D45" s="46"/>
      <c r="E45" s="154" t="str">
        <f>E7</f>
        <v>ZČU v Plzni - Stavební úpravy 7.NP objektu UK a UL, Univerzitní 22 pro KKE FST</v>
      </c>
      <c r="F45" s="39"/>
      <c r="G45" s="39"/>
      <c r="H45" s="39"/>
      <c r="I45" s="155"/>
      <c r="J45" s="46"/>
      <c r="K45" s="50"/>
    </row>
    <row r="46" spans="2:11" s="1" customFormat="1" ht="14.4" customHeight="1">
      <c r="B46" s="45"/>
      <c r="C46" s="39" t="s">
        <v>105</v>
      </c>
      <c r="D46" s="46"/>
      <c r="E46" s="46"/>
      <c r="F46" s="46"/>
      <c r="G46" s="46"/>
      <c r="H46" s="46"/>
      <c r="I46" s="155"/>
      <c r="J46" s="46"/>
      <c r="K46" s="50"/>
    </row>
    <row r="47" spans="2:11" s="1" customFormat="1" ht="17.25" customHeight="1">
      <c r="B47" s="45"/>
      <c r="C47" s="46"/>
      <c r="D47" s="46"/>
      <c r="E47" s="156" t="str">
        <f>E9</f>
        <v>D.1 - STAVEBNÍ A KONSTRUKČNÍ ČÁST</v>
      </c>
      <c r="F47" s="46"/>
      <c r="G47" s="46"/>
      <c r="H47" s="46"/>
      <c r="I47" s="155"/>
      <c r="J47" s="46"/>
      <c r="K47" s="50"/>
    </row>
    <row r="48" spans="2:11" s="1" customFormat="1" ht="6.95" customHeight="1">
      <c r="B48" s="45"/>
      <c r="C48" s="46"/>
      <c r="D48" s="46"/>
      <c r="E48" s="46"/>
      <c r="F48" s="46"/>
      <c r="G48" s="46"/>
      <c r="H48" s="46"/>
      <c r="I48" s="155"/>
      <c r="J48" s="46"/>
      <c r="K48" s="50"/>
    </row>
    <row r="49" spans="2:11" s="1" customFormat="1" ht="18" customHeight="1">
      <c r="B49" s="45"/>
      <c r="C49" s="39" t="s">
        <v>23</v>
      </c>
      <c r="D49" s="46"/>
      <c r="E49" s="46"/>
      <c r="F49" s="34" t="str">
        <f>F12</f>
        <v xml:space="preserve"> </v>
      </c>
      <c r="G49" s="46"/>
      <c r="H49" s="46"/>
      <c r="I49" s="157" t="s">
        <v>25</v>
      </c>
      <c r="J49" s="158" t="str">
        <f>IF(J12="","",J12)</f>
        <v>24.9.2018</v>
      </c>
      <c r="K49" s="50"/>
    </row>
    <row r="50" spans="2:11" s="1" customFormat="1" ht="6.95" customHeight="1">
      <c r="B50" s="45"/>
      <c r="C50" s="46"/>
      <c r="D50" s="46"/>
      <c r="E50" s="46"/>
      <c r="F50" s="46"/>
      <c r="G50" s="46"/>
      <c r="H50" s="46"/>
      <c r="I50" s="155"/>
      <c r="J50" s="46"/>
      <c r="K50" s="50"/>
    </row>
    <row r="51" spans="2:11" s="1" customFormat="1" ht="13.5">
      <c r="B51" s="45"/>
      <c r="C51" s="39" t="s">
        <v>27</v>
      </c>
      <c r="D51" s="46"/>
      <c r="E51" s="46"/>
      <c r="F51" s="34" t="str">
        <f>E15</f>
        <v>ZČU v Plzni</v>
      </c>
      <c r="G51" s="46"/>
      <c r="H51" s="46"/>
      <c r="I51" s="157" t="s">
        <v>33</v>
      </c>
      <c r="J51" s="43" t="str">
        <f>E21</f>
        <v>HBH atelier s.r.o.</v>
      </c>
      <c r="K51" s="50"/>
    </row>
    <row r="52" spans="2:11" s="1" customFormat="1" ht="14.4" customHeight="1">
      <c r="B52" s="45"/>
      <c r="C52" s="39" t="s">
        <v>31</v>
      </c>
      <c r="D52" s="46"/>
      <c r="E52" s="46"/>
      <c r="F52" s="34" t="str">
        <f>IF(E18="","",E18)</f>
        <v/>
      </c>
      <c r="G52" s="46"/>
      <c r="H52" s="46"/>
      <c r="I52" s="155"/>
      <c r="J52" s="182"/>
      <c r="K52" s="50"/>
    </row>
    <row r="53" spans="2:11" s="1" customFormat="1" ht="10.3" customHeight="1">
      <c r="B53" s="45"/>
      <c r="C53" s="46"/>
      <c r="D53" s="46"/>
      <c r="E53" s="46"/>
      <c r="F53" s="46"/>
      <c r="G53" s="46"/>
      <c r="H53" s="46"/>
      <c r="I53" s="155"/>
      <c r="J53" s="46"/>
      <c r="K53" s="50"/>
    </row>
    <row r="54" spans="2:11" s="1" customFormat="1" ht="29.25" customHeight="1">
      <c r="B54" s="45"/>
      <c r="C54" s="183" t="s">
        <v>108</v>
      </c>
      <c r="D54" s="170"/>
      <c r="E54" s="170"/>
      <c r="F54" s="170"/>
      <c r="G54" s="170"/>
      <c r="H54" s="170"/>
      <c r="I54" s="184"/>
      <c r="J54" s="185" t="s">
        <v>109</v>
      </c>
      <c r="K54" s="186"/>
    </row>
    <row r="55" spans="2:11" s="1" customFormat="1" ht="10.3" customHeight="1">
      <c r="B55" s="45"/>
      <c r="C55" s="46"/>
      <c r="D55" s="46"/>
      <c r="E55" s="46"/>
      <c r="F55" s="46"/>
      <c r="G55" s="46"/>
      <c r="H55" s="46"/>
      <c r="I55" s="155"/>
      <c r="J55" s="46"/>
      <c r="K55" s="50"/>
    </row>
    <row r="56" spans="2:47" s="1" customFormat="1" ht="29.25" customHeight="1">
      <c r="B56" s="45"/>
      <c r="C56" s="187" t="s">
        <v>110</v>
      </c>
      <c r="D56" s="46"/>
      <c r="E56" s="46"/>
      <c r="F56" s="46"/>
      <c r="G56" s="46"/>
      <c r="H56" s="46"/>
      <c r="I56" s="155"/>
      <c r="J56" s="166">
        <f>J96</f>
        <v>0</v>
      </c>
      <c r="K56" s="50"/>
      <c r="AU56" s="23" t="s">
        <v>111</v>
      </c>
    </row>
    <row r="57" spans="2:11" s="8" customFormat="1" ht="24.95" customHeight="1">
      <c r="B57" s="188"/>
      <c r="C57" s="189"/>
      <c r="D57" s="190" t="s">
        <v>165</v>
      </c>
      <c r="E57" s="191"/>
      <c r="F57" s="191"/>
      <c r="G57" s="191"/>
      <c r="H57" s="191"/>
      <c r="I57" s="192"/>
      <c r="J57" s="193">
        <f>J97</f>
        <v>0</v>
      </c>
      <c r="K57" s="194"/>
    </row>
    <row r="58" spans="2:11" s="11" customFormat="1" ht="19.9" customHeight="1">
      <c r="B58" s="241"/>
      <c r="C58" s="242"/>
      <c r="D58" s="243" t="s">
        <v>166</v>
      </c>
      <c r="E58" s="244"/>
      <c r="F58" s="244"/>
      <c r="G58" s="244"/>
      <c r="H58" s="244"/>
      <c r="I58" s="245"/>
      <c r="J58" s="246">
        <f>J98</f>
        <v>0</v>
      </c>
      <c r="K58" s="247"/>
    </row>
    <row r="59" spans="2:11" s="11" customFormat="1" ht="19.9" customHeight="1">
      <c r="B59" s="241"/>
      <c r="C59" s="242"/>
      <c r="D59" s="243" t="s">
        <v>167</v>
      </c>
      <c r="E59" s="244"/>
      <c r="F59" s="244"/>
      <c r="G59" s="244"/>
      <c r="H59" s="244"/>
      <c r="I59" s="245"/>
      <c r="J59" s="246">
        <f>J117</f>
        <v>0</v>
      </c>
      <c r="K59" s="247"/>
    </row>
    <row r="60" spans="2:11" s="11" customFormat="1" ht="19.9" customHeight="1">
      <c r="B60" s="241"/>
      <c r="C60" s="242"/>
      <c r="D60" s="243" t="s">
        <v>168</v>
      </c>
      <c r="E60" s="244"/>
      <c r="F60" s="244"/>
      <c r="G60" s="244"/>
      <c r="H60" s="244"/>
      <c r="I60" s="245"/>
      <c r="J60" s="246">
        <f>J166</f>
        <v>0</v>
      </c>
      <c r="K60" s="247"/>
    </row>
    <row r="61" spans="2:11" s="11" customFormat="1" ht="19.9" customHeight="1">
      <c r="B61" s="241"/>
      <c r="C61" s="242"/>
      <c r="D61" s="243" t="s">
        <v>169</v>
      </c>
      <c r="E61" s="244"/>
      <c r="F61" s="244"/>
      <c r="G61" s="244"/>
      <c r="H61" s="244"/>
      <c r="I61" s="245"/>
      <c r="J61" s="246">
        <f>J213</f>
        <v>0</v>
      </c>
      <c r="K61" s="247"/>
    </row>
    <row r="62" spans="2:11" s="11" customFormat="1" ht="19.9" customHeight="1">
      <c r="B62" s="241"/>
      <c r="C62" s="242"/>
      <c r="D62" s="243" t="s">
        <v>170</v>
      </c>
      <c r="E62" s="244"/>
      <c r="F62" s="244"/>
      <c r="G62" s="244"/>
      <c r="H62" s="244"/>
      <c r="I62" s="245"/>
      <c r="J62" s="246">
        <f>J242</f>
        <v>0</v>
      </c>
      <c r="K62" s="247"/>
    </row>
    <row r="63" spans="2:11" s="11" customFormat="1" ht="19.9" customHeight="1">
      <c r="B63" s="241"/>
      <c r="C63" s="242"/>
      <c r="D63" s="243" t="s">
        <v>171</v>
      </c>
      <c r="E63" s="244"/>
      <c r="F63" s="244"/>
      <c r="G63" s="244"/>
      <c r="H63" s="244"/>
      <c r="I63" s="245"/>
      <c r="J63" s="246">
        <f>J256</f>
        <v>0</v>
      </c>
      <c r="K63" s="247"/>
    </row>
    <row r="64" spans="2:11" s="8" customFormat="1" ht="24.95" customHeight="1">
      <c r="B64" s="188"/>
      <c r="C64" s="189"/>
      <c r="D64" s="190" t="s">
        <v>172</v>
      </c>
      <c r="E64" s="191"/>
      <c r="F64" s="191"/>
      <c r="G64" s="191"/>
      <c r="H64" s="191"/>
      <c r="I64" s="192"/>
      <c r="J64" s="193">
        <f>J259</f>
        <v>0</v>
      </c>
      <c r="K64" s="194"/>
    </row>
    <row r="65" spans="2:11" s="11" customFormat="1" ht="19.9" customHeight="1">
      <c r="B65" s="241"/>
      <c r="C65" s="242"/>
      <c r="D65" s="243" t="s">
        <v>173</v>
      </c>
      <c r="E65" s="244"/>
      <c r="F65" s="244"/>
      <c r="G65" s="244"/>
      <c r="H65" s="244"/>
      <c r="I65" s="245"/>
      <c r="J65" s="246">
        <f>J260</f>
        <v>0</v>
      </c>
      <c r="K65" s="247"/>
    </row>
    <row r="66" spans="2:11" s="11" customFormat="1" ht="19.9" customHeight="1">
      <c r="B66" s="241"/>
      <c r="C66" s="242"/>
      <c r="D66" s="243" t="s">
        <v>174</v>
      </c>
      <c r="E66" s="244"/>
      <c r="F66" s="244"/>
      <c r="G66" s="244"/>
      <c r="H66" s="244"/>
      <c r="I66" s="245"/>
      <c r="J66" s="246">
        <f>J271</f>
        <v>0</v>
      </c>
      <c r="K66" s="247"/>
    </row>
    <row r="67" spans="2:11" s="11" customFormat="1" ht="19.9" customHeight="1">
      <c r="B67" s="241"/>
      <c r="C67" s="242"/>
      <c r="D67" s="243" t="s">
        <v>175</v>
      </c>
      <c r="E67" s="244"/>
      <c r="F67" s="244"/>
      <c r="G67" s="244"/>
      <c r="H67" s="244"/>
      <c r="I67" s="245"/>
      <c r="J67" s="246">
        <f>J294</f>
        <v>0</v>
      </c>
      <c r="K67" s="247"/>
    </row>
    <row r="68" spans="2:11" s="11" customFormat="1" ht="19.9" customHeight="1">
      <c r="B68" s="241"/>
      <c r="C68" s="242"/>
      <c r="D68" s="243" t="s">
        <v>176</v>
      </c>
      <c r="E68" s="244"/>
      <c r="F68" s="244"/>
      <c r="G68" s="244"/>
      <c r="H68" s="244"/>
      <c r="I68" s="245"/>
      <c r="J68" s="246">
        <f>J299</f>
        <v>0</v>
      </c>
      <c r="K68" s="247"/>
    </row>
    <row r="69" spans="2:11" s="11" customFormat="1" ht="19.9" customHeight="1">
      <c r="B69" s="241"/>
      <c r="C69" s="242"/>
      <c r="D69" s="243" t="s">
        <v>177</v>
      </c>
      <c r="E69" s="244"/>
      <c r="F69" s="244"/>
      <c r="G69" s="244"/>
      <c r="H69" s="244"/>
      <c r="I69" s="245"/>
      <c r="J69" s="246">
        <f>J316</f>
        <v>0</v>
      </c>
      <c r="K69" s="247"/>
    </row>
    <row r="70" spans="2:11" s="11" customFormat="1" ht="19.9" customHeight="1">
      <c r="B70" s="241"/>
      <c r="C70" s="242"/>
      <c r="D70" s="243" t="s">
        <v>178</v>
      </c>
      <c r="E70" s="244"/>
      <c r="F70" s="244"/>
      <c r="G70" s="244"/>
      <c r="H70" s="244"/>
      <c r="I70" s="245"/>
      <c r="J70" s="246">
        <f>J481</f>
        <v>0</v>
      </c>
      <c r="K70" s="247"/>
    </row>
    <row r="71" spans="2:11" s="11" customFormat="1" ht="19.9" customHeight="1">
      <c r="B71" s="241"/>
      <c r="C71" s="242"/>
      <c r="D71" s="243" t="s">
        <v>179</v>
      </c>
      <c r="E71" s="244"/>
      <c r="F71" s="244"/>
      <c r="G71" s="244"/>
      <c r="H71" s="244"/>
      <c r="I71" s="245"/>
      <c r="J71" s="246">
        <f>J554</f>
        <v>0</v>
      </c>
      <c r="K71" s="247"/>
    </row>
    <row r="72" spans="2:11" s="11" customFormat="1" ht="19.9" customHeight="1">
      <c r="B72" s="241"/>
      <c r="C72" s="242"/>
      <c r="D72" s="243" t="s">
        <v>180</v>
      </c>
      <c r="E72" s="244"/>
      <c r="F72" s="244"/>
      <c r="G72" s="244"/>
      <c r="H72" s="244"/>
      <c r="I72" s="245"/>
      <c r="J72" s="246">
        <f>J580</f>
        <v>0</v>
      </c>
      <c r="K72" s="247"/>
    </row>
    <row r="73" spans="2:11" s="11" customFormat="1" ht="19.9" customHeight="1">
      <c r="B73" s="241"/>
      <c r="C73" s="242"/>
      <c r="D73" s="243" t="s">
        <v>181</v>
      </c>
      <c r="E73" s="244"/>
      <c r="F73" s="244"/>
      <c r="G73" s="244"/>
      <c r="H73" s="244"/>
      <c r="I73" s="245"/>
      <c r="J73" s="246">
        <f>J608</f>
        <v>0</v>
      </c>
      <c r="K73" s="247"/>
    </row>
    <row r="74" spans="2:11" s="11" customFormat="1" ht="19.9" customHeight="1">
      <c r="B74" s="241"/>
      <c r="C74" s="242"/>
      <c r="D74" s="243" t="s">
        <v>182</v>
      </c>
      <c r="E74" s="244"/>
      <c r="F74" s="244"/>
      <c r="G74" s="244"/>
      <c r="H74" s="244"/>
      <c r="I74" s="245"/>
      <c r="J74" s="246">
        <f>J636</f>
        <v>0</v>
      </c>
      <c r="K74" s="247"/>
    </row>
    <row r="75" spans="2:11" s="11" customFormat="1" ht="19.9" customHeight="1">
      <c r="B75" s="241"/>
      <c r="C75" s="242"/>
      <c r="D75" s="243" t="s">
        <v>183</v>
      </c>
      <c r="E75" s="244"/>
      <c r="F75" s="244"/>
      <c r="G75" s="244"/>
      <c r="H75" s="244"/>
      <c r="I75" s="245"/>
      <c r="J75" s="246">
        <f>J660</f>
        <v>0</v>
      </c>
      <c r="K75" s="247"/>
    </row>
    <row r="76" spans="2:11" s="11" customFormat="1" ht="19.9" customHeight="1">
      <c r="B76" s="241"/>
      <c r="C76" s="242"/>
      <c r="D76" s="243" t="s">
        <v>184</v>
      </c>
      <c r="E76" s="244"/>
      <c r="F76" s="244"/>
      <c r="G76" s="244"/>
      <c r="H76" s="244"/>
      <c r="I76" s="245"/>
      <c r="J76" s="246">
        <f>J694</f>
        <v>0</v>
      </c>
      <c r="K76" s="247"/>
    </row>
    <row r="77" spans="2:11" s="1" customFormat="1" ht="21.8" customHeight="1">
      <c r="B77" s="45"/>
      <c r="C77" s="46"/>
      <c r="D77" s="46"/>
      <c r="E77" s="46"/>
      <c r="F77" s="46"/>
      <c r="G77" s="46"/>
      <c r="H77" s="46"/>
      <c r="I77" s="155"/>
      <c r="J77" s="46"/>
      <c r="K77" s="50"/>
    </row>
    <row r="78" spans="2:11" s="1" customFormat="1" ht="6.95" customHeight="1">
      <c r="B78" s="66"/>
      <c r="C78" s="67"/>
      <c r="D78" s="67"/>
      <c r="E78" s="67"/>
      <c r="F78" s="67"/>
      <c r="G78" s="67"/>
      <c r="H78" s="67"/>
      <c r="I78" s="177"/>
      <c r="J78" s="67"/>
      <c r="K78" s="68"/>
    </row>
    <row r="82" spans="2:12" s="1" customFormat="1" ht="6.95" customHeight="1">
      <c r="B82" s="69"/>
      <c r="C82" s="70"/>
      <c r="D82" s="70"/>
      <c r="E82" s="70"/>
      <c r="F82" s="70"/>
      <c r="G82" s="70"/>
      <c r="H82" s="70"/>
      <c r="I82" s="180"/>
      <c r="J82" s="70"/>
      <c r="K82" s="70"/>
      <c r="L82" s="71"/>
    </row>
    <row r="83" spans="2:12" s="1" customFormat="1" ht="36.95" customHeight="1">
      <c r="B83" s="45"/>
      <c r="C83" s="72" t="s">
        <v>114</v>
      </c>
      <c r="D83" s="73"/>
      <c r="E83" s="73"/>
      <c r="F83" s="73"/>
      <c r="G83" s="73"/>
      <c r="H83" s="73"/>
      <c r="I83" s="195"/>
      <c r="J83" s="73"/>
      <c r="K83" s="73"/>
      <c r="L83" s="71"/>
    </row>
    <row r="84" spans="2:12" s="1" customFormat="1" ht="6.95" customHeight="1">
      <c r="B84" s="45"/>
      <c r="C84" s="73"/>
      <c r="D84" s="73"/>
      <c r="E84" s="73"/>
      <c r="F84" s="73"/>
      <c r="G84" s="73"/>
      <c r="H84" s="73"/>
      <c r="I84" s="195"/>
      <c r="J84" s="73"/>
      <c r="K84" s="73"/>
      <c r="L84" s="71"/>
    </row>
    <row r="85" spans="2:12" s="1" customFormat="1" ht="14.4" customHeight="1">
      <c r="B85" s="45"/>
      <c r="C85" s="75" t="s">
        <v>18</v>
      </c>
      <c r="D85" s="73"/>
      <c r="E85" s="73"/>
      <c r="F85" s="73"/>
      <c r="G85" s="73"/>
      <c r="H85" s="73"/>
      <c r="I85" s="195"/>
      <c r="J85" s="73"/>
      <c r="K85" s="73"/>
      <c r="L85" s="71"/>
    </row>
    <row r="86" spans="2:12" s="1" customFormat="1" ht="16.5" customHeight="1">
      <c r="B86" s="45"/>
      <c r="C86" s="73"/>
      <c r="D86" s="73"/>
      <c r="E86" s="196" t="str">
        <f>E7</f>
        <v>ZČU v Plzni - Stavební úpravy 7.NP objektu UK a UL, Univerzitní 22 pro KKE FST</v>
      </c>
      <c r="F86" s="75"/>
      <c r="G86" s="75"/>
      <c r="H86" s="75"/>
      <c r="I86" s="195"/>
      <c r="J86" s="73"/>
      <c r="K86" s="73"/>
      <c r="L86" s="71"/>
    </row>
    <row r="87" spans="2:12" s="1" customFormat="1" ht="14.4" customHeight="1">
      <c r="B87" s="45"/>
      <c r="C87" s="75" t="s">
        <v>105</v>
      </c>
      <c r="D87" s="73"/>
      <c r="E87" s="73"/>
      <c r="F87" s="73"/>
      <c r="G87" s="73"/>
      <c r="H87" s="73"/>
      <c r="I87" s="195"/>
      <c r="J87" s="73"/>
      <c r="K87" s="73"/>
      <c r="L87" s="71"/>
    </row>
    <row r="88" spans="2:12" s="1" customFormat="1" ht="17.25" customHeight="1">
      <c r="B88" s="45"/>
      <c r="C88" s="73"/>
      <c r="D88" s="73"/>
      <c r="E88" s="81" t="str">
        <f>E9</f>
        <v>D.1 - STAVEBNÍ A KONSTRUKČNÍ ČÁST</v>
      </c>
      <c r="F88" s="73"/>
      <c r="G88" s="73"/>
      <c r="H88" s="73"/>
      <c r="I88" s="195"/>
      <c r="J88" s="73"/>
      <c r="K88" s="73"/>
      <c r="L88" s="71"/>
    </row>
    <row r="89" spans="2:12" s="1" customFormat="1" ht="6.95" customHeight="1">
      <c r="B89" s="45"/>
      <c r="C89" s="73"/>
      <c r="D89" s="73"/>
      <c r="E89" s="73"/>
      <c r="F89" s="73"/>
      <c r="G89" s="73"/>
      <c r="H89" s="73"/>
      <c r="I89" s="195"/>
      <c r="J89" s="73"/>
      <c r="K89" s="73"/>
      <c r="L89" s="71"/>
    </row>
    <row r="90" spans="2:12" s="1" customFormat="1" ht="18" customHeight="1">
      <c r="B90" s="45"/>
      <c r="C90" s="75" t="s">
        <v>23</v>
      </c>
      <c r="D90" s="73"/>
      <c r="E90" s="73"/>
      <c r="F90" s="197" t="str">
        <f>F12</f>
        <v xml:space="preserve"> </v>
      </c>
      <c r="G90" s="73"/>
      <c r="H90" s="73"/>
      <c r="I90" s="198" t="s">
        <v>25</v>
      </c>
      <c r="J90" s="84" t="str">
        <f>IF(J12="","",J12)</f>
        <v>24.9.2018</v>
      </c>
      <c r="K90" s="73"/>
      <c r="L90" s="71"/>
    </row>
    <row r="91" spans="2:12" s="1" customFormat="1" ht="6.95" customHeight="1">
      <c r="B91" s="45"/>
      <c r="C91" s="73"/>
      <c r="D91" s="73"/>
      <c r="E91" s="73"/>
      <c r="F91" s="73"/>
      <c r="G91" s="73"/>
      <c r="H91" s="73"/>
      <c r="I91" s="195"/>
      <c r="J91" s="73"/>
      <c r="K91" s="73"/>
      <c r="L91" s="71"/>
    </row>
    <row r="92" spans="2:12" s="1" customFormat="1" ht="13.5">
      <c r="B92" s="45"/>
      <c r="C92" s="75" t="s">
        <v>27</v>
      </c>
      <c r="D92" s="73"/>
      <c r="E92" s="73"/>
      <c r="F92" s="197" t="str">
        <f>E15</f>
        <v>ZČU v Plzni</v>
      </c>
      <c r="G92" s="73"/>
      <c r="H92" s="73"/>
      <c r="I92" s="198" t="s">
        <v>33</v>
      </c>
      <c r="J92" s="197" t="str">
        <f>E21</f>
        <v>HBH atelier s.r.o.</v>
      </c>
      <c r="K92" s="73"/>
      <c r="L92" s="71"/>
    </row>
    <row r="93" spans="2:12" s="1" customFormat="1" ht="14.4" customHeight="1">
      <c r="B93" s="45"/>
      <c r="C93" s="75" t="s">
        <v>31</v>
      </c>
      <c r="D93" s="73"/>
      <c r="E93" s="73"/>
      <c r="F93" s="197" t="str">
        <f>IF(E18="","",E18)</f>
        <v/>
      </c>
      <c r="G93" s="73"/>
      <c r="H93" s="73"/>
      <c r="I93" s="195"/>
      <c r="J93" s="73"/>
      <c r="K93" s="73"/>
      <c r="L93" s="71"/>
    </row>
    <row r="94" spans="2:12" s="1" customFormat="1" ht="10.3" customHeight="1">
      <c r="B94" s="45"/>
      <c r="C94" s="73"/>
      <c r="D94" s="73"/>
      <c r="E94" s="73"/>
      <c r="F94" s="73"/>
      <c r="G94" s="73"/>
      <c r="H94" s="73"/>
      <c r="I94" s="195"/>
      <c r="J94" s="73"/>
      <c r="K94" s="73"/>
      <c r="L94" s="71"/>
    </row>
    <row r="95" spans="2:20" s="9" customFormat="1" ht="29.25" customHeight="1">
      <c r="B95" s="199"/>
      <c r="C95" s="200" t="s">
        <v>115</v>
      </c>
      <c r="D95" s="201" t="s">
        <v>57</v>
      </c>
      <c r="E95" s="201" t="s">
        <v>53</v>
      </c>
      <c r="F95" s="201" t="s">
        <v>116</v>
      </c>
      <c r="G95" s="201" t="s">
        <v>117</v>
      </c>
      <c r="H95" s="201" t="s">
        <v>118</v>
      </c>
      <c r="I95" s="202" t="s">
        <v>119</v>
      </c>
      <c r="J95" s="201" t="s">
        <v>109</v>
      </c>
      <c r="K95" s="203" t="s">
        <v>120</v>
      </c>
      <c r="L95" s="204"/>
      <c r="M95" s="101" t="s">
        <v>121</v>
      </c>
      <c r="N95" s="102" t="s">
        <v>42</v>
      </c>
      <c r="O95" s="102" t="s">
        <v>122</v>
      </c>
      <c r="P95" s="102" t="s">
        <v>123</v>
      </c>
      <c r="Q95" s="102" t="s">
        <v>124</v>
      </c>
      <c r="R95" s="102" t="s">
        <v>125</v>
      </c>
      <c r="S95" s="102" t="s">
        <v>126</v>
      </c>
      <c r="T95" s="103" t="s">
        <v>127</v>
      </c>
    </row>
    <row r="96" spans="2:63" s="1" customFormat="1" ht="29.25" customHeight="1">
      <c r="B96" s="45"/>
      <c r="C96" s="107" t="s">
        <v>110</v>
      </c>
      <c r="D96" s="73"/>
      <c r="E96" s="73"/>
      <c r="F96" s="73"/>
      <c r="G96" s="73"/>
      <c r="H96" s="73"/>
      <c r="I96" s="195"/>
      <c r="J96" s="205">
        <f>BK96</f>
        <v>0</v>
      </c>
      <c r="K96" s="73"/>
      <c r="L96" s="71"/>
      <c r="M96" s="104"/>
      <c r="N96" s="105"/>
      <c r="O96" s="105"/>
      <c r="P96" s="206">
        <f>P97+P259</f>
        <v>0</v>
      </c>
      <c r="Q96" s="105"/>
      <c r="R96" s="206">
        <f>R97+R259</f>
        <v>18.2361002</v>
      </c>
      <c r="S96" s="105"/>
      <c r="T96" s="207">
        <f>T97+T259</f>
        <v>15.437289999999999</v>
      </c>
      <c r="AT96" s="23" t="s">
        <v>71</v>
      </c>
      <c r="AU96" s="23" t="s">
        <v>111</v>
      </c>
      <c r="BK96" s="208">
        <f>BK97+BK259</f>
        <v>0</v>
      </c>
    </row>
    <row r="97" spans="2:63" s="10" customFormat="1" ht="37.4" customHeight="1">
      <c r="B97" s="209"/>
      <c r="C97" s="210"/>
      <c r="D97" s="211" t="s">
        <v>71</v>
      </c>
      <c r="E97" s="212" t="s">
        <v>185</v>
      </c>
      <c r="F97" s="212" t="s">
        <v>186</v>
      </c>
      <c r="G97" s="210"/>
      <c r="H97" s="210"/>
      <c r="I97" s="213"/>
      <c r="J97" s="214">
        <f>BK97</f>
        <v>0</v>
      </c>
      <c r="K97" s="210"/>
      <c r="L97" s="215"/>
      <c r="M97" s="216"/>
      <c r="N97" s="217"/>
      <c r="O97" s="217"/>
      <c r="P97" s="218">
        <f>P98+P117+P166+P213+P242+P256</f>
        <v>0</v>
      </c>
      <c r="Q97" s="217"/>
      <c r="R97" s="218">
        <f>R98+R117+R166+R213+R242+R256</f>
        <v>14.453918400000001</v>
      </c>
      <c r="S97" s="217"/>
      <c r="T97" s="219">
        <f>T98+T117+T166+T213+T242+T256</f>
        <v>11.963719999999999</v>
      </c>
      <c r="AR97" s="220" t="s">
        <v>80</v>
      </c>
      <c r="AT97" s="221" t="s">
        <v>71</v>
      </c>
      <c r="AU97" s="221" t="s">
        <v>72</v>
      </c>
      <c r="AY97" s="220" t="s">
        <v>130</v>
      </c>
      <c r="BK97" s="222">
        <f>BK98+BK117+BK166+BK213+BK242+BK256</f>
        <v>0</v>
      </c>
    </row>
    <row r="98" spans="2:63" s="10" customFormat="1" ht="19.9" customHeight="1">
      <c r="B98" s="209"/>
      <c r="C98" s="210"/>
      <c r="D98" s="211" t="s">
        <v>71</v>
      </c>
      <c r="E98" s="248" t="s">
        <v>146</v>
      </c>
      <c r="F98" s="248" t="s">
        <v>187</v>
      </c>
      <c r="G98" s="210"/>
      <c r="H98" s="210"/>
      <c r="I98" s="213"/>
      <c r="J98" s="249">
        <f>BK98</f>
        <v>0</v>
      </c>
      <c r="K98" s="210"/>
      <c r="L98" s="215"/>
      <c r="M98" s="216"/>
      <c r="N98" s="217"/>
      <c r="O98" s="217"/>
      <c r="P98" s="218">
        <f>SUM(P99:P116)</f>
        <v>0</v>
      </c>
      <c r="Q98" s="217"/>
      <c r="R98" s="218">
        <f>SUM(R99:R116)</f>
        <v>2.962379</v>
      </c>
      <c r="S98" s="217"/>
      <c r="T98" s="219">
        <f>SUM(T99:T116)</f>
        <v>0</v>
      </c>
      <c r="AR98" s="220" t="s">
        <v>80</v>
      </c>
      <c r="AT98" s="221" t="s">
        <v>71</v>
      </c>
      <c r="AU98" s="221" t="s">
        <v>80</v>
      </c>
      <c r="AY98" s="220" t="s">
        <v>130</v>
      </c>
      <c r="BK98" s="222">
        <f>SUM(BK99:BK116)</f>
        <v>0</v>
      </c>
    </row>
    <row r="99" spans="2:65" s="1" customFormat="1" ht="38.25" customHeight="1">
      <c r="B99" s="45"/>
      <c r="C99" s="223" t="s">
        <v>80</v>
      </c>
      <c r="D99" s="223" t="s">
        <v>131</v>
      </c>
      <c r="E99" s="224" t="s">
        <v>188</v>
      </c>
      <c r="F99" s="225" t="s">
        <v>189</v>
      </c>
      <c r="G99" s="226" t="s">
        <v>190</v>
      </c>
      <c r="H99" s="227">
        <v>0.9</v>
      </c>
      <c r="I99" s="228"/>
      <c r="J99" s="227">
        <f>ROUND(I99*H99,1)</f>
        <v>0</v>
      </c>
      <c r="K99" s="225" t="s">
        <v>135</v>
      </c>
      <c r="L99" s="71"/>
      <c r="M99" s="229" t="s">
        <v>21</v>
      </c>
      <c r="N99" s="230" t="s">
        <v>43</v>
      </c>
      <c r="O99" s="46"/>
      <c r="P99" s="231">
        <f>O99*H99</f>
        <v>0</v>
      </c>
      <c r="Q99" s="231">
        <v>0.7497</v>
      </c>
      <c r="R99" s="231">
        <f>Q99*H99</f>
        <v>0.67473</v>
      </c>
      <c r="S99" s="231">
        <v>0</v>
      </c>
      <c r="T99" s="232">
        <f>S99*H99</f>
        <v>0</v>
      </c>
      <c r="AR99" s="23" t="s">
        <v>151</v>
      </c>
      <c r="AT99" s="23" t="s">
        <v>131</v>
      </c>
      <c r="AU99" s="23" t="s">
        <v>82</v>
      </c>
      <c r="AY99" s="23" t="s">
        <v>130</v>
      </c>
      <c r="BE99" s="233">
        <f>IF(N99="základní",J99,0)</f>
        <v>0</v>
      </c>
      <c r="BF99" s="233">
        <f>IF(N99="snížená",J99,0)</f>
        <v>0</v>
      </c>
      <c r="BG99" s="233">
        <f>IF(N99="zákl. přenesená",J99,0)</f>
        <v>0</v>
      </c>
      <c r="BH99" s="233">
        <f>IF(N99="sníž. přenesená",J99,0)</f>
        <v>0</v>
      </c>
      <c r="BI99" s="233">
        <f>IF(N99="nulová",J99,0)</f>
        <v>0</v>
      </c>
      <c r="BJ99" s="23" t="s">
        <v>80</v>
      </c>
      <c r="BK99" s="233">
        <f>ROUND(I99*H99,1)</f>
        <v>0</v>
      </c>
      <c r="BL99" s="23" t="s">
        <v>151</v>
      </c>
      <c r="BM99" s="23" t="s">
        <v>191</v>
      </c>
    </row>
    <row r="100" spans="2:51" s="12" customFormat="1" ht="13.5">
      <c r="B100" s="250"/>
      <c r="C100" s="251"/>
      <c r="D100" s="234" t="s">
        <v>192</v>
      </c>
      <c r="E100" s="252" t="s">
        <v>21</v>
      </c>
      <c r="F100" s="253" t="s">
        <v>193</v>
      </c>
      <c r="G100" s="251"/>
      <c r="H100" s="252" t="s">
        <v>21</v>
      </c>
      <c r="I100" s="254"/>
      <c r="J100" s="251"/>
      <c r="K100" s="251"/>
      <c r="L100" s="255"/>
      <c r="M100" s="256"/>
      <c r="N100" s="257"/>
      <c r="O100" s="257"/>
      <c r="P100" s="257"/>
      <c r="Q100" s="257"/>
      <c r="R100" s="257"/>
      <c r="S100" s="257"/>
      <c r="T100" s="258"/>
      <c r="AT100" s="259" t="s">
        <v>192</v>
      </c>
      <c r="AU100" s="259" t="s">
        <v>82</v>
      </c>
      <c r="AV100" s="12" t="s">
        <v>80</v>
      </c>
      <c r="AW100" s="12" t="s">
        <v>35</v>
      </c>
      <c r="AX100" s="12" t="s">
        <v>72</v>
      </c>
      <c r="AY100" s="259" t="s">
        <v>130</v>
      </c>
    </row>
    <row r="101" spans="2:51" s="13" customFormat="1" ht="13.5">
      <c r="B101" s="260"/>
      <c r="C101" s="261"/>
      <c r="D101" s="234" t="s">
        <v>192</v>
      </c>
      <c r="E101" s="262" t="s">
        <v>21</v>
      </c>
      <c r="F101" s="263" t="s">
        <v>194</v>
      </c>
      <c r="G101" s="261"/>
      <c r="H101" s="264">
        <v>0.9</v>
      </c>
      <c r="I101" s="265"/>
      <c r="J101" s="261"/>
      <c r="K101" s="261"/>
      <c r="L101" s="266"/>
      <c r="M101" s="267"/>
      <c r="N101" s="268"/>
      <c r="O101" s="268"/>
      <c r="P101" s="268"/>
      <c r="Q101" s="268"/>
      <c r="R101" s="268"/>
      <c r="S101" s="268"/>
      <c r="T101" s="269"/>
      <c r="AT101" s="270" t="s">
        <v>192</v>
      </c>
      <c r="AU101" s="270" t="s">
        <v>82</v>
      </c>
      <c r="AV101" s="13" t="s">
        <v>82</v>
      </c>
      <c r="AW101" s="13" t="s">
        <v>35</v>
      </c>
      <c r="AX101" s="13" t="s">
        <v>72</v>
      </c>
      <c r="AY101" s="270" t="s">
        <v>130</v>
      </c>
    </row>
    <row r="102" spans="2:65" s="1" customFormat="1" ht="16.5" customHeight="1">
      <c r="B102" s="45"/>
      <c r="C102" s="223" t="s">
        <v>82</v>
      </c>
      <c r="D102" s="223" t="s">
        <v>131</v>
      </c>
      <c r="E102" s="224" t="s">
        <v>195</v>
      </c>
      <c r="F102" s="225" t="s">
        <v>196</v>
      </c>
      <c r="G102" s="226" t="s">
        <v>190</v>
      </c>
      <c r="H102" s="227">
        <v>0.19</v>
      </c>
      <c r="I102" s="228"/>
      <c r="J102" s="227">
        <f>ROUND(I102*H102,1)</f>
        <v>0</v>
      </c>
      <c r="K102" s="225" t="s">
        <v>135</v>
      </c>
      <c r="L102" s="71"/>
      <c r="M102" s="229" t="s">
        <v>21</v>
      </c>
      <c r="N102" s="230" t="s">
        <v>43</v>
      </c>
      <c r="O102" s="46"/>
      <c r="P102" s="231">
        <f>O102*H102</f>
        <v>0</v>
      </c>
      <c r="Q102" s="231">
        <v>2.4533</v>
      </c>
      <c r="R102" s="231">
        <f>Q102*H102</f>
        <v>0.466127</v>
      </c>
      <c r="S102" s="231">
        <v>0</v>
      </c>
      <c r="T102" s="232">
        <f>S102*H102</f>
        <v>0</v>
      </c>
      <c r="AR102" s="23" t="s">
        <v>151</v>
      </c>
      <c r="AT102" s="23" t="s">
        <v>131</v>
      </c>
      <c r="AU102" s="23" t="s">
        <v>82</v>
      </c>
      <c r="AY102" s="23" t="s">
        <v>130</v>
      </c>
      <c r="BE102" s="233">
        <f>IF(N102="základní",J102,0)</f>
        <v>0</v>
      </c>
      <c r="BF102" s="233">
        <f>IF(N102="snížená",J102,0)</f>
        <v>0</v>
      </c>
      <c r="BG102" s="233">
        <f>IF(N102="zákl. přenesená",J102,0)</f>
        <v>0</v>
      </c>
      <c r="BH102" s="233">
        <f>IF(N102="sníž. přenesená",J102,0)</f>
        <v>0</v>
      </c>
      <c r="BI102" s="233">
        <f>IF(N102="nulová",J102,0)</f>
        <v>0</v>
      </c>
      <c r="BJ102" s="23" t="s">
        <v>80</v>
      </c>
      <c r="BK102" s="233">
        <f>ROUND(I102*H102,1)</f>
        <v>0</v>
      </c>
      <c r="BL102" s="23" t="s">
        <v>151</v>
      </c>
      <c r="BM102" s="23" t="s">
        <v>197</v>
      </c>
    </row>
    <row r="103" spans="2:51" s="12" customFormat="1" ht="13.5">
      <c r="B103" s="250"/>
      <c r="C103" s="251"/>
      <c r="D103" s="234" t="s">
        <v>192</v>
      </c>
      <c r="E103" s="252" t="s">
        <v>21</v>
      </c>
      <c r="F103" s="253" t="s">
        <v>193</v>
      </c>
      <c r="G103" s="251"/>
      <c r="H103" s="252" t="s">
        <v>21</v>
      </c>
      <c r="I103" s="254"/>
      <c r="J103" s="251"/>
      <c r="K103" s="251"/>
      <c r="L103" s="255"/>
      <c r="M103" s="256"/>
      <c r="N103" s="257"/>
      <c r="O103" s="257"/>
      <c r="P103" s="257"/>
      <c r="Q103" s="257"/>
      <c r="R103" s="257"/>
      <c r="S103" s="257"/>
      <c r="T103" s="258"/>
      <c r="AT103" s="259" t="s">
        <v>192</v>
      </c>
      <c r="AU103" s="259" t="s">
        <v>82</v>
      </c>
      <c r="AV103" s="12" t="s">
        <v>80</v>
      </c>
      <c r="AW103" s="12" t="s">
        <v>35</v>
      </c>
      <c r="AX103" s="12" t="s">
        <v>72</v>
      </c>
      <c r="AY103" s="259" t="s">
        <v>130</v>
      </c>
    </row>
    <row r="104" spans="2:51" s="13" customFormat="1" ht="13.5">
      <c r="B104" s="260"/>
      <c r="C104" s="261"/>
      <c r="D104" s="234" t="s">
        <v>192</v>
      </c>
      <c r="E104" s="262" t="s">
        <v>21</v>
      </c>
      <c r="F104" s="263" t="s">
        <v>198</v>
      </c>
      <c r="G104" s="261"/>
      <c r="H104" s="264">
        <v>0.19</v>
      </c>
      <c r="I104" s="265"/>
      <c r="J104" s="261"/>
      <c r="K104" s="261"/>
      <c r="L104" s="266"/>
      <c r="M104" s="267"/>
      <c r="N104" s="268"/>
      <c r="O104" s="268"/>
      <c r="P104" s="268"/>
      <c r="Q104" s="268"/>
      <c r="R104" s="268"/>
      <c r="S104" s="268"/>
      <c r="T104" s="269"/>
      <c r="AT104" s="270" t="s">
        <v>192</v>
      </c>
      <c r="AU104" s="270" t="s">
        <v>82</v>
      </c>
      <c r="AV104" s="13" t="s">
        <v>82</v>
      </c>
      <c r="AW104" s="13" t="s">
        <v>35</v>
      </c>
      <c r="AX104" s="13" t="s">
        <v>72</v>
      </c>
      <c r="AY104" s="270" t="s">
        <v>130</v>
      </c>
    </row>
    <row r="105" spans="2:65" s="1" customFormat="1" ht="25.5" customHeight="1">
      <c r="B105" s="45"/>
      <c r="C105" s="223" t="s">
        <v>146</v>
      </c>
      <c r="D105" s="223" t="s">
        <v>131</v>
      </c>
      <c r="E105" s="224" t="s">
        <v>199</v>
      </c>
      <c r="F105" s="225" t="s">
        <v>200</v>
      </c>
      <c r="G105" s="226" t="s">
        <v>201</v>
      </c>
      <c r="H105" s="227">
        <v>2.72</v>
      </c>
      <c r="I105" s="228"/>
      <c r="J105" s="227">
        <f>ROUND(I105*H105,1)</f>
        <v>0</v>
      </c>
      <c r="K105" s="225" t="s">
        <v>135</v>
      </c>
      <c r="L105" s="71"/>
      <c r="M105" s="229" t="s">
        <v>21</v>
      </c>
      <c r="N105" s="230" t="s">
        <v>43</v>
      </c>
      <c r="O105" s="46"/>
      <c r="P105" s="231">
        <f>O105*H105</f>
        <v>0</v>
      </c>
      <c r="Q105" s="231">
        <v>0</v>
      </c>
      <c r="R105" s="231">
        <f>Q105*H105</f>
        <v>0</v>
      </c>
      <c r="S105" s="231">
        <v>0</v>
      </c>
      <c r="T105" s="232">
        <f>S105*H105</f>
        <v>0</v>
      </c>
      <c r="AR105" s="23" t="s">
        <v>151</v>
      </c>
      <c r="AT105" s="23" t="s">
        <v>131</v>
      </c>
      <c r="AU105" s="23" t="s">
        <v>82</v>
      </c>
      <c r="AY105" s="23" t="s">
        <v>130</v>
      </c>
      <c r="BE105" s="233">
        <f>IF(N105="základní",J105,0)</f>
        <v>0</v>
      </c>
      <c r="BF105" s="233">
        <f>IF(N105="snížená",J105,0)</f>
        <v>0</v>
      </c>
      <c r="BG105" s="233">
        <f>IF(N105="zákl. přenesená",J105,0)</f>
        <v>0</v>
      </c>
      <c r="BH105" s="233">
        <f>IF(N105="sníž. přenesená",J105,0)</f>
        <v>0</v>
      </c>
      <c r="BI105" s="233">
        <f>IF(N105="nulová",J105,0)</f>
        <v>0</v>
      </c>
      <c r="BJ105" s="23" t="s">
        <v>80</v>
      </c>
      <c r="BK105" s="233">
        <f>ROUND(I105*H105,1)</f>
        <v>0</v>
      </c>
      <c r="BL105" s="23" t="s">
        <v>151</v>
      </c>
      <c r="BM105" s="23" t="s">
        <v>202</v>
      </c>
    </row>
    <row r="106" spans="2:51" s="12" customFormat="1" ht="13.5">
      <c r="B106" s="250"/>
      <c r="C106" s="251"/>
      <c r="D106" s="234" t="s">
        <v>192</v>
      </c>
      <c r="E106" s="252" t="s">
        <v>21</v>
      </c>
      <c r="F106" s="253" t="s">
        <v>193</v>
      </c>
      <c r="G106" s="251"/>
      <c r="H106" s="252" t="s">
        <v>21</v>
      </c>
      <c r="I106" s="254"/>
      <c r="J106" s="251"/>
      <c r="K106" s="251"/>
      <c r="L106" s="255"/>
      <c r="M106" s="256"/>
      <c r="N106" s="257"/>
      <c r="O106" s="257"/>
      <c r="P106" s="257"/>
      <c r="Q106" s="257"/>
      <c r="R106" s="257"/>
      <c r="S106" s="257"/>
      <c r="T106" s="258"/>
      <c r="AT106" s="259" t="s">
        <v>192</v>
      </c>
      <c r="AU106" s="259" t="s">
        <v>82</v>
      </c>
      <c r="AV106" s="12" t="s">
        <v>80</v>
      </c>
      <c r="AW106" s="12" t="s">
        <v>35</v>
      </c>
      <c r="AX106" s="12" t="s">
        <v>72</v>
      </c>
      <c r="AY106" s="259" t="s">
        <v>130</v>
      </c>
    </row>
    <row r="107" spans="2:51" s="13" customFormat="1" ht="13.5">
      <c r="B107" s="260"/>
      <c r="C107" s="261"/>
      <c r="D107" s="234" t="s">
        <v>192</v>
      </c>
      <c r="E107" s="262" t="s">
        <v>21</v>
      </c>
      <c r="F107" s="263" t="s">
        <v>203</v>
      </c>
      <c r="G107" s="261"/>
      <c r="H107" s="264">
        <v>0.8</v>
      </c>
      <c r="I107" s="265"/>
      <c r="J107" s="261"/>
      <c r="K107" s="261"/>
      <c r="L107" s="266"/>
      <c r="M107" s="267"/>
      <c r="N107" s="268"/>
      <c r="O107" s="268"/>
      <c r="P107" s="268"/>
      <c r="Q107" s="268"/>
      <c r="R107" s="268"/>
      <c r="S107" s="268"/>
      <c r="T107" s="269"/>
      <c r="AT107" s="270" t="s">
        <v>192</v>
      </c>
      <c r="AU107" s="270" t="s">
        <v>82</v>
      </c>
      <c r="AV107" s="13" t="s">
        <v>82</v>
      </c>
      <c r="AW107" s="13" t="s">
        <v>35</v>
      </c>
      <c r="AX107" s="13" t="s">
        <v>72</v>
      </c>
      <c r="AY107" s="270" t="s">
        <v>130</v>
      </c>
    </row>
    <row r="108" spans="2:51" s="13" customFormat="1" ht="13.5">
      <c r="B108" s="260"/>
      <c r="C108" s="261"/>
      <c r="D108" s="234" t="s">
        <v>192</v>
      </c>
      <c r="E108" s="262" t="s">
        <v>21</v>
      </c>
      <c r="F108" s="263" t="s">
        <v>204</v>
      </c>
      <c r="G108" s="261"/>
      <c r="H108" s="264">
        <v>1.92</v>
      </c>
      <c r="I108" s="265"/>
      <c r="J108" s="261"/>
      <c r="K108" s="261"/>
      <c r="L108" s="266"/>
      <c r="M108" s="267"/>
      <c r="N108" s="268"/>
      <c r="O108" s="268"/>
      <c r="P108" s="268"/>
      <c r="Q108" s="268"/>
      <c r="R108" s="268"/>
      <c r="S108" s="268"/>
      <c r="T108" s="269"/>
      <c r="AT108" s="270" t="s">
        <v>192</v>
      </c>
      <c r="AU108" s="270" t="s">
        <v>82</v>
      </c>
      <c r="AV108" s="13" t="s">
        <v>82</v>
      </c>
      <c r="AW108" s="13" t="s">
        <v>35</v>
      </c>
      <c r="AX108" s="13" t="s">
        <v>72</v>
      </c>
      <c r="AY108" s="270" t="s">
        <v>130</v>
      </c>
    </row>
    <row r="109" spans="2:65" s="1" customFormat="1" ht="25.5" customHeight="1">
      <c r="B109" s="45"/>
      <c r="C109" s="223" t="s">
        <v>151</v>
      </c>
      <c r="D109" s="223" t="s">
        <v>131</v>
      </c>
      <c r="E109" s="224" t="s">
        <v>205</v>
      </c>
      <c r="F109" s="225" t="s">
        <v>206</v>
      </c>
      <c r="G109" s="226" t="s">
        <v>201</v>
      </c>
      <c r="H109" s="227">
        <v>2.72</v>
      </c>
      <c r="I109" s="228"/>
      <c r="J109" s="227">
        <f>ROUND(I109*H109,1)</f>
        <v>0</v>
      </c>
      <c r="K109" s="225" t="s">
        <v>135</v>
      </c>
      <c r="L109" s="71"/>
      <c r="M109" s="229" t="s">
        <v>21</v>
      </c>
      <c r="N109" s="230" t="s">
        <v>43</v>
      </c>
      <c r="O109" s="46"/>
      <c r="P109" s="231">
        <f>O109*H109</f>
        <v>0</v>
      </c>
      <c r="Q109" s="231">
        <v>0</v>
      </c>
      <c r="R109" s="231">
        <f>Q109*H109</f>
        <v>0</v>
      </c>
      <c r="S109" s="231">
        <v>0</v>
      </c>
      <c r="T109" s="232">
        <f>S109*H109</f>
        <v>0</v>
      </c>
      <c r="AR109" s="23" t="s">
        <v>151</v>
      </c>
      <c r="AT109" s="23" t="s">
        <v>131</v>
      </c>
      <c r="AU109" s="23" t="s">
        <v>82</v>
      </c>
      <c r="AY109" s="23" t="s">
        <v>130</v>
      </c>
      <c r="BE109" s="233">
        <f>IF(N109="základní",J109,0)</f>
        <v>0</v>
      </c>
      <c r="BF109" s="233">
        <f>IF(N109="snížená",J109,0)</f>
        <v>0</v>
      </c>
      <c r="BG109" s="233">
        <f>IF(N109="zákl. přenesená",J109,0)</f>
        <v>0</v>
      </c>
      <c r="BH109" s="233">
        <f>IF(N109="sníž. přenesená",J109,0)</f>
        <v>0</v>
      </c>
      <c r="BI109" s="233">
        <f>IF(N109="nulová",J109,0)</f>
        <v>0</v>
      </c>
      <c r="BJ109" s="23" t="s">
        <v>80</v>
      </c>
      <c r="BK109" s="233">
        <f>ROUND(I109*H109,1)</f>
        <v>0</v>
      </c>
      <c r="BL109" s="23" t="s">
        <v>151</v>
      </c>
      <c r="BM109" s="23" t="s">
        <v>207</v>
      </c>
    </row>
    <row r="110" spans="2:65" s="1" customFormat="1" ht="25.5" customHeight="1">
      <c r="B110" s="45"/>
      <c r="C110" s="223" t="s">
        <v>156</v>
      </c>
      <c r="D110" s="223" t="s">
        <v>131</v>
      </c>
      <c r="E110" s="224" t="s">
        <v>208</v>
      </c>
      <c r="F110" s="225" t="s">
        <v>209</v>
      </c>
      <c r="G110" s="226" t="s">
        <v>201</v>
      </c>
      <c r="H110" s="227">
        <v>14.76</v>
      </c>
      <c r="I110" s="228"/>
      <c r="J110" s="227">
        <f>ROUND(I110*H110,1)</f>
        <v>0</v>
      </c>
      <c r="K110" s="225" t="s">
        <v>135</v>
      </c>
      <c r="L110" s="71"/>
      <c r="M110" s="229" t="s">
        <v>21</v>
      </c>
      <c r="N110" s="230" t="s">
        <v>43</v>
      </c>
      <c r="O110" s="46"/>
      <c r="P110" s="231">
        <f>O110*H110</f>
        <v>0</v>
      </c>
      <c r="Q110" s="231">
        <v>0.12335</v>
      </c>
      <c r="R110" s="231">
        <f>Q110*H110</f>
        <v>1.820646</v>
      </c>
      <c r="S110" s="231">
        <v>0</v>
      </c>
      <c r="T110" s="232">
        <f>S110*H110</f>
        <v>0</v>
      </c>
      <c r="AR110" s="23" t="s">
        <v>151</v>
      </c>
      <c r="AT110" s="23" t="s">
        <v>131</v>
      </c>
      <c r="AU110" s="23" t="s">
        <v>82</v>
      </c>
      <c r="AY110" s="23" t="s">
        <v>130</v>
      </c>
      <c r="BE110" s="233">
        <f>IF(N110="základní",J110,0)</f>
        <v>0</v>
      </c>
      <c r="BF110" s="233">
        <f>IF(N110="snížená",J110,0)</f>
        <v>0</v>
      </c>
      <c r="BG110" s="233">
        <f>IF(N110="zákl. přenesená",J110,0)</f>
        <v>0</v>
      </c>
      <c r="BH110" s="233">
        <f>IF(N110="sníž. přenesená",J110,0)</f>
        <v>0</v>
      </c>
      <c r="BI110" s="233">
        <f>IF(N110="nulová",J110,0)</f>
        <v>0</v>
      </c>
      <c r="BJ110" s="23" t="s">
        <v>80</v>
      </c>
      <c r="BK110" s="233">
        <f>ROUND(I110*H110,1)</f>
        <v>0</v>
      </c>
      <c r="BL110" s="23" t="s">
        <v>151</v>
      </c>
      <c r="BM110" s="23" t="s">
        <v>210</v>
      </c>
    </row>
    <row r="111" spans="2:51" s="12" customFormat="1" ht="13.5">
      <c r="B111" s="250"/>
      <c r="C111" s="251"/>
      <c r="D111" s="234" t="s">
        <v>192</v>
      </c>
      <c r="E111" s="252" t="s">
        <v>21</v>
      </c>
      <c r="F111" s="253" t="s">
        <v>211</v>
      </c>
      <c r="G111" s="251"/>
      <c r="H111" s="252" t="s">
        <v>21</v>
      </c>
      <c r="I111" s="254"/>
      <c r="J111" s="251"/>
      <c r="K111" s="251"/>
      <c r="L111" s="255"/>
      <c r="M111" s="256"/>
      <c r="N111" s="257"/>
      <c r="O111" s="257"/>
      <c r="P111" s="257"/>
      <c r="Q111" s="257"/>
      <c r="R111" s="257"/>
      <c r="S111" s="257"/>
      <c r="T111" s="258"/>
      <c r="AT111" s="259" t="s">
        <v>192</v>
      </c>
      <c r="AU111" s="259" t="s">
        <v>82</v>
      </c>
      <c r="AV111" s="12" t="s">
        <v>80</v>
      </c>
      <c r="AW111" s="12" t="s">
        <v>35</v>
      </c>
      <c r="AX111" s="12" t="s">
        <v>72</v>
      </c>
      <c r="AY111" s="259" t="s">
        <v>130</v>
      </c>
    </row>
    <row r="112" spans="2:51" s="13" customFormat="1" ht="13.5">
      <c r="B112" s="260"/>
      <c r="C112" s="261"/>
      <c r="D112" s="234" t="s">
        <v>192</v>
      </c>
      <c r="E112" s="262" t="s">
        <v>21</v>
      </c>
      <c r="F112" s="263" t="s">
        <v>212</v>
      </c>
      <c r="G112" s="261"/>
      <c r="H112" s="264">
        <v>14.76</v>
      </c>
      <c r="I112" s="265"/>
      <c r="J112" s="261"/>
      <c r="K112" s="261"/>
      <c r="L112" s="266"/>
      <c r="M112" s="267"/>
      <c r="N112" s="268"/>
      <c r="O112" s="268"/>
      <c r="P112" s="268"/>
      <c r="Q112" s="268"/>
      <c r="R112" s="268"/>
      <c r="S112" s="268"/>
      <c r="T112" s="269"/>
      <c r="AT112" s="270" t="s">
        <v>192</v>
      </c>
      <c r="AU112" s="270" t="s">
        <v>82</v>
      </c>
      <c r="AV112" s="13" t="s">
        <v>82</v>
      </c>
      <c r="AW112" s="13" t="s">
        <v>35</v>
      </c>
      <c r="AX112" s="13" t="s">
        <v>72</v>
      </c>
      <c r="AY112" s="270" t="s">
        <v>130</v>
      </c>
    </row>
    <row r="113" spans="2:65" s="1" customFormat="1" ht="16.5" customHeight="1">
      <c r="B113" s="45"/>
      <c r="C113" s="223" t="s">
        <v>160</v>
      </c>
      <c r="D113" s="223" t="s">
        <v>131</v>
      </c>
      <c r="E113" s="224" t="s">
        <v>213</v>
      </c>
      <c r="F113" s="225" t="s">
        <v>214</v>
      </c>
      <c r="G113" s="226" t="s">
        <v>215</v>
      </c>
      <c r="H113" s="227">
        <v>7.3</v>
      </c>
      <c r="I113" s="228"/>
      <c r="J113" s="227">
        <f>ROUND(I113*H113,1)</f>
        <v>0</v>
      </c>
      <c r="K113" s="225" t="s">
        <v>135</v>
      </c>
      <c r="L113" s="71"/>
      <c r="M113" s="229" t="s">
        <v>21</v>
      </c>
      <c r="N113" s="230" t="s">
        <v>43</v>
      </c>
      <c r="O113" s="46"/>
      <c r="P113" s="231">
        <f>O113*H113</f>
        <v>0</v>
      </c>
      <c r="Q113" s="231">
        <v>0.00012</v>
      </c>
      <c r="R113" s="231">
        <f>Q113*H113</f>
        <v>0.000876</v>
      </c>
      <c r="S113" s="231">
        <v>0</v>
      </c>
      <c r="T113" s="232">
        <f>S113*H113</f>
        <v>0</v>
      </c>
      <c r="AR113" s="23" t="s">
        <v>151</v>
      </c>
      <c r="AT113" s="23" t="s">
        <v>131</v>
      </c>
      <c r="AU113" s="23" t="s">
        <v>82</v>
      </c>
      <c r="AY113" s="23" t="s">
        <v>130</v>
      </c>
      <c r="BE113" s="233">
        <f>IF(N113="základní",J113,0)</f>
        <v>0</v>
      </c>
      <c r="BF113" s="233">
        <f>IF(N113="snížená",J113,0)</f>
        <v>0</v>
      </c>
      <c r="BG113" s="233">
        <f>IF(N113="zákl. přenesená",J113,0)</f>
        <v>0</v>
      </c>
      <c r="BH113" s="233">
        <f>IF(N113="sníž. přenesená",J113,0)</f>
        <v>0</v>
      </c>
      <c r="BI113" s="233">
        <f>IF(N113="nulová",J113,0)</f>
        <v>0</v>
      </c>
      <c r="BJ113" s="23" t="s">
        <v>80</v>
      </c>
      <c r="BK113" s="233">
        <f>ROUND(I113*H113,1)</f>
        <v>0</v>
      </c>
      <c r="BL113" s="23" t="s">
        <v>151</v>
      </c>
      <c r="BM113" s="23" t="s">
        <v>216</v>
      </c>
    </row>
    <row r="114" spans="2:47" s="1" customFormat="1" ht="13.5">
      <c r="B114" s="45"/>
      <c r="C114" s="73"/>
      <c r="D114" s="234" t="s">
        <v>217</v>
      </c>
      <c r="E114" s="73"/>
      <c r="F114" s="235" t="s">
        <v>218</v>
      </c>
      <c r="G114" s="73"/>
      <c r="H114" s="73"/>
      <c r="I114" s="195"/>
      <c r="J114" s="73"/>
      <c r="K114" s="73"/>
      <c r="L114" s="71"/>
      <c r="M114" s="236"/>
      <c r="N114" s="46"/>
      <c r="O114" s="46"/>
      <c r="P114" s="46"/>
      <c r="Q114" s="46"/>
      <c r="R114" s="46"/>
      <c r="S114" s="46"/>
      <c r="T114" s="94"/>
      <c r="AT114" s="23" t="s">
        <v>217</v>
      </c>
      <c r="AU114" s="23" t="s">
        <v>82</v>
      </c>
    </row>
    <row r="115" spans="2:51" s="12" customFormat="1" ht="13.5">
      <c r="B115" s="250"/>
      <c r="C115" s="251"/>
      <c r="D115" s="234" t="s">
        <v>192</v>
      </c>
      <c r="E115" s="252" t="s">
        <v>21</v>
      </c>
      <c r="F115" s="253" t="s">
        <v>193</v>
      </c>
      <c r="G115" s="251"/>
      <c r="H115" s="252" t="s">
        <v>21</v>
      </c>
      <c r="I115" s="254"/>
      <c r="J115" s="251"/>
      <c r="K115" s="251"/>
      <c r="L115" s="255"/>
      <c r="M115" s="256"/>
      <c r="N115" s="257"/>
      <c r="O115" s="257"/>
      <c r="P115" s="257"/>
      <c r="Q115" s="257"/>
      <c r="R115" s="257"/>
      <c r="S115" s="257"/>
      <c r="T115" s="258"/>
      <c r="AT115" s="259" t="s">
        <v>192</v>
      </c>
      <c r="AU115" s="259" t="s">
        <v>82</v>
      </c>
      <c r="AV115" s="12" t="s">
        <v>80</v>
      </c>
      <c r="AW115" s="12" t="s">
        <v>35</v>
      </c>
      <c r="AX115" s="12" t="s">
        <v>72</v>
      </c>
      <c r="AY115" s="259" t="s">
        <v>130</v>
      </c>
    </row>
    <row r="116" spans="2:51" s="13" customFormat="1" ht="13.5">
      <c r="B116" s="260"/>
      <c r="C116" s="261"/>
      <c r="D116" s="234" t="s">
        <v>192</v>
      </c>
      <c r="E116" s="262" t="s">
        <v>21</v>
      </c>
      <c r="F116" s="263" t="s">
        <v>219</v>
      </c>
      <c r="G116" s="261"/>
      <c r="H116" s="264">
        <v>7.3</v>
      </c>
      <c r="I116" s="265"/>
      <c r="J116" s="261"/>
      <c r="K116" s="261"/>
      <c r="L116" s="266"/>
      <c r="M116" s="267"/>
      <c r="N116" s="268"/>
      <c r="O116" s="268"/>
      <c r="P116" s="268"/>
      <c r="Q116" s="268"/>
      <c r="R116" s="268"/>
      <c r="S116" s="268"/>
      <c r="T116" s="269"/>
      <c r="AT116" s="270" t="s">
        <v>192</v>
      </c>
      <c r="AU116" s="270" t="s">
        <v>82</v>
      </c>
      <c r="AV116" s="13" t="s">
        <v>82</v>
      </c>
      <c r="AW116" s="13" t="s">
        <v>35</v>
      </c>
      <c r="AX116" s="13" t="s">
        <v>72</v>
      </c>
      <c r="AY116" s="270" t="s">
        <v>130</v>
      </c>
    </row>
    <row r="117" spans="2:63" s="10" customFormat="1" ht="29.85" customHeight="1">
      <c r="B117" s="209"/>
      <c r="C117" s="210"/>
      <c r="D117" s="211" t="s">
        <v>71</v>
      </c>
      <c r="E117" s="248" t="s">
        <v>160</v>
      </c>
      <c r="F117" s="248" t="s">
        <v>220</v>
      </c>
      <c r="G117" s="210"/>
      <c r="H117" s="210"/>
      <c r="I117" s="213"/>
      <c r="J117" s="249">
        <f>BK117</f>
        <v>0</v>
      </c>
      <c r="K117" s="210"/>
      <c r="L117" s="215"/>
      <c r="M117" s="216"/>
      <c r="N117" s="217"/>
      <c r="O117" s="217"/>
      <c r="P117" s="218">
        <f>SUM(P118:P165)</f>
        <v>0</v>
      </c>
      <c r="Q117" s="217"/>
      <c r="R117" s="218">
        <f>SUM(R118:R165)</f>
        <v>11.3276284</v>
      </c>
      <c r="S117" s="217"/>
      <c r="T117" s="219">
        <f>SUM(T118:T165)</f>
        <v>0</v>
      </c>
      <c r="AR117" s="220" t="s">
        <v>80</v>
      </c>
      <c r="AT117" s="221" t="s">
        <v>71</v>
      </c>
      <c r="AU117" s="221" t="s">
        <v>80</v>
      </c>
      <c r="AY117" s="220" t="s">
        <v>130</v>
      </c>
      <c r="BK117" s="222">
        <f>SUM(BK118:BK165)</f>
        <v>0</v>
      </c>
    </row>
    <row r="118" spans="2:65" s="1" customFormat="1" ht="16.5" customHeight="1">
      <c r="B118" s="45"/>
      <c r="C118" s="223" t="s">
        <v>221</v>
      </c>
      <c r="D118" s="223" t="s">
        <v>131</v>
      </c>
      <c r="E118" s="224" t="s">
        <v>222</v>
      </c>
      <c r="F118" s="225" t="s">
        <v>223</v>
      </c>
      <c r="G118" s="226" t="s">
        <v>142</v>
      </c>
      <c r="H118" s="227">
        <v>1</v>
      </c>
      <c r="I118" s="228"/>
      <c r="J118" s="227">
        <f>ROUND(I118*H118,1)</f>
        <v>0</v>
      </c>
      <c r="K118" s="225" t="s">
        <v>224</v>
      </c>
      <c r="L118" s="71"/>
      <c r="M118" s="229" t="s">
        <v>21</v>
      </c>
      <c r="N118" s="230" t="s">
        <v>43</v>
      </c>
      <c r="O118" s="46"/>
      <c r="P118" s="231">
        <f>O118*H118</f>
        <v>0</v>
      </c>
      <c r="Q118" s="231">
        <v>0</v>
      </c>
      <c r="R118" s="231">
        <f>Q118*H118</f>
        <v>0</v>
      </c>
      <c r="S118" s="231">
        <v>0</v>
      </c>
      <c r="T118" s="232">
        <f>S118*H118</f>
        <v>0</v>
      </c>
      <c r="AR118" s="23" t="s">
        <v>151</v>
      </c>
      <c r="AT118" s="23" t="s">
        <v>131</v>
      </c>
      <c r="AU118" s="23" t="s">
        <v>82</v>
      </c>
      <c r="AY118" s="23" t="s">
        <v>130</v>
      </c>
      <c r="BE118" s="233">
        <f>IF(N118="základní",J118,0)</f>
        <v>0</v>
      </c>
      <c r="BF118" s="233">
        <f>IF(N118="snížená",J118,0)</f>
        <v>0</v>
      </c>
      <c r="BG118" s="233">
        <f>IF(N118="zákl. přenesená",J118,0)</f>
        <v>0</v>
      </c>
      <c r="BH118" s="233">
        <f>IF(N118="sníž. přenesená",J118,0)</f>
        <v>0</v>
      </c>
      <c r="BI118" s="233">
        <f>IF(N118="nulová",J118,0)</f>
        <v>0</v>
      </c>
      <c r="BJ118" s="23" t="s">
        <v>80</v>
      </c>
      <c r="BK118" s="233">
        <f>ROUND(I118*H118,1)</f>
        <v>0</v>
      </c>
      <c r="BL118" s="23" t="s">
        <v>151</v>
      </c>
      <c r="BM118" s="23" t="s">
        <v>225</v>
      </c>
    </row>
    <row r="119" spans="2:47" s="1" customFormat="1" ht="13.5">
      <c r="B119" s="45"/>
      <c r="C119" s="73"/>
      <c r="D119" s="234" t="s">
        <v>138</v>
      </c>
      <c r="E119" s="73"/>
      <c r="F119" s="235" t="s">
        <v>226</v>
      </c>
      <c r="G119" s="73"/>
      <c r="H119" s="73"/>
      <c r="I119" s="195"/>
      <c r="J119" s="73"/>
      <c r="K119" s="73"/>
      <c r="L119" s="71"/>
      <c r="M119" s="236"/>
      <c r="N119" s="46"/>
      <c r="O119" s="46"/>
      <c r="P119" s="46"/>
      <c r="Q119" s="46"/>
      <c r="R119" s="46"/>
      <c r="S119" s="46"/>
      <c r="T119" s="94"/>
      <c r="AT119" s="23" t="s">
        <v>138</v>
      </c>
      <c r="AU119" s="23" t="s">
        <v>82</v>
      </c>
    </row>
    <row r="120" spans="2:51" s="12" customFormat="1" ht="13.5">
      <c r="B120" s="250"/>
      <c r="C120" s="251"/>
      <c r="D120" s="234" t="s">
        <v>192</v>
      </c>
      <c r="E120" s="252" t="s">
        <v>21</v>
      </c>
      <c r="F120" s="253" t="s">
        <v>227</v>
      </c>
      <c r="G120" s="251"/>
      <c r="H120" s="252" t="s">
        <v>21</v>
      </c>
      <c r="I120" s="254"/>
      <c r="J120" s="251"/>
      <c r="K120" s="251"/>
      <c r="L120" s="255"/>
      <c r="M120" s="256"/>
      <c r="N120" s="257"/>
      <c r="O120" s="257"/>
      <c r="P120" s="257"/>
      <c r="Q120" s="257"/>
      <c r="R120" s="257"/>
      <c r="S120" s="257"/>
      <c r="T120" s="258"/>
      <c r="AT120" s="259" t="s">
        <v>192</v>
      </c>
      <c r="AU120" s="259" t="s">
        <v>82</v>
      </c>
      <c r="AV120" s="12" t="s">
        <v>80</v>
      </c>
      <c r="AW120" s="12" t="s">
        <v>35</v>
      </c>
      <c r="AX120" s="12" t="s">
        <v>72</v>
      </c>
      <c r="AY120" s="259" t="s">
        <v>130</v>
      </c>
    </row>
    <row r="121" spans="2:51" s="13" customFormat="1" ht="13.5">
      <c r="B121" s="260"/>
      <c r="C121" s="261"/>
      <c r="D121" s="234" t="s">
        <v>192</v>
      </c>
      <c r="E121" s="262" t="s">
        <v>21</v>
      </c>
      <c r="F121" s="263" t="s">
        <v>80</v>
      </c>
      <c r="G121" s="261"/>
      <c r="H121" s="264">
        <v>1</v>
      </c>
      <c r="I121" s="265"/>
      <c r="J121" s="261"/>
      <c r="K121" s="261"/>
      <c r="L121" s="266"/>
      <c r="M121" s="267"/>
      <c r="N121" s="268"/>
      <c r="O121" s="268"/>
      <c r="P121" s="268"/>
      <c r="Q121" s="268"/>
      <c r="R121" s="268"/>
      <c r="S121" s="268"/>
      <c r="T121" s="269"/>
      <c r="AT121" s="270" t="s">
        <v>192</v>
      </c>
      <c r="AU121" s="270" t="s">
        <v>82</v>
      </c>
      <c r="AV121" s="13" t="s">
        <v>82</v>
      </c>
      <c r="AW121" s="13" t="s">
        <v>35</v>
      </c>
      <c r="AX121" s="13" t="s">
        <v>72</v>
      </c>
      <c r="AY121" s="270" t="s">
        <v>130</v>
      </c>
    </row>
    <row r="122" spans="2:65" s="1" customFormat="1" ht="25.5" customHeight="1">
      <c r="B122" s="45"/>
      <c r="C122" s="223" t="s">
        <v>228</v>
      </c>
      <c r="D122" s="223" t="s">
        <v>131</v>
      </c>
      <c r="E122" s="224" t="s">
        <v>229</v>
      </c>
      <c r="F122" s="225" t="s">
        <v>230</v>
      </c>
      <c r="G122" s="226" t="s">
        <v>201</v>
      </c>
      <c r="H122" s="227">
        <v>258</v>
      </c>
      <c r="I122" s="228"/>
      <c r="J122" s="227">
        <f>ROUND(I122*H122,1)</f>
        <v>0</v>
      </c>
      <c r="K122" s="225" t="s">
        <v>135</v>
      </c>
      <c r="L122" s="71"/>
      <c r="M122" s="229" t="s">
        <v>21</v>
      </c>
      <c r="N122" s="230" t="s">
        <v>43</v>
      </c>
      <c r="O122" s="46"/>
      <c r="P122" s="231">
        <f>O122*H122</f>
        <v>0</v>
      </c>
      <c r="Q122" s="231">
        <v>0.003</v>
      </c>
      <c r="R122" s="231">
        <f>Q122*H122</f>
        <v>0.774</v>
      </c>
      <c r="S122" s="231">
        <v>0</v>
      </c>
      <c r="T122" s="232">
        <f>S122*H122</f>
        <v>0</v>
      </c>
      <c r="AR122" s="23" t="s">
        <v>151</v>
      </c>
      <c r="AT122" s="23" t="s">
        <v>131</v>
      </c>
      <c r="AU122" s="23" t="s">
        <v>82</v>
      </c>
      <c r="AY122" s="23" t="s">
        <v>130</v>
      </c>
      <c r="BE122" s="233">
        <f>IF(N122="základní",J122,0)</f>
        <v>0</v>
      </c>
      <c r="BF122" s="233">
        <f>IF(N122="snížená",J122,0)</f>
        <v>0</v>
      </c>
      <c r="BG122" s="233">
        <f>IF(N122="zákl. přenesená",J122,0)</f>
        <v>0</v>
      </c>
      <c r="BH122" s="233">
        <f>IF(N122="sníž. přenesená",J122,0)</f>
        <v>0</v>
      </c>
      <c r="BI122" s="233">
        <f>IF(N122="nulová",J122,0)</f>
        <v>0</v>
      </c>
      <c r="BJ122" s="23" t="s">
        <v>80</v>
      </c>
      <c r="BK122" s="233">
        <f>ROUND(I122*H122,1)</f>
        <v>0</v>
      </c>
      <c r="BL122" s="23" t="s">
        <v>151</v>
      </c>
      <c r="BM122" s="23" t="s">
        <v>231</v>
      </c>
    </row>
    <row r="123" spans="2:51" s="12" customFormat="1" ht="13.5">
      <c r="B123" s="250"/>
      <c r="C123" s="251"/>
      <c r="D123" s="234" t="s">
        <v>192</v>
      </c>
      <c r="E123" s="252" t="s">
        <v>21</v>
      </c>
      <c r="F123" s="253" t="s">
        <v>232</v>
      </c>
      <c r="G123" s="251"/>
      <c r="H123" s="252" t="s">
        <v>21</v>
      </c>
      <c r="I123" s="254"/>
      <c r="J123" s="251"/>
      <c r="K123" s="251"/>
      <c r="L123" s="255"/>
      <c r="M123" s="256"/>
      <c r="N123" s="257"/>
      <c r="O123" s="257"/>
      <c r="P123" s="257"/>
      <c r="Q123" s="257"/>
      <c r="R123" s="257"/>
      <c r="S123" s="257"/>
      <c r="T123" s="258"/>
      <c r="AT123" s="259" t="s">
        <v>192</v>
      </c>
      <c r="AU123" s="259" t="s">
        <v>82</v>
      </c>
      <c r="AV123" s="12" t="s">
        <v>80</v>
      </c>
      <c r="AW123" s="12" t="s">
        <v>35</v>
      </c>
      <c r="AX123" s="12" t="s">
        <v>72</v>
      </c>
      <c r="AY123" s="259" t="s">
        <v>130</v>
      </c>
    </row>
    <row r="124" spans="2:51" s="13" customFormat="1" ht="13.5">
      <c r="B124" s="260"/>
      <c r="C124" s="261"/>
      <c r="D124" s="234" t="s">
        <v>192</v>
      </c>
      <c r="E124" s="262" t="s">
        <v>21</v>
      </c>
      <c r="F124" s="263" t="s">
        <v>233</v>
      </c>
      <c r="G124" s="261"/>
      <c r="H124" s="264">
        <v>121.5</v>
      </c>
      <c r="I124" s="265"/>
      <c r="J124" s="261"/>
      <c r="K124" s="261"/>
      <c r="L124" s="266"/>
      <c r="M124" s="267"/>
      <c r="N124" s="268"/>
      <c r="O124" s="268"/>
      <c r="P124" s="268"/>
      <c r="Q124" s="268"/>
      <c r="R124" s="268"/>
      <c r="S124" s="268"/>
      <c r="T124" s="269"/>
      <c r="AT124" s="270" t="s">
        <v>192</v>
      </c>
      <c r="AU124" s="270" t="s">
        <v>82</v>
      </c>
      <c r="AV124" s="13" t="s">
        <v>82</v>
      </c>
      <c r="AW124" s="13" t="s">
        <v>35</v>
      </c>
      <c r="AX124" s="13" t="s">
        <v>72</v>
      </c>
      <c r="AY124" s="270" t="s">
        <v>130</v>
      </c>
    </row>
    <row r="125" spans="2:51" s="12" customFormat="1" ht="13.5">
      <c r="B125" s="250"/>
      <c r="C125" s="251"/>
      <c r="D125" s="234" t="s">
        <v>192</v>
      </c>
      <c r="E125" s="252" t="s">
        <v>21</v>
      </c>
      <c r="F125" s="253" t="s">
        <v>234</v>
      </c>
      <c r="G125" s="251"/>
      <c r="H125" s="252" t="s">
        <v>21</v>
      </c>
      <c r="I125" s="254"/>
      <c r="J125" s="251"/>
      <c r="K125" s="251"/>
      <c r="L125" s="255"/>
      <c r="M125" s="256"/>
      <c r="N125" s="257"/>
      <c r="O125" s="257"/>
      <c r="P125" s="257"/>
      <c r="Q125" s="257"/>
      <c r="R125" s="257"/>
      <c r="S125" s="257"/>
      <c r="T125" s="258"/>
      <c r="AT125" s="259" t="s">
        <v>192</v>
      </c>
      <c r="AU125" s="259" t="s">
        <v>82</v>
      </c>
      <c r="AV125" s="12" t="s">
        <v>80</v>
      </c>
      <c r="AW125" s="12" t="s">
        <v>35</v>
      </c>
      <c r="AX125" s="12" t="s">
        <v>72</v>
      </c>
      <c r="AY125" s="259" t="s">
        <v>130</v>
      </c>
    </row>
    <row r="126" spans="2:51" s="13" customFormat="1" ht="13.5">
      <c r="B126" s="260"/>
      <c r="C126" s="261"/>
      <c r="D126" s="234" t="s">
        <v>192</v>
      </c>
      <c r="E126" s="262" t="s">
        <v>21</v>
      </c>
      <c r="F126" s="263" t="s">
        <v>235</v>
      </c>
      <c r="G126" s="261"/>
      <c r="H126" s="264">
        <v>33</v>
      </c>
      <c r="I126" s="265"/>
      <c r="J126" s="261"/>
      <c r="K126" s="261"/>
      <c r="L126" s="266"/>
      <c r="M126" s="267"/>
      <c r="N126" s="268"/>
      <c r="O126" s="268"/>
      <c r="P126" s="268"/>
      <c r="Q126" s="268"/>
      <c r="R126" s="268"/>
      <c r="S126" s="268"/>
      <c r="T126" s="269"/>
      <c r="AT126" s="270" t="s">
        <v>192</v>
      </c>
      <c r="AU126" s="270" t="s">
        <v>82</v>
      </c>
      <c r="AV126" s="13" t="s">
        <v>82</v>
      </c>
      <c r="AW126" s="13" t="s">
        <v>35</v>
      </c>
      <c r="AX126" s="13" t="s">
        <v>72</v>
      </c>
      <c r="AY126" s="270" t="s">
        <v>130</v>
      </c>
    </row>
    <row r="127" spans="2:51" s="12" customFormat="1" ht="13.5">
      <c r="B127" s="250"/>
      <c r="C127" s="251"/>
      <c r="D127" s="234" t="s">
        <v>192</v>
      </c>
      <c r="E127" s="252" t="s">
        <v>21</v>
      </c>
      <c r="F127" s="253" t="s">
        <v>236</v>
      </c>
      <c r="G127" s="251"/>
      <c r="H127" s="252" t="s">
        <v>21</v>
      </c>
      <c r="I127" s="254"/>
      <c r="J127" s="251"/>
      <c r="K127" s="251"/>
      <c r="L127" s="255"/>
      <c r="M127" s="256"/>
      <c r="N127" s="257"/>
      <c r="O127" s="257"/>
      <c r="P127" s="257"/>
      <c r="Q127" s="257"/>
      <c r="R127" s="257"/>
      <c r="S127" s="257"/>
      <c r="T127" s="258"/>
      <c r="AT127" s="259" t="s">
        <v>192</v>
      </c>
      <c r="AU127" s="259" t="s">
        <v>82</v>
      </c>
      <c r="AV127" s="12" t="s">
        <v>80</v>
      </c>
      <c r="AW127" s="12" t="s">
        <v>35</v>
      </c>
      <c r="AX127" s="12" t="s">
        <v>72</v>
      </c>
      <c r="AY127" s="259" t="s">
        <v>130</v>
      </c>
    </row>
    <row r="128" spans="2:51" s="13" customFormat="1" ht="13.5">
      <c r="B128" s="260"/>
      <c r="C128" s="261"/>
      <c r="D128" s="234" t="s">
        <v>192</v>
      </c>
      <c r="E128" s="262" t="s">
        <v>21</v>
      </c>
      <c r="F128" s="263" t="s">
        <v>237</v>
      </c>
      <c r="G128" s="261"/>
      <c r="H128" s="264">
        <v>103.5</v>
      </c>
      <c r="I128" s="265"/>
      <c r="J128" s="261"/>
      <c r="K128" s="261"/>
      <c r="L128" s="266"/>
      <c r="M128" s="267"/>
      <c r="N128" s="268"/>
      <c r="O128" s="268"/>
      <c r="P128" s="268"/>
      <c r="Q128" s="268"/>
      <c r="R128" s="268"/>
      <c r="S128" s="268"/>
      <c r="T128" s="269"/>
      <c r="AT128" s="270" t="s">
        <v>192</v>
      </c>
      <c r="AU128" s="270" t="s">
        <v>82</v>
      </c>
      <c r="AV128" s="13" t="s">
        <v>82</v>
      </c>
      <c r="AW128" s="13" t="s">
        <v>35</v>
      </c>
      <c r="AX128" s="13" t="s">
        <v>72</v>
      </c>
      <c r="AY128" s="270" t="s">
        <v>130</v>
      </c>
    </row>
    <row r="129" spans="2:65" s="1" customFormat="1" ht="25.5" customHeight="1">
      <c r="B129" s="45"/>
      <c r="C129" s="223" t="s">
        <v>238</v>
      </c>
      <c r="D129" s="223" t="s">
        <v>131</v>
      </c>
      <c r="E129" s="224" t="s">
        <v>239</v>
      </c>
      <c r="F129" s="225" t="s">
        <v>240</v>
      </c>
      <c r="G129" s="226" t="s">
        <v>201</v>
      </c>
      <c r="H129" s="227">
        <v>88.6</v>
      </c>
      <c r="I129" s="228"/>
      <c r="J129" s="227">
        <f>ROUND(I129*H129,1)</f>
        <v>0</v>
      </c>
      <c r="K129" s="225" t="s">
        <v>135</v>
      </c>
      <c r="L129" s="71"/>
      <c r="M129" s="229" t="s">
        <v>21</v>
      </c>
      <c r="N129" s="230" t="s">
        <v>43</v>
      </c>
      <c r="O129" s="46"/>
      <c r="P129" s="231">
        <f>O129*H129</f>
        <v>0</v>
      </c>
      <c r="Q129" s="231">
        <v>0.00489</v>
      </c>
      <c r="R129" s="231">
        <f>Q129*H129</f>
        <v>0.433254</v>
      </c>
      <c r="S129" s="231">
        <v>0</v>
      </c>
      <c r="T129" s="232">
        <f>S129*H129</f>
        <v>0</v>
      </c>
      <c r="AR129" s="23" t="s">
        <v>151</v>
      </c>
      <c r="AT129" s="23" t="s">
        <v>131</v>
      </c>
      <c r="AU129" s="23" t="s">
        <v>82</v>
      </c>
      <c r="AY129" s="23" t="s">
        <v>130</v>
      </c>
      <c r="BE129" s="233">
        <f>IF(N129="základní",J129,0)</f>
        <v>0</v>
      </c>
      <c r="BF129" s="233">
        <f>IF(N129="snížená",J129,0)</f>
        <v>0</v>
      </c>
      <c r="BG129" s="233">
        <f>IF(N129="zákl. přenesená",J129,0)</f>
        <v>0</v>
      </c>
      <c r="BH129" s="233">
        <f>IF(N129="sníž. přenesená",J129,0)</f>
        <v>0</v>
      </c>
      <c r="BI129" s="233">
        <f>IF(N129="nulová",J129,0)</f>
        <v>0</v>
      </c>
      <c r="BJ129" s="23" t="s">
        <v>80</v>
      </c>
      <c r="BK129" s="233">
        <f>ROUND(I129*H129,1)</f>
        <v>0</v>
      </c>
      <c r="BL129" s="23" t="s">
        <v>151</v>
      </c>
      <c r="BM129" s="23" t="s">
        <v>241</v>
      </c>
    </row>
    <row r="130" spans="2:47" s="1" customFormat="1" ht="13.5">
      <c r="B130" s="45"/>
      <c r="C130" s="73"/>
      <c r="D130" s="234" t="s">
        <v>217</v>
      </c>
      <c r="E130" s="73"/>
      <c r="F130" s="235" t="s">
        <v>242</v>
      </c>
      <c r="G130" s="73"/>
      <c r="H130" s="73"/>
      <c r="I130" s="195"/>
      <c r="J130" s="73"/>
      <c r="K130" s="73"/>
      <c r="L130" s="71"/>
      <c r="M130" s="236"/>
      <c r="N130" s="46"/>
      <c r="O130" s="46"/>
      <c r="P130" s="46"/>
      <c r="Q130" s="46"/>
      <c r="R130" s="46"/>
      <c r="S130" s="46"/>
      <c r="T130" s="94"/>
      <c r="AT130" s="23" t="s">
        <v>217</v>
      </c>
      <c r="AU130" s="23" t="s">
        <v>82</v>
      </c>
    </row>
    <row r="131" spans="2:51" s="12" customFormat="1" ht="13.5">
      <c r="B131" s="250"/>
      <c r="C131" s="251"/>
      <c r="D131" s="234" t="s">
        <v>192</v>
      </c>
      <c r="E131" s="252" t="s">
        <v>21</v>
      </c>
      <c r="F131" s="253" t="s">
        <v>211</v>
      </c>
      <c r="G131" s="251"/>
      <c r="H131" s="252" t="s">
        <v>21</v>
      </c>
      <c r="I131" s="254"/>
      <c r="J131" s="251"/>
      <c r="K131" s="251"/>
      <c r="L131" s="255"/>
      <c r="M131" s="256"/>
      <c r="N131" s="257"/>
      <c r="O131" s="257"/>
      <c r="P131" s="257"/>
      <c r="Q131" s="257"/>
      <c r="R131" s="257"/>
      <c r="S131" s="257"/>
      <c r="T131" s="258"/>
      <c r="AT131" s="259" t="s">
        <v>192</v>
      </c>
      <c r="AU131" s="259" t="s">
        <v>82</v>
      </c>
      <c r="AV131" s="12" t="s">
        <v>80</v>
      </c>
      <c r="AW131" s="12" t="s">
        <v>35</v>
      </c>
      <c r="AX131" s="12" t="s">
        <v>72</v>
      </c>
      <c r="AY131" s="259" t="s">
        <v>130</v>
      </c>
    </row>
    <row r="132" spans="2:51" s="13" customFormat="1" ht="13.5">
      <c r="B132" s="260"/>
      <c r="C132" s="261"/>
      <c r="D132" s="234" t="s">
        <v>192</v>
      </c>
      <c r="E132" s="262" t="s">
        <v>21</v>
      </c>
      <c r="F132" s="263" t="s">
        <v>243</v>
      </c>
      <c r="G132" s="261"/>
      <c r="H132" s="264">
        <v>63.6</v>
      </c>
      <c r="I132" s="265"/>
      <c r="J132" s="261"/>
      <c r="K132" s="261"/>
      <c r="L132" s="266"/>
      <c r="M132" s="267"/>
      <c r="N132" s="268"/>
      <c r="O132" s="268"/>
      <c r="P132" s="268"/>
      <c r="Q132" s="268"/>
      <c r="R132" s="268"/>
      <c r="S132" s="268"/>
      <c r="T132" s="269"/>
      <c r="AT132" s="270" t="s">
        <v>192</v>
      </c>
      <c r="AU132" s="270" t="s">
        <v>82</v>
      </c>
      <c r="AV132" s="13" t="s">
        <v>82</v>
      </c>
      <c r="AW132" s="13" t="s">
        <v>35</v>
      </c>
      <c r="AX132" s="13" t="s">
        <v>72</v>
      </c>
      <c r="AY132" s="270" t="s">
        <v>130</v>
      </c>
    </row>
    <row r="133" spans="2:51" s="12" customFormat="1" ht="13.5">
      <c r="B133" s="250"/>
      <c r="C133" s="251"/>
      <c r="D133" s="234" t="s">
        <v>192</v>
      </c>
      <c r="E133" s="252" t="s">
        <v>21</v>
      </c>
      <c r="F133" s="253" t="s">
        <v>193</v>
      </c>
      <c r="G133" s="251"/>
      <c r="H133" s="252" t="s">
        <v>21</v>
      </c>
      <c r="I133" s="254"/>
      <c r="J133" s="251"/>
      <c r="K133" s="251"/>
      <c r="L133" s="255"/>
      <c r="M133" s="256"/>
      <c r="N133" s="257"/>
      <c r="O133" s="257"/>
      <c r="P133" s="257"/>
      <c r="Q133" s="257"/>
      <c r="R133" s="257"/>
      <c r="S133" s="257"/>
      <c r="T133" s="258"/>
      <c r="AT133" s="259" t="s">
        <v>192</v>
      </c>
      <c r="AU133" s="259" t="s">
        <v>82</v>
      </c>
      <c r="AV133" s="12" t="s">
        <v>80</v>
      </c>
      <c r="AW133" s="12" t="s">
        <v>35</v>
      </c>
      <c r="AX133" s="12" t="s">
        <v>72</v>
      </c>
      <c r="AY133" s="259" t="s">
        <v>130</v>
      </c>
    </row>
    <row r="134" spans="2:51" s="13" customFormat="1" ht="13.5">
      <c r="B134" s="260"/>
      <c r="C134" s="261"/>
      <c r="D134" s="234" t="s">
        <v>192</v>
      </c>
      <c r="E134" s="262" t="s">
        <v>21</v>
      </c>
      <c r="F134" s="263" t="s">
        <v>244</v>
      </c>
      <c r="G134" s="261"/>
      <c r="H134" s="264">
        <v>25</v>
      </c>
      <c r="I134" s="265"/>
      <c r="J134" s="261"/>
      <c r="K134" s="261"/>
      <c r="L134" s="266"/>
      <c r="M134" s="267"/>
      <c r="N134" s="268"/>
      <c r="O134" s="268"/>
      <c r="P134" s="268"/>
      <c r="Q134" s="268"/>
      <c r="R134" s="268"/>
      <c r="S134" s="268"/>
      <c r="T134" s="269"/>
      <c r="AT134" s="270" t="s">
        <v>192</v>
      </c>
      <c r="AU134" s="270" t="s">
        <v>82</v>
      </c>
      <c r="AV134" s="13" t="s">
        <v>82</v>
      </c>
      <c r="AW134" s="13" t="s">
        <v>35</v>
      </c>
      <c r="AX134" s="13" t="s">
        <v>72</v>
      </c>
      <c r="AY134" s="270" t="s">
        <v>130</v>
      </c>
    </row>
    <row r="135" spans="2:65" s="1" customFormat="1" ht="16.5" customHeight="1">
      <c r="B135" s="45"/>
      <c r="C135" s="223" t="s">
        <v>245</v>
      </c>
      <c r="D135" s="223" t="s">
        <v>131</v>
      </c>
      <c r="E135" s="224" t="s">
        <v>246</v>
      </c>
      <c r="F135" s="225" t="s">
        <v>247</v>
      </c>
      <c r="G135" s="226" t="s">
        <v>201</v>
      </c>
      <c r="H135" s="227">
        <v>1576.6</v>
      </c>
      <c r="I135" s="228"/>
      <c r="J135" s="227">
        <f>ROUND(I135*H135,1)</f>
        <v>0</v>
      </c>
      <c r="K135" s="225" t="s">
        <v>135</v>
      </c>
      <c r="L135" s="71"/>
      <c r="M135" s="229" t="s">
        <v>21</v>
      </c>
      <c r="N135" s="230" t="s">
        <v>43</v>
      </c>
      <c r="O135" s="46"/>
      <c r="P135" s="231">
        <f>O135*H135</f>
        <v>0</v>
      </c>
      <c r="Q135" s="231">
        <v>0.003</v>
      </c>
      <c r="R135" s="231">
        <f>Q135*H135</f>
        <v>4.7298</v>
      </c>
      <c r="S135" s="231">
        <v>0</v>
      </c>
      <c r="T135" s="232">
        <f>S135*H135</f>
        <v>0</v>
      </c>
      <c r="AR135" s="23" t="s">
        <v>151</v>
      </c>
      <c r="AT135" s="23" t="s">
        <v>131</v>
      </c>
      <c r="AU135" s="23" t="s">
        <v>82</v>
      </c>
      <c r="AY135" s="23" t="s">
        <v>130</v>
      </c>
      <c r="BE135" s="233">
        <f>IF(N135="základní",J135,0)</f>
        <v>0</v>
      </c>
      <c r="BF135" s="233">
        <f>IF(N135="snížená",J135,0)</f>
        <v>0</v>
      </c>
      <c r="BG135" s="233">
        <f>IF(N135="zákl. přenesená",J135,0)</f>
        <v>0</v>
      </c>
      <c r="BH135" s="233">
        <f>IF(N135="sníž. přenesená",J135,0)</f>
        <v>0</v>
      </c>
      <c r="BI135" s="233">
        <f>IF(N135="nulová",J135,0)</f>
        <v>0</v>
      </c>
      <c r="BJ135" s="23" t="s">
        <v>80</v>
      </c>
      <c r="BK135" s="233">
        <f>ROUND(I135*H135,1)</f>
        <v>0</v>
      </c>
      <c r="BL135" s="23" t="s">
        <v>151</v>
      </c>
      <c r="BM135" s="23" t="s">
        <v>248</v>
      </c>
    </row>
    <row r="136" spans="2:51" s="12" customFormat="1" ht="13.5">
      <c r="B136" s="250"/>
      <c r="C136" s="251"/>
      <c r="D136" s="234" t="s">
        <v>192</v>
      </c>
      <c r="E136" s="252" t="s">
        <v>21</v>
      </c>
      <c r="F136" s="253" t="s">
        <v>232</v>
      </c>
      <c r="G136" s="251"/>
      <c r="H136" s="252" t="s">
        <v>21</v>
      </c>
      <c r="I136" s="254"/>
      <c r="J136" s="251"/>
      <c r="K136" s="251"/>
      <c r="L136" s="255"/>
      <c r="M136" s="256"/>
      <c r="N136" s="257"/>
      <c r="O136" s="257"/>
      <c r="P136" s="257"/>
      <c r="Q136" s="257"/>
      <c r="R136" s="257"/>
      <c r="S136" s="257"/>
      <c r="T136" s="258"/>
      <c r="AT136" s="259" t="s">
        <v>192</v>
      </c>
      <c r="AU136" s="259" t="s">
        <v>82</v>
      </c>
      <c r="AV136" s="12" t="s">
        <v>80</v>
      </c>
      <c r="AW136" s="12" t="s">
        <v>35</v>
      </c>
      <c r="AX136" s="12" t="s">
        <v>72</v>
      </c>
      <c r="AY136" s="259" t="s">
        <v>130</v>
      </c>
    </row>
    <row r="137" spans="2:51" s="13" customFormat="1" ht="13.5">
      <c r="B137" s="260"/>
      <c r="C137" s="261"/>
      <c r="D137" s="234" t="s">
        <v>192</v>
      </c>
      <c r="E137" s="262" t="s">
        <v>21</v>
      </c>
      <c r="F137" s="263" t="s">
        <v>249</v>
      </c>
      <c r="G137" s="261"/>
      <c r="H137" s="264">
        <v>1203.5</v>
      </c>
      <c r="I137" s="265"/>
      <c r="J137" s="261"/>
      <c r="K137" s="261"/>
      <c r="L137" s="266"/>
      <c r="M137" s="267"/>
      <c r="N137" s="268"/>
      <c r="O137" s="268"/>
      <c r="P137" s="268"/>
      <c r="Q137" s="268"/>
      <c r="R137" s="268"/>
      <c r="S137" s="268"/>
      <c r="T137" s="269"/>
      <c r="AT137" s="270" t="s">
        <v>192</v>
      </c>
      <c r="AU137" s="270" t="s">
        <v>82</v>
      </c>
      <c r="AV137" s="13" t="s">
        <v>82</v>
      </c>
      <c r="AW137" s="13" t="s">
        <v>35</v>
      </c>
      <c r="AX137" s="13" t="s">
        <v>72</v>
      </c>
      <c r="AY137" s="270" t="s">
        <v>130</v>
      </c>
    </row>
    <row r="138" spans="2:51" s="12" customFormat="1" ht="13.5">
      <c r="B138" s="250"/>
      <c r="C138" s="251"/>
      <c r="D138" s="234" t="s">
        <v>192</v>
      </c>
      <c r="E138" s="252" t="s">
        <v>21</v>
      </c>
      <c r="F138" s="253" t="s">
        <v>234</v>
      </c>
      <c r="G138" s="251"/>
      <c r="H138" s="252" t="s">
        <v>21</v>
      </c>
      <c r="I138" s="254"/>
      <c r="J138" s="251"/>
      <c r="K138" s="251"/>
      <c r="L138" s="255"/>
      <c r="M138" s="256"/>
      <c r="N138" s="257"/>
      <c r="O138" s="257"/>
      <c r="P138" s="257"/>
      <c r="Q138" s="257"/>
      <c r="R138" s="257"/>
      <c r="S138" s="257"/>
      <c r="T138" s="258"/>
      <c r="AT138" s="259" t="s">
        <v>192</v>
      </c>
      <c r="AU138" s="259" t="s">
        <v>82</v>
      </c>
      <c r="AV138" s="12" t="s">
        <v>80</v>
      </c>
      <c r="AW138" s="12" t="s">
        <v>35</v>
      </c>
      <c r="AX138" s="12" t="s">
        <v>72</v>
      </c>
      <c r="AY138" s="259" t="s">
        <v>130</v>
      </c>
    </row>
    <row r="139" spans="2:51" s="13" customFormat="1" ht="13.5">
      <c r="B139" s="260"/>
      <c r="C139" s="261"/>
      <c r="D139" s="234" t="s">
        <v>192</v>
      </c>
      <c r="E139" s="262" t="s">
        <v>21</v>
      </c>
      <c r="F139" s="263" t="s">
        <v>250</v>
      </c>
      <c r="G139" s="261"/>
      <c r="H139" s="264">
        <v>100</v>
      </c>
      <c r="I139" s="265"/>
      <c r="J139" s="261"/>
      <c r="K139" s="261"/>
      <c r="L139" s="266"/>
      <c r="M139" s="267"/>
      <c r="N139" s="268"/>
      <c r="O139" s="268"/>
      <c r="P139" s="268"/>
      <c r="Q139" s="268"/>
      <c r="R139" s="268"/>
      <c r="S139" s="268"/>
      <c r="T139" s="269"/>
      <c r="AT139" s="270" t="s">
        <v>192</v>
      </c>
      <c r="AU139" s="270" t="s">
        <v>82</v>
      </c>
      <c r="AV139" s="13" t="s">
        <v>82</v>
      </c>
      <c r="AW139" s="13" t="s">
        <v>35</v>
      </c>
      <c r="AX139" s="13" t="s">
        <v>72</v>
      </c>
      <c r="AY139" s="270" t="s">
        <v>130</v>
      </c>
    </row>
    <row r="140" spans="2:51" s="12" customFormat="1" ht="13.5">
      <c r="B140" s="250"/>
      <c r="C140" s="251"/>
      <c r="D140" s="234" t="s">
        <v>192</v>
      </c>
      <c r="E140" s="252" t="s">
        <v>21</v>
      </c>
      <c r="F140" s="253" t="s">
        <v>251</v>
      </c>
      <c r="G140" s="251"/>
      <c r="H140" s="252" t="s">
        <v>21</v>
      </c>
      <c r="I140" s="254"/>
      <c r="J140" s="251"/>
      <c r="K140" s="251"/>
      <c r="L140" s="255"/>
      <c r="M140" s="256"/>
      <c r="N140" s="257"/>
      <c r="O140" s="257"/>
      <c r="P140" s="257"/>
      <c r="Q140" s="257"/>
      <c r="R140" s="257"/>
      <c r="S140" s="257"/>
      <c r="T140" s="258"/>
      <c r="AT140" s="259" t="s">
        <v>192</v>
      </c>
      <c r="AU140" s="259" t="s">
        <v>82</v>
      </c>
      <c r="AV140" s="12" t="s">
        <v>80</v>
      </c>
      <c r="AW140" s="12" t="s">
        <v>35</v>
      </c>
      <c r="AX140" s="12" t="s">
        <v>72</v>
      </c>
      <c r="AY140" s="259" t="s">
        <v>130</v>
      </c>
    </row>
    <row r="141" spans="2:51" s="13" customFormat="1" ht="13.5">
      <c r="B141" s="260"/>
      <c r="C141" s="261"/>
      <c r="D141" s="234" t="s">
        <v>192</v>
      </c>
      <c r="E141" s="262" t="s">
        <v>21</v>
      </c>
      <c r="F141" s="263" t="s">
        <v>252</v>
      </c>
      <c r="G141" s="261"/>
      <c r="H141" s="264">
        <v>82.5</v>
      </c>
      <c r="I141" s="265"/>
      <c r="J141" s="261"/>
      <c r="K141" s="261"/>
      <c r="L141" s="266"/>
      <c r="M141" s="267"/>
      <c r="N141" s="268"/>
      <c r="O141" s="268"/>
      <c r="P141" s="268"/>
      <c r="Q141" s="268"/>
      <c r="R141" s="268"/>
      <c r="S141" s="268"/>
      <c r="T141" s="269"/>
      <c r="AT141" s="270" t="s">
        <v>192</v>
      </c>
      <c r="AU141" s="270" t="s">
        <v>82</v>
      </c>
      <c r="AV141" s="13" t="s">
        <v>82</v>
      </c>
      <c r="AW141" s="13" t="s">
        <v>35</v>
      </c>
      <c r="AX141" s="13" t="s">
        <v>72</v>
      </c>
      <c r="AY141" s="270" t="s">
        <v>130</v>
      </c>
    </row>
    <row r="142" spans="2:51" s="12" customFormat="1" ht="13.5">
      <c r="B142" s="250"/>
      <c r="C142" s="251"/>
      <c r="D142" s="234" t="s">
        <v>192</v>
      </c>
      <c r="E142" s="252" t="s">
        <v>21</v>
      </c>
      <c r="F142" s="253" t="s">
        <v>193</v>
      </c>
      <c r="G142" s="251"/>
      <c r="H142" s="252" t="s">
        <v>21</v>
      </c>
      <c r="I142" s="254"/>
      <c r="J142" s="251"/>
      <c r="K142" s="251"/>
      <c r="L142" s="255"/>
      <c r="M142" s="256"/>
      <c r="N142" s="257"/>
      <c r="O142" s="257"/>
      <c r="P142" s="257"/>
      <c r="Q142" s="257"/>
      <c r="R142" s="257"/>
      <c r="S142" s="257"/>
      <c r="T142" s="258"/>
      <c r="AT142" s="259" t="s">
        <v>192</v>
      </c>
      <c r="AU142" s="259" t="s">
        <v>82</v>
      </c>
      <c r="AV142" s="12" t="s">
        <v>80</v>
      </c>
      <c r="AW142" s="12" t="s">
        <v>35</v>
      </c>
      <c r="AX142" s="12" t="s">
        <v>72</v>
      </c>
      <c r="AY142" s="259" t="s">
        <v>130</v>
      </c>
    </row>
    <row r="143" spans="2:51" s="13" customFormat="1" ht="13.5">
      <c r="B143" s="260"/>
      <c r="C143" s="261"/>
      <c r="D143" s="234" t="s">
        <v>192</v>
      </c>
      <c r="E143" s="262" t="s">
        <v>21</v>
      </c>
      <c r="F143" s="263" t="s">
        <v>244</v>
      </c>
      <c r="G143" s="261"/>
      <c r="H143" s="264">
        <v>25</v>
      </c>
      <c r="I143" s="265"/>
      <c r="J143" s="261"/>
      <c r="K143" s="261"/>
      <c r="L143" s="266"/>
      <c r="M143" s="267"/>
      <c r="N143" s="268"/>
      <c r="O143" s="268"/>
      <c r="P143" s="268"/>
      <c r="Q143" s="268"/>
      <c r="R143" s="268"/>
      <c r="S143" s="268"/>
      <c r="T143" s="269"/>
      <c r="AT143" s="270" t="s">
        <v>192</v>
      </c>
      <c r="AU143" s="270" t="s">
        <v>82</v>
      </c>
      <c r="AV143" s="13" t="s">
        <v>82</v>
      </c>
      <c r="AW143" s="13" t="s">
        <v>35</v>
      </c>
      <c r="AX143" s="13" t="s">
        <v>72</v>
      </c>
      <c r="AY143" s="270" t="s">
        <v>130</v>
      </c>
    </row>
    <row r="144" spans="2:51" s="12" customFormat="1" ht="13.5">
      <c r="B144" s="250"/>
      <c r="C144" s="251"/>
      <c r="D144" s="234" t="s">
        <v>192</v>
      </c>
      <c r="E144" s="252" t="s">
        <v>21</v>
      </c>
      <c r="F144" s="253" t="s">
        <v>236</v>
      </c>
      <c r="G144" s="251"/>
      <c r="H144" s="252" t="s">
        <v>21</v>
      </c>
      <c r="I144" s="254"/>
      <c r="J144" s="251"/>
      <c r="K144" s="251"/>
      <c r="L144" s="255"/>
      <c r="M144" s="256"/>
      <c r="N144" s="257"/>
      <c r="O144" s="257"/>
      <c r="P144" s="257"/>
      <c r="Q144" s="257"/>
      <c r="R144" s="257"/>
      <c r="S144" s="257"/>
      <c r="T144" s="258"/>
      <c r="AT144" s="259" t="s">
        <v>192</v>
      </c>
      <c r="AU144" s="259" t="s">
        <v>82</v>
      </c>
      <c r="AV144" s="12" t="s">
        <v>80</v>
      </c>
      <c r="AW144" s="12" t="s">
        <v>35</v>
      </c>
      <c r="AX144" s="12" t="s">
        <v>72</v>
      </c>
      <c r="AY144" s="259" t="s">
        <v>130</v>
      </c>
    </row>
    <row r="145" spans="2:51" s="13" customFormat="1" ht="13.5">
      <c r="B145" s="260"/>
      <c r="C145" s="261"/>
      <c r="D145" s="234" t="s">
        <v>192</v>
      </c>
      <c r="E145" s="262" t="s">
        <v>21</v>
      </c>
      <c r="F145" s="263" t="s">
        <v>253</v>
      </c>
      <c r="G145" s="261"/>
      <c r="H145" s="264">
        <v>165.6</v>
      </c>
      <c r="I145" s="265"/>
      <c r="J145" s="261"/>
      <c r="K145" s="261"/>
      <c r="L145" s="266"/>
      <c r="M145" s="267"/>
      <c r="N145" s="268"/>
      <c r="O145" s="268"/>
      <c r="P145" s="268"/>
      <c r="Q145" s="268"/>
      <c r="R145" s="268"/>
      <c r="S145" s="268"/>
      <c r="T145" s="269"/>
      <c r="AT145" s="270" t="s">
        <v>192</v>
      </c>
      <c r="AU145" s="270" t="s">
        <v>82</v>
      </c>
      <c r="AV145" s="13" t="s">
        <v>82</v>
      </c>
      <c r="AW145" s="13" t="s">
        <v>35</v>
      </c>
      <c r="AX145" s="13" t="s">
        <v>72</v>
      </c>
      <c r="AY145" s="270" t="s">
        <v>130</v>
      </c>
    </row>
    <row r="146" spans="2:65" s="1" customFormat="1" ht="25.5" customHeight="1">
      <c r="B146" s="45"/>
      <c r="C146" s="223" t="s">
        <v>254</v>
      </c>
      <c r="D146" s="223" t="s">
        <v>131</v>
      </c>
      <c r="E146" s="224" t="s">
        <v>255</v>
      </c>
      <c r="F146" s="225" t="s">
        <v>256</v>
      </c>
      <c r="G146" s="226" t="s">
        <v>215</v>
      </c>
      <c r="H146" s="227">
        <v>18.4</v>
      </c>
      <c r="I146" s="228"/>
      <c r="J146" s="227">
        <f>ROUND(I146*H146,1)</f>
        <v>0</v>
      </c>
      <c r="K146" s="225" t="s">
        <v>135</v>
      </c>
      <c r="L146" s="71"/>
      <c r="M146" s="229" t="s">
        <v>21</v>
      </c>
      <c r="N146" s="230" t="s">
        <v>43</v>
      </c>
      <c r="O146" s="46"/>
      <c r="P146" s="231">
        <f>O146*H146</f>
        <v>0</v>
      </c>
      <c r="Q146" s="231">
        <v>0</v>
      </c>
      <c r="R146" s="231">
        <f>Q146*H146</f>
        <v>0</v>
      </c>
      <c r="S146" s="231">
        <v>0</v>
      </c>
      <c r="T146" s="232">
        <f>S146*H146</f>
        <v>0</v>
      </c>
      <c r="AR146" s="23" t="s">
        <v>151</v>
      </c>
      <c r="AT146" s="23" t="s">
        <v>131</v>
      </c>
      <c r="AU146" s="23" t="s">
        <v>82</v>
      </c>
      <c r="AY146" s="23" t="s">
        <v>130</v>
      </c>
      <c r="BE146" s="233">
        <f>IF(N146="základní",J146,0)</f>
        <v>0</v>
      </c>
      <c r="BF146" s="233">
        <f>IF(N146="snížená",J146,0)</f>
        <v>0</v>
      </c>
      <c r="BG146" s="233">
        <f>IF(N146="zákl. přenesená",J146,0)</f>
        <v>0</v>
      </c>
      <c r="BH146" s="233">
        <f>IF(N146="sníž. přenesená",J146,0)</f>
        <v>0</v>
      </c>
      <c r="BI146" s="233">
        <f>IF(N146="nulová",J146,0)</f>
        <v>0</v>
      </c>
      <c r="BJ146" s="23" t="s">
        <v>80</v>
      </c>
      <c r="BK146" s="233">
        <f>ROUND(I146*H146,1)</f>
        <v>0</v>
      </c>
      <c r="BL146" s="23" t="s">
        <v>151</v>
      </c>
      <c r="BM146" s="23" t="s">
        <v>257</v>
      </c>
    </row>
    <row r="147" spans="2:47" s="1" customFormat="1" ht="13.5">
      <c r="B147" s="45"/>
      <c r="C147" s="73"/>
      <c r="D147" s="234" t="s">
        <v>217</v>
      </c>
      <c r="E147" s="73"/>
      <c r="F147" s="235" t="s">
        <v>258</v>
      </c>
      <c r="G147" s="73"/>
      <c r="H147" s="73"/>
      <c r="I147" s="195"/>
      <c r="J147" s="73"/>
      <c r="K147" s="73"/>
      <c r="L147" s="71"/>
      <c r="M147" s="236"/>
      <c r="N147" s="46"/>
      <c r="O147" s="46"/>
      <c r="P147" s="46"/>
      <c r="Q147" s="46"/>
      <c r="R147" s="46"/>
      <c r="S147" s="46"/>
      <c r="T147" s="94"/>
      <c r="AT147" s="23" t="s">
        <v>217</v>
      </c>
      <c r="AU147" s="23" t="s">
        <v>82</v>
      </c>
    </row>
    <row r="148" spans="2:51" s="12" customFormat="1" ht="13.5">
      <c r="B148" s="250"/>
      <c r="C148" s="251"/>
      <c r="D148" s="234" t="s">
        <v>192</v>
      </c>
      <c r="E148" s="252" t="s">
        <v>21</v>
      </c>
      <c r="F148" s="253" t="s">
        <v>193</v>
      </c>
      <c r="G148" s="251"/>
      <c r="H148" s="252" t="s">
        <v>21</v>
      </c>
      <c r="I148" s="254"/>
      <c r="J148" s="251"/>
      <c r="K148" s="251"/>
      <c r="L148" s="255"/>
      <c r="M148" s="256"/>
      <c r="N148" s="257"/>
      <c r="O148" s="257"/>
      <c r="P148" s="257"/>
      <c r="Q148" s="257"/>
      <c r="R148" s="257"/>
      <c r="S148" s="257"/>
      <c r="T148" s="258"/>
      <c r="AT148" s="259" t="s">
        <v>192</v>
      </c>
      <c r="AU148" s="259" t="s">
        <v>82</v>
      </c>
      <c r="AV148" s="12" t="s">
        <v>80</v>
      </c>
      <c r="AW148" s="12" t="s">
        <v>35</v>
      </c>
      <c r="AX148" s="12" t="s">
        <v>72</v>
      </c>
      <c r="AY148" s="259" t="s">
        <v>130</v>
      </c>
    </row>
    <row r="149" spans="2:51" s="13" customFormat="1" ht="13.5">
      <c r="B149" s="260"/>
      <c r="C149" s="261"/>
      <c r="D149" s="234" t="s">
        <v>192</v>
      </c>
      <c r="E149" s="262" t="s">
        <v>21</v>
      </c>
      <c r="F149" s="263" t="s">
        <v>259</v>
      </c>
      <c r="G149" s="261"/>
      <c r="H149" s="264">
        <v>18.4</v>
      </c>
      <c r="I149" s="265"/>
      <c r="J149" s="261"/>
      <c r="K149" s="261"/>
      <c r="L149" s="266"/>
      <c r="M149" s="267"/>
      <c r="N149" s="268"/>
      <c r="O149" s="268"/>
      <c r="P149" s="268"/>
      <c r="Q149" s="268"/>
      <c r="R149" s="268"/>
      <c r="S149" s="268"/>
      <c r="T149" s="269"/>
      <c r="AT149" s="270" t="s">
        <v>192</v>
      </c>
      <c r="AU149" s="270" t="s">
        <v>82</v>
      </c>
      <c r="AV149" s="13" t="s">
        <v>82</v>
      </c>
      <c r="AW149" s="13" t="s">
        <v>35</v>
      </c>
      <c r="AX149" s="13" t="s">
        <v>72</v>
      </c>
      <c r="AY149" s="270" t="s">
        <v>130</v>
      </c>
    </row>
    <row r="150" spans="2:65" s="1" customFormat="1" ht="16.5" customHeight="1">
      <c r="B150" s="45"/>
      <c r="C150" s="271" t="s">
        <v>260</v>
      </c>
      <c r="D150" s="271" t="s">
        <v>261</v>
      </c>
      <c r="E150" s="272" t="s">
        <v>262</v>
      </c>
      <c r="F150" s="273" t="s">
        <v>263</v>
      </c>
      <c r="G150" s="274" t="s">
        <v>215</v>
      </c>
      <c r="H150" s="275">
        <v>20.24</v>
      </c>
      <c r="I150" s="276"/>
      <c r="J150" s="275">
        <f>ROUND(I150*H150,1)</f>
        <v>0</v>
      </c>
      <c r="K150" s="273" t="s">
        <v>135</v>
      </c>
      <c r="L150" s="277"/>
      <c r="M150" s="278" t="s">
        <v>21</v>
      </c>
      <c r="N150" s="279" t="s">
        <v>43</v>
      </c>
      <c r="O150" s="46"/>
      <c r="P150" s="231">
        <f>O150*H150</f>
        <v>0</v>
      </c>
      <c r="Q150" s="231">
        <v>3E-05</v>
      </c>
      <c r="R150" s="231">
        <f>Q150*H150</f>
        <v>0.0006072</v>
      </c>
      <c r="S150" s="231">
        <v>0</v>
      </c>
      <c r="T150" s="232">
        <f>S150*H150</f>
        <v>0</v>
      </c>
      <c r="AR150" s="23" t="s">
        <v>228</v>
      </c>
      <c r="AT150" s="23" t="s">
        <v>261</v>
      </c>
      <c r="AU150" s="23" t="s">
        <v>82</v>
      </c>
      <c r="AY150" s="23" t="s">
        <v>130</v>
      </c>
      <c r="BE150" s="233">
        <f>IF(N150="základní",J150,0)</f>
        <v>0</v>
      </c>
      <c r="BF150" s="233">
        <f>IF(N150="snížená",J150,0)</f>
        <v>0</v>
      </c>
      <c r="BG150" s="233">
        <f>IF(N150="zákl. přenesená",J150,0)</f>
        <v>0</v>
      </c>
      <c r="BH150" s="233">
        <f>IF(N150="sníž. přenesená",J150,0)</f>
        <v>0</v>
      </c>
      <c r="BI150" s="233">
        <f>IF(N150="nulová",J150,0)</f>
        <v>0</v>
      </c>
      <c r="BJ150" s="23" t="s">
        <v>80</v>
      </c>
      <c r="BK150" s="233">
        <f>ROUND(I150*H150,1)</f>
        <v>0</v>
      </c>
      <c r="BL150" s="23" t="s">
        <v>151</v>
      </c>
      <c r="BM150" s="23" t="s">
        <v>264</v>
      </c>
    </row>
    <row r="151" spans="2:51" s="13" customFormat="1" ht="13.5">
      <c r="B151" s="260"/>
      <c r="C151" s="261"/>
      <c r="D151" s="234" t="s">
        <v>192</v>
      </c>
      <c r="E151" s="262" t="s">
        <v>21</v>
      </c>
      <c r="F151" s="263" t="s">
        <v>265</v>
      </c>
      <c r="G151" s="261"/>
      <c r="H151" s="264">
        <v>20.24</v>
      </c>
      <c r="I151" s="265"/>
      <c r="J151" s="261"/>
      <c r="K151" s="261"/>
      <c r="L151" s="266"/>
      <c r="M151" s="267"/>
      <c r="N151" s="268"/>
      <c r="O151" s="268"/>
      <c r="P151" s="268"/>
      <c r="Q151" s="268"/>
      <c r="R151" s="268"/>
      <c r="S151" s="268"/>
      <c r="T151" s="269"/>
      <c r="AT151" s="270" t="s">
        <v>192</v>
      </c>
      <c r="AU151" s="270" t="s">
        <v>82</v>
      </c>
      <c r="AV151" s="13" t="s">
        <v>82</v>
      </c>
      <c r="AW151" s="13" t="s">
        <v>35</v>
      </c>
      <c r="AX151" s="13" t="s">
        <v>72</v>
      </c>
      <c r="AY151" s="270" t="s">
        <v>130</v>
      </c>
    </row>
    <row r="152" spans="2:65" s="1" customFormat="1" ht="38.25" customHeight="1">
      <c r="B152" s="45"/>
      <c r="C152" s="223" t="s">
        <v>266</v>
      </c>
      <c r="D152" s="223" t="s">
        <v>131</v>
      </c>
      <c r="E152" s="224" t="s">
        <v>267</v>
      </c>
      <c r="F152" s="225" t="s">
        <v>268</v>
      </c>
      <c r="G152" s="226" t="s">
        <v>201</v>
      </c>
      <c r="H152" s="227">
        <v>67</v>
      </c>
      <c r="I152" s="228"/>
      <c r="J152" s="227">
        <f>ROUND(I152*H152,1)</f>
        <v>0</v>
      </c>
      <c r="K152" s="225" t="s">
        <v>135</v>
      </c>
      <c r="L152" s="71"/>
      <c r="M152" s="229" t="s">
        <v>21</v>
      </c>
      <c r="N152" s="230" t="s">
        <v>43</v>
      </c>
      <c r="O152" s="46"/>
      <c r="P152" s="231">
        <f>O152*H152</f>
        <v>0</v>
      </c>
      <c r="Q152" s="231">
        <v>0.01838</v>
      </c>
      <c r="R152" s="231">
        <f>Q152*H152</f>
        <v>1.23146</v>
      </c>
      <c r="S152" s="231">
        <v>0</v>
      </c>
      <c r="T152" s="232">
        <f>S152*H152</f>
        <v>0</v>
      </c>
      <c r="AR152" s="23" t="s">
        <v>151</v>
      </c>
      <c r="AT152" s="23" t="s">
        <v>131</v>
      </c>
      <c r="AU152" s="23" t="s">
        <v>82</v>
      </c>
      <c r="AY152" s="23" t="s">
        <v>130</v>
      </c>
      <c r="BE152" s="233">
        <f>IF(N152="základní",J152,0)</f>
        <v>0</v>
      </c>
      <c r="BF152" s="233">
        <f>IF(N152="snížená",J152,0)</f>
        <v>0</v>
      </c>
      <c r="BG152" s="233">
        <f>IF(N152="zákl. přenesená",J152,0)</f>
        <v>0</v>
      </c>
      <c r="BH152" s="233">
        <f>IF(N152="sníž. přenesená",J152,0)</f>
        <v>0</v>
      </c>
      <c r="BI152" s="233">
        <f>IF(N152="nulová",J152,0)</f>
        <v>0</v>
      </c>
      <c r="BJ152" s="23" t="s">
        <v>80</v>
      </c>
      <c r="BK152" s="233">
        <f>ROUND(I152*H152,1)</f>
        <v>0</v>
      </c>
      <c r="BL152" s="23" t="s">
        <v>151</v>
      </c>
      <c r="BM152" s="23" t="s">
        <v>269</v>
      </c>
    </row>
    <row r="153" spans="2:47" s="1" customFormat="1" ht="13.5">
      <c r="B153" s="45"/>
      <c r="C153" s="73"/>
      <c r="D153" s="234" t="s">
        <v>217</v>
      </c>
      <c r="E153" s="73"/>
      <c r="F153" s="235" t="s">
        <v>270</v>
      </c>
      <c r="G153" s="73"/>
      <c r="H153" s="73"/>
      <c r="I153" s="195"/>
      <c r="J153" s="73"/>
      <c r="K153" s="73"/>
      <c r="L153" s="71"/>
      <c r="M153" s="236"/>
      <c r="N153" s="46"/>
      <c r="O153" s="46"/>
      <c r="P153" s="46"/>
      <c r="Q153" s="46"/>
      <c r="R153" s="46"/>
      <c r="S153" s="46"/>
      <c r="T153" s="94"/>
      <c r="AT153" s="23" t="s">
        <v>217</v>
      </c>
      <c r="AU153" s="23" t="s">
        <v>82</v>
      </c>
    </row>
    <row r="154" spans="2:51" s="12" customFormat="1" ht="13.5">
      <c r="B154" s="250"/>
      <c r="C154" s="251"/>
      <c r="D154" s="234" t="s">
        <v>192</v>
      </c>
      <c r="E154" s="252" t="s">
        <v>21</v>
      </c>
      <c r="F154" s="253" t="s">
        <v>271</v>
      </c>
      <c r="G154" s="251"/>
      <c r="H154" s="252" t="s">
        <v>21</v>
      </c>
      <c r="I154" s="254"/>
      <c r="J154" s="251"/>
      <c r="K154" s="251"/>
      <c r="L154" s="255"/>
      <c r="M154" s="256"/>
      <c r="N154" s="257"/>
      <c r="O154" s="257"/>
      <c r="P154" s="257"/>
      <c r="Q154" s="257"/>
      <c r="R154" s="257"/>
      <c r="S154" s="257"/>
      <c r="T154" s="258"/>
      <c r="AT154" s="259" t="s">
        <v>192</v>
      </c>
      <c r="AU154" s="259" t="s">
        <v>82</v>
      </c>
      <c r="AV154" s="12" t="s">
        <v>80</v>
      </c>
      <c r="AW154" s="12" t="s">
        <v>35</v>
      </c>
      <c r="AX154" s="12" t="s">
        <v>72</v>
      </c>
      <c r="AY154" s="259" t="s">
        <v>130</v>
      </c>
    </row>
    <row r="155" spans="2:51" s="13" customFormat="1" ht="13.5">
      <c r="B155" s="260"/>
      <c r="C155" s="261"/>
      <c r="D155" s="234" t="s">
        <v>192</v>
      </c>
      <c r="E155" s="262" t="s">
        <v>21</v>
      </c>
      <c r="F155" s="263" t="s">
        <v>272</v>
      </c>
      <c r="G155" s="261"/>
      <c r="H155" s="264">
        <v>67</v>
      </c>
      <c r="I155" s="265"/>
      <c r="J155" s="261"/>
      <c r="K155" s="261"/>
      <c r="L155" s="266"/>
      <c r="M155" s="267"/>
      <c r="N155" s="268"/>
      <c r="O155" s="268"/>
      <c r="P155" s="268"/>
      <c r="Q155" s="268"/>
      <c r="R155" s="268"/>
      <c r="S155" s="268"/>
      <c r="T155" s="269"/>
      <c r="AT155" s="270" t="s">
        <v>192</v>
      </c>
      <c r="AU155" s="270" t="s">
        <v>82</v>
      </c>
      <c r="AV155" s="13" t="s">
        <v>82</v>
      </c>
      <c r="AW155" s="13" t="s">
        <v>35</v>
      </c>
      <c r="AX155" s="13" t="s">
        <v>72</v>
      </c>
      <c r="AY155" s="270" t="s">
        <v>130</v>
      </c>
    </row>
    <row r="156" spans="2:65" s="1" customFormat="1" ht="25.5" customHeight="1">
      <c r="B156" s="45"/>
      <c r="C156" s="223" t="s">
        <v>273</v>
      </c>
      <c r="D156" s="223" t="s">
        <v>131</v>
      </c>
      <c r="E156" s="224" t="s">
        <v>274</v>
      </c>
      <c r="F156" s="225" t="s">
        <v>275</v>
      </c>
      <c r="G156" s="226" t="s">
        <v>142</v>
      </c>
      <c r="H156" s="227">
        <v>24</v>
      </c>
      <c r="I156" s="228"/>
      <c r="J156" s="227">
        <f>ROUND(I156*H156,1)</f>
        <v>0</v>
      </c>
      <c r="K156" s="225" t="s">
        <v>135</v>
      </c>
      <c r="L156" s="71"/>
      <c r="M156" s="229" t="s">
        <v>21</v>
      </c>
      <c r="N156" s="230" t="s">
        <v>43</v>
      </c>
      <c r="O156" s="46"/>
      <c r="P156" s="231">
        <f>O156*H156</f>
        <v>0</v>
      </c>
      <c r="Q156" s="231">
        <v>0.1575</v>
      </c>
      <c r="R156" s="231">
        <f>Q156*H156</f>
        <v>3.7800000000000002</v>
      </c>
      <c r="S156" s="231">
        <v>0</v>
      </c>
      <c r="T156" s="232">
        <f>S156*H156</f>
        <v>0</v>
      </c>
      <c r="AR156" s="23" t="s">
        <v>151</v>
      </c>
      <c r="AT156" s="23" t="s">
        <v>131</v>
      </c>
      <c r="AU156" s="23" t="s">
        <v>82</v>
      </c>
      <c r="AY156" s="23" t="s">
        <v>130</v>
      </c>
      <c r="BE156" s="233">
        <f>IF(N156="základní",J156,0)</f>
        <v>0</v>
      </c>
      <c r="BF156" s="233">
        <f>IF(N156="snížená",J156,0)</f>
        <v>0</v>
      </c>
      <c r="BG156" s="233">
        <f>IF(N156="zákl. přenesená",J156,0)</f>
        <v>0</v>
      </c>
      <c r="BH156" s="233">
        <f>IF(N156="sníž. přenesená",J156,0)</f>
        <v>0</v>
      </c>
      <c r="BI156" s="233">
        <f>IF(N156="nulová",J156,0)</f>
        <v>0</v>
      </c>
      <c r="BJ156" s="23" t="s">
        <v>80</v>
      </c>
      <c r="BK156" s="233">
        <f>ROUND(I156*H156,1)</f>
        <v>0</v>
      </c>
      <c r="BL156" s="23" t="s">
        <v>151</v>
      </c>
      <c r="BM156" s="23" t="s">
        <v>276</v>
      </c>
    </row>
    <row r="157" spans="2:51" s="12" customFormat="1" ht="13.5">
      <c r="B157" s="250"/>
      <c r="C157" s="251"/>
      <c r="D157" s="234" t="s">
        <v>192</v>
      </c>
      <c r="E157" s="252" t="s">
        <v>21</v>
      </c>
      <c r="F157" s="253" t="s">
        <v>211</v>
      </c>
      <c r="G157" s="251"/>
      <c r="H157" s="252" t="s">
        <v>21</v>
      </c>
      <c r="I157" s="254"/>
      <c r="J157" s="251"/>
      <c r="K157" s="251"/>
      <c r="L157" s="255"/>
      <c r="M157" s="256"/>
      <c r="N157" s="257"/>
      <c r="O157" s="257"/>
      <c r="P157" s="257"/>
      <c r="Q157" s="257"/>
      <c r="R157" s="257"/>
      <c r="S157" s="257"/>
      <c r="T157" s="258"/>
      <c r="AT157" s="259" t="s">
        <v>192</v>
      </c>
      <c r="AU157" s="259" t="s">
        <v>82</v>
      </c>
      <c r="AV157" s="12" t="s">
        <v>80</v>
      </c>
      <c r="AW157" s="12" t="s">
        <v>35</v>
      </c>
      <c r="AX157" s="12" t="s">
        <v>72</v>
      </c>
      <c r="AY157" s="259" t="s">
        <v>130</v>
      </c>
    </row>
    <row r="158" spans="2:51" s="13" customFormat="1" ht="13.5">
      <c r="B158" s="260"/>
      <c r="C158" s="261"/>
      <c r="D158" s="234" t="s">
        <v>192</v>
      </c>
      <c r="E158" s="262" t="s">
        <v>21</v>
      </c>
      <c r="F158" s="263" t="s">
        <v>277</v>
      </c>
      <c r="G158" s="261"/>
      <c r="H158" s="264">
        <v>24</v>
      </c>
      <c r="I158" s="265"/>
      <c r="J158" s="261"/>
      <c r="K158" s="261"/>
      <c r="L158" s="266"/>
      <c r="M158" s="267"/>
      <c r="N158" s="268"/>
      <c r="O158" s="268"/>
      <c r="P158" s="268"/>
      <c r="Q158" s="268"/>
      <c r="R158" s="268"/>
      <c r="S158" s="268"/>
      <c r="T158" s="269"/>
      <c r="AT158" s="270" t="s">
        <v>192</v>
      </c>
      <c r="AU158" s="270" t="s">
        <v>82</v>
      </c>
      <c r="AV158" s="13" t="s">
        <v>82</v>
      </c>
      <c r="AW158" s="13" t="s">
        <v>35</v>
      </c>
      <c r="AX158" s="13" t="s">
        <v>72</v>
      </c>
      <c r="AY158" s="270" t="s">
        <v>130</v>
      </c>
    </row>
    <row r="159" spans="2:65" s="1" customFormat="1" ht="16.5" customHeight="1">
      <c r="B159" s="45"/>
      <c r="C159" s="223" t="s">
        <v>10</v>
      </c>
      <c r="D159" s="223" t="s">
        <v>131</v>
      </c>
      <c r="E159" s="224" t="s">
        <v>278</v>
      </c>
      <c r="F159" s="225" t="s">
        <v>279</v>
      </c>
      <c r="G159" s="226" t="s">
        <v>215</v>
      </c>
      <c r="H159" s="227">
        <v>132</v>
      </c>
      <c r="I159" s="228"/>
      <c r="J159" s="227">
        <f>ROUND(I159*H159,1)</f>
        <v>0</v>
      </c>
      <c r="K159" s="225" t="s">
        <v>135</v>
      </c>
      <c r="L159" s="71"/>
      <c r="M159" s="229" t="s">
        <v>21</v>
      </c>
      <c r="N159" s="230" t="s">
        <v>43</v>
      </c>
      <c r="O159" s="46"/>
      <c r="P159" s="231">
        <f>O159*H159</f>
        <v>0</v>
      </c>
      <c r="Q159" s="231">
        <v>0.0015</v>
      </c>
      <c r="R159" s="231">
        <f>Q159*H159</f>
        <v>0.198</v>
      </c>
      <c r="S159" s="231">
        <v>0</v>
      </c>
      <c r="T159" s="232">
        <f>S159*H159</f>
        <v>0</v>
      </c>
      <c r="AR159" s="23" t="s">
        <v>151</v>
      </c>
      <c r="AT159" s="23" t="s">
        <v>131</v>
      </c>
      <c r="AU159" s="23" t="s">
        <v>82</v>
      </c>
      <c r="AY159" s="23" t="s">
        <v>130</v>
      </c>
      <c r="BE159" s="233">
        <f>IF(N159="základní",J159,0)</f>
        <v>0</v>
      </c>
      <c r="BF159" s="233">
        <f>IF(N159="snížená",J159,0)</f>
        <v>0</v>
      </c>
      <c r="BG159" s="233">
        <f>IF(N159="zákl. přenesená",J159,0)</f>
        <v>0</v>
      </c>
      <c r="BH159" s="233">
        <f>IF(N159="sníž. přenesená",J159,0)</f>
        <v>0</v>
      </c>
      <c r="BI159" s="233">
        <f>IF(N159="nulová",J159,0)</f>
        <v>0</v>
      </c>
      <c r="BJ159" s="23" t="s">
        <v>80</v>
      </c>
      <c r="BK159" s="233">
        <f>ROUND(I159*H159,1)</f>
        <v>0</v>
      </c>
      <c r="BL159" s="23" t="s">
        <v>151</v>
      </c>
      <c r="BM159" s="23" t="s">
        <v>280</v>
      </c>
    </row>
    <row r="160" spans="2:47" s="1" customFormat="1" ht="13.5">
      <c r="B160" s="45"/>
      <c r="C160" s="73"/>
      <c r="D160" s="234" t="s">
        <v>217</v>
      </c>
      <c r="E160" s="73"/>
      <c r="F160" s="235" t="s">
        <v>281</v>
      </c>
      <c r="G160" s="73"/>
      <c r="H160" s="73"/>
      <c r="I160" s="195"/>
      <c r="J160" s="73"/>
      <c r="K160" s="73"/>
      <c r="L160" s="71"/>
      <c r="M160" s="236"/>
      <c r="N160" s="46"/>
      <c r="O160" s="46"/>
      <c r="P160" s="46"/>
      <c r="Q160" s="46"/>
      <c r="R160" s="46"/>
      <c r="S160" s="46"/>
      <c r="T160" s="94"/>
      <c r="AT160" s="23" t="s">
        <v>217</v>
      </c>
      <c r="AU160" s="23" t="s">
        <v>82</v>
      </c>
    </row>
    <row r="161" spans="2:51" s="12" customFormat="1" ht="13.5">
      <c r="B161" s="250"/>
      <c r="C161" s="251"/>
      <c r="D161" s="234" t="s">
        <v>192</v>
      </c>
      <c r="E161" s="252" t="s">
        <v>21</v>
      </c>
      <c r="F161" s="253" t="s">
        <v>211</v>
      </c>
      <c r="G161" s="251"/>
      <c r="H161" s="252" t="s">
        <v>21</v>
      </c>
      <c r="I161" s="254"/>
      <c r="J161" s="251"/>
      <c r="K161" s="251"/>
      <c r="L161" s="255"/>
      <c r="M161" s="256"/>
      <c r="N161" s="257"/>
      <c r="O161" s="257"/>
      <c r="P161" s="257"/>
      <c r="Q161" s="257"/>
      <c r="R161" s="257"/>
      <c r="S161" s="257"/>
      <c r="T161" s="258"/>
      <c r="AT161" s="259" t="s">
        <v>192</v>
      </c>
      <c r="AU161" s="259" t="s">
        <v>82</v>
      </c>
      <c r="AV161" s="12" t="s">
        <v>80</v>
      </c>
      <c r="AW161" s="12" t="s">
        <v>35</v>
      </c>
      <c r="AX161" s="12" t="s">
        <v>72</v>
      </c>
      <c r="AY161" s="259" t="s">
        <v>130</v>
      </c>
    </row>
    <row r="162" spans="2:51" s="13" customFormat="1" ht="13.5">
      <c r="B162" s="260"/>
      <c r="C162" s="261"/>
      <c r="D162" s="234" t="s">
        <v>192</v>
      </c>
      <c r="E162" s="262" t="s">
        <v>21</v>
      </c>
      <c r="F162" s="263" t="s">
        <v>282</v>
      </c>
      <c r="G162" s="261"/>
      <c r="H162" s="264">
        <v>132</v>
      </c>
      <c r="I162" s="265"/>
      <c r="J162" s="261"/>
      <c r="K162" s="261"/>
      <c r="L162" s="266"/>
      <c r="M162" s="267"/>
      <c r="N162" s="268"/>
      <c r="O162" s="268"/>
      <c r="P162" s="268"/>
      <c r="Q162" s="268"/>
      <c r="R162" s="268"/>
      <c r="S162" s="268"/>
      <c r="T162" s="269"/>
      <c r="AT162" s="270" t="s">
        <v>192</v>
      </c>
      <c r="AU162" s="270" t="s">
        <v>82</v>
      </c>
      <c r="AV162" s="13" t="s">
        <v>82</v>
      </c>
      <c r="AW162" s="13" t="s">
        <v>35</v>
      </c>
      <c r="AX162" s="13" t="s">
        <v>72</v>
      </c>
      <c r="AY162" s="270" t="s">
        <v>130</v>
      </c>
    </row>
    <row r="163" spans="2:65" s="1" customFormat="1" ht="25.5" customHeight="1">
      <c r="B163" s="45"/>
      <c r="C163" s="223" t="s">
        <v>283</v>
      </c>
      <c r="D163" s="223" t="s">
        <v>131</v>
      </c>
      <c r="E163" s="224" t="s">
        <v>284</v>
      </c>
      <c r="F163" s="225" t="s">
        <v>285</v>
      </c>
      <c r="G163" s="226" t="s">
        <v>190</v>
      </c>
      <c r="H163" s="227">
        <v>0.08</v>
      </c>
      <c r="I163" s="228"/>
      <c r="J163" s="227">
        <f>ROUND(I163*H163,1)</f>
        <v>0</v>
      </c>
      <c r="K163" s="225" t="s">
        <v>135</v>
      </c>
      <c r="L163" s="71"/>
      <c r="M163" s="229" t="s">
        <v>21</v>
      </c>
      <c r="N163" s="230" t="s">
        <v>43</v>
      </c>
      <c r="O163" s="46"/>
      <c r="P163" s="231">
        <f>O163*H163</f>
        <v>0</v>
      </c>
      <c r="Q163" s="231">
        <v>2.25634</v>
      </c>
      <c r="R163" s="231">
        <f>Q163*H163</f>
        <v>0.18050719999999998</v>
      </c>
      <c r="S163" s="231">
        <v>0</v>
      </c>
      <c r="T163" s="232">
        <f>S163*H163</f>
        <v>0</v>
      </c>
      <c r="AR163" s="23" t="s">
        <v>283</v>
      </c>
      <c r="AT163" s="23" t="s">
        <v>131</v>
      </c>
      <c r="AU163" s="23" t="s">
        <v>82</v>
      </c>
      <c r="AY163" s="23" t="s">
        <v>130</v>
      </c>
      <c r="BE163" s="233">
        <f>IF(N163="základní",J163,0)</f>
        <v>0</v>
      </c>
      <c r="BF163" s="233">
        <f>IF(N163="snížená",J163,0)</f>
        <v>0</v>
      </c>
      <c r="BG163" s="233">
        <f>IF(N163="zákl. přenesená",J163,0)</f>
        <v>0</v>
      </c>
      <c r="BH163" s="233">
        <f>IF(N163="sníž. přenesená",J163,0)</f>
        <v>0</v>
      </c>
      <c r="BI163" s="233">
        <f>IF(N163="nulová",J163,0)</f>
        <v>0</v>
      </c>
      <c r="BJ163" s="23" t="s">
        <v>80</v>
      </c>
      <c r="BK163" s="233">
        <f>ROUND(I163*H163,1)</f>
        <v>0</v>
      </c>
      <c r="BL163" s="23" t="s">
        <v>283</v>
      </c>
      <c r="BM163" s="23" t="s">
        <v>286</v>
      </c>
    </row>
    <row r="164" spans="2:51" s="12" customFormat="1" ht="13.5">
      <c r="B164" s="250"/>
      <c r="C164" s="251"/>
      <c r="D164" s="234" t="s">
        <v>192</v>
      </c>
      <c r="E164" s="252" t="s">
        <v>21</v>
      </c>
      <c r="F164" s="253" t="s">
        <v>193</v>
      </c>
      <c r="G164" s="251"/>
      <c r="H164" s="252" t="s">
        <v>21</v>
      </c>
      <c r="I164" s="254"/>
      <c r="J164" s="251"/>
      <c r="K164" s="251"/>
      <c r="L164" s="255"/>
      <c r="M164" s="256"/>
      <c r="N164" s="257"/>
      <c r="O164" s="257"/>
      <c r="P164" s="257"/>
      <c r="Q164" s="257"/>
      <c r="R164" s="257"/>
      <c r="S164" s="257"/>
      <c r="T164" s="258"/>
      <c r="AT164" s="259" t="s">
        <v>192</v>
      </c>
      <c r="AU164" s="259" t="s">
        <v>82</v>
      </c>
      <c r="AV164" s="12" t="s">
        <v>80</v>
      </c>
      <c r="AW164" s="12" t="s">
        <v>35</v>
      </c>
      <c r="AX164" s="12" t="s">
        <v>72</v>
      </c>
      <c r="AY164" s="259" t="s">
        <v>130</v>
      </c>
    </row>
    <row r="165" spans="2:51" s="13" customFormat="1" ht="13.5">
      <c r="B165" s="260"/>
      <c r="C165" s="261"/>
      <c r="D165" s="234" t="s">
        <v>192</v>
      </c>
      <c r="E165" s="262" t="s">
        <v>21</v>
      </c>
      <c r="F165" s="263" t="s">
        <v>287</v>
      </c>
      <c r="G165" s="261"/>
      <c r="H165" s="264">
        <v>0.08</v>
      </c>
      <c r="I165" s="265"/>
      <c r="J165" s="261"/>
      <c r="K165" s="261"/>
      <c r="L165" s="266"/>
      <c r="M165" s="267"/>
      <c r="N165" s="268"/>
      <c r="O165" s="268"/>
      <c r="P165" s="268"/>
      <c r="Q165" s="268"/>
      <c r="R165" s="268"/>
      <c r="S165" s="268"/>
      <c r="T165" s="269"/>
      <c r="AT165" s="270" t="s">
        <v>192</v>
      </c>
      <c r="AU165" s="270" t="s">
        <v>82</v>
      </c>
      <c r="AV165" s="13" t="s">
        <v>82</v>
      </c>
      <c r="AW165" s="13" t="s">
        <v>35</v>
      </c>
      <c r="AX165" s="13" t="s">
        <v>72</v>
      </c>
      <c r="AY165" s="270" t="s">
        <v>130</v>
      </c>
    </row>
    <row r="166" spans="2:63" s="10" customFormat="1" ht="29.85" customHeight="1">
      <c r="B166" s="209"/>
      <c r="C166" s="210"/>
      <c r="D166" s="211" t="s">
        <v>71</v>
      </c>
      <c r="E166" s="248" t="s">
        <v>238</v>
      </c>
      <c r="F166" s="248" t="s">
        <v>288</v>
      </c>
      <c r="G166" s="210"/>
      <c r="H166" s="210"/>
      <c r="I166" s="213"/>
      <c r="J166" s="249">
        <f>BK166</f>
        <v>0</v>
      </c>
      <c r="K166" s="210"/>
      <c r="L166" s="215"/>
      <c r="M166" s="216"/>
      <c r="N166" s="217"/>
      <c r="O166" s="217"/>
      <c r="P166" s="218">
        <f>SUM(P167:P212)</f>
        <v>0</v>
      </c>
      <c r="Q166" s="217"/>
      <c r="R166" s="218">
        <f>SUM(R167:R212)</f>
        <v>0.163911</v>
      </c>
      <c r="S166" s="217"/>
      <c r="T166" s="219">
        <f>SUM(T167:T212)</f>
        <v>11.963719999999999</v>
      </c>
      <c r="AR166" s="220" t="s">
        <v>80</v>
      </c>
      <c r="AT166" s="221" t="s">
        <v>71</v>
      </c>
      <c r="AU166" s="221" t="s">
        <v>80</v>
      </c>
      <c r="AY166" s="220" t="s">
        <v>130</v>
      </c>
      <c r="BK166" s="222">
        <f>SUM(BK167:BK212)</f>
        <v>0</v>
      </c>
    </row>
    <row r="167" spans="2:65" s="1" customFormat="1" ht="16.5" customHeight="1">
      <c r="B167" s="45"/>
      <c r="C167" s="223" t="s">
        <v>289</v>
      </c>
      <c r="D167" s="223" t="s">
        <v>131</v>
      </c>
      <c r="E167" s="224" t="s">
        <v>290</v>
      </c>
      <c r="F167" s="225" t="s">
        <v>291</v>
      </c>
      <c r="G167" s="226" t="s">
        <v>215</v>
      </c>
      <c r="H167" s="227">
        <v>2</v>
      </c>
      <c r="I167" s="228"/>
      <c r="J167" s="227">
        <f>ROUND(I167*H167,1)</f>
        <v>0</v>
      </c>
      <c r="K167" s="225" t="s">
        <v>224</v>
      </c>
      <c r="L167" s="71"/>
      <c r="M167" s="229" t="s">
        <v>21</v>
      </c>
      <c r="N167" s="230" t="s">
        <v>43</v>
      </c>
      <c r="O167" s="46"/>
      <c r="P167" s="231">
        <f>O167*H167</f>
        <v>0</v>
      </c>
      <c r="Q167" s="231">
        <v>0</v>
      </c>
      <c r="R167" s="231">
        <f>Q167*H167</f>
        <v>0</v>
      </c>
      <c r="S167" s="231">
        <v>0</v>
      </c>
      <c r="T167" s="232">
        <f>S167*H167</f>
        <v>0</v>
      </c>
      <c r="AR167" s="23" t="s">
        <v>151</v>
      </c>
      <c r="AT167" s="23" t="s">
        <v>131</v>
      </c>
      <c r="AU167" s="23" t="s">
        <v>82</v>
      </c>
      <c r="AY167" s="23" t="s">
        <v>130</v>
      </c>
      <c r="BE167" s="233">
        <f>IF(N167="základní",J167,0)</f>
        <v>0</v>
      </c>
      <c r="BF167" s="233">
        <f>IF(N167="snížená",J167,0)</f>
        <v>0</v>
      </c>
      <c r="BG167" s="233">
        <f>IF(N167="zákl. přenesená",J167,0)</f>
        <v>0</v>
      </c>
      <c r="BH167" s="233">
        <f>IF(N167="sníž. přenesená",J167,0)</f>
        <v>0</v>
      </c>
      <c r="BI167" s="233">
        <f>IF(N167="nulová",J167,0)</f>
        <v>0</v>
      </c>
      <c r="BJ167" s="23" t="s">
        <v>80</v>
      </c>
      <c r="BK167" s="233">
        <f>ROUND(I167*H167,1)</f>
        <v>0</v>
      </c>
      <c r="BL167" s="23" t="s">
        <v>151</v>
      </c>
      <c r="BM167" s="23" t="s">
        <v>292</v>
      </c>
    </row>
    <row r="168" spans="2:47" s="1" customFormat="1" ht="13.5">
      <c r="B168" s="45"/>
      <c r="C168" s="73"/>
      <c r="D168" s="234" t="s">
        <v>138</v>
      </c>
      <c r="E168" s="73"/>
      <c r="F168" s="235" t="s">
        <v>293</v>
      </c>
      <c r="G168" s="73"/>
      <c r="H168" s="73"/>
      <c r="I168" s="195"/>
      <c r="J168" s="73"/>
      <c r="K168" s="73"/>
      <c r="L168" s="71"/>
      <c r="M168" s="236"/>
      <c r="N168" s="46"/>
      <c r="O168" s="46"/>
      <c r="P168" s="46"/>
      <c r="Q168" s="46"/>
      <c r="R168" s="46"/>
      <c r="S168" s="46"/>
      <c r="T168" s="94"/>
      <c r="AT168" s="23" t="s">
        <v>138</v>
      </c>
      <c r="AU168" s="23" t="s">
        <v>82</v>
      </c>
    </row>
    <row r="169" spans="2:51" s="12" customFormat="1" ht="13.5">
      <c r="B169" s="250"/>
      <c r="C169" s="251"/>
      <c r="D169" s="234" t="s">
        <v>192</v>
      </c>
      <c r="E169" s="252" t="s">
        <v>21</v>
      </c>
      <c r="F169" s="253" t="s">
        <v>294</v>
      </c>
      <c r="G169" s="251"/>
      <c r="H169" s="252" t="s">
        <v>21</v>
      </c>
      <c r="I169" s="254"/>
      <c r="J169" s="251"/>
      <c r="K169" s="251"/>
      <c r="L169" s="255"/>
      <c r="M169" s="256"/>
      <c r="N169" s="257"/>
      <c r="O169" s="257"/>
      <c r="P169" s="257"/>
      <c r="Q169" s="257"/>
      <c r="R169" s="257"/>
      <c r="S169" s="257"/>
      <c r="T169" s="258"/>
      <c r="AT169" s="259" t="s">
        <v>192</v>
      </c>
      <c r="AU169" s="259" t="s">
        <v>82</v>
      </c>
      <c r="AV169" s="12" t="s">
        <v>80</v>
      </c>
      <c r="AW169" s="12" t="s">
        <v>35</v>
      </c>
      <c r="AX169" s="12" t="s">
        <v>72</v>
      </c>
      <c r="AY169" s="259" t="s">
        <v>130</v>
      </c>
    </row>
    <row r="170" spans="2:51" s="13" customFormat="1" ht="13.5">
      <c r="B170" s="260"/>
      <c r="C170" s="261"/>
      <c r="D170" s="234" t="s">
        <v>192</v>
      </c>
      <c r="E170" s="262" t="s">
        <v>21</v>
      </c>
      <c r="F170" s="263" t="s">
        <v>82</v>
      </c>
      <c r="G170" s="261"/>
      <c r="H170" s="264">
        <v>2</v>
      </c>
      <c r="I170" s="265"/>
      <c r="J170" s="261"/>
      <c r="K170" s="261"/>
      <c r="L170" s="266"/>
      <c r="M170" s="267"/>
      <c r="N170" s="268"/>
      <c r="O170" s="268"/>
      <c r="P170" s="268"/>
      <c r="Q170" s="268"/>
      <c r="R170" s="268"/>
      <c r="S170" s="268"/>
      <c r="T170" s="269"/>
      <c r="AT170" s="270" t="s">
        <v>192</v>
      </c>
      <c r="AU170" s="270" t="s">
        <v>82</v>
      </c>
      <c r="AV170" s="13" t="s">
        <v>82</v>
      </c>
      <c r="AW170" s="13" t="s">
        <v>35</v>
      </c>
      <c r="AX170" s="13" t="s">
        <v>72</v>
      </c>
      <c r="AY170" s="270" t="s">
        <v>130</v>
      </c>
    </row>
    <row r="171" spans="2:65" s="1" customFormat="1" ht="16.5" customHeight="1">
      <c r="B171" s="45"/>
      <c r="C171" s="223" t="s">
        <v>295</v>
      </c>
      <c r="D171" s="223" t="s">
        <v>131</v>
      </c>
      <c r="E171" s="224" t="s">
        <v>296</v>
      </c>
      <c r="F171" s="225" t="s">
        <v>297</v>
      </c>
      <c r="G171" s="226" t="s">
        <v>201</v>
      </c>
      <c r="H171" s="227">
        <v>12</v>
      </c>
      <c r="I171" s="228"/>
      <c r="J171" s="227">
        <f>ROUND(I171*H171,1)</f>
        <v>0</v>
      </c>
      <c r="K171" s="225" t="s">
        <v>224</v>
      </c>
      <c r="L171" s="71"/>
      <c r="M171" s="229" t="s">
        <v>21</v>
      </c>
      <c r="N171" s="230" t="s">
        <v>43</v>
      </c>
      <c r="O171" s="46"/>
      <c r="P171" s="231">
        <f>O171*H171</f>
        <v>0</v>
      </c>
      <c r="Q171" s="231">
        <v>0</v>
      </c>
      <c r="R171" s="231">
        <f>Q171*H171</f>
        <v>0</v>
      </c>
      <c r="S171" s="231">
        <v>0</v>
      </c>
      <c r="T171" s="232">
        <f>S171*H171</f>
        <v>0</v>
      </c>
      <c r="AR171" s="23" t="s">
        <v>151</v>
      </c>
      <c r="AT171" s="23" t="s">
        <v>131</v>
      </c>
      <c r="AU171" s="23" t="s">
        <v>82</v>
      </c>
      <c r="AY171" s="23" t="s">
        <v>130</v>
      </c>
      <c r="BE171" s="233">
        <f>IF(N171="základní",J171,0)</f>
        <v>0</v>
      </c>
      <c r="BF171" s="233">
        <f>IF(N171="snížená",J171,0)</f>
        <v>0</v>
      </c>
      <c r="BG171" s="233">
        <f>IF(N171="zákl. přenesená",J171,0)</f>
        <v>0</v>
      </c>
      <c r="BH171" s="233">
        <f>IF(N171="sníž. přenesená",J171,0)</f>
        <v>0</v>
      </c>
      <c r="BI171" s="233">
        <f>IF(N171="nulová",J171,0)</f>
        <v>0</v>
      </c>
      <c r="BJ171" s="23" t="s">
        <v>80</v>
      </c>
      <c r="BK171" s="233">
        <f>ROUND(I171*H171,1)</f>
        <v>0</v>
      </c>
      <c r="BL171" s="23" t="s">
        <v>151</v>
      </c>
      <c r="BM171" s="23" t="s">
        <v>298</v>
      </c>
    </row>
    <row r="172" spans="2:47" s="1" customFormat="1" ht="13.5">
      <c r="B172" s="45"/>
      <c r="C172" s="73"/>
      <c r="D172" s="234" t="s">
        <v>138</v>
      </c>
      <c r="E172" s="73"/>
      <c r="F172" s="235" t="s">
        <v>299</v>
      </c>
      <c r="G172" s="73"/>
      <c r="H172" s="73"/>
      <c r="I172" s="195"/>
      <c r="J172" s="73"/>
      <c r="K172" s="73"/>
      <c r="L172" s="71"/>
      <c r="M172" s="236"/>
      <c r="N172" s="46"/>
      <c r="O172" s="46"/>
      <c r="P172" s="46"/>
      <c r="Q172" s="46"/>
      <c r="R172" s="46"/>
      <c r="S172" s="46"/>
      <c r="T172" s="94"/>
      <c r="AT172" s="23" t="s">
        <v>138</v>
      </c>
      <c r="AU172" s="23" t="s">
        <v>82</v>
      </c>
    </row>
    <row r="173" spans="2:51" s="12" customFormat="1" ht="13.5">
      <c r="B173" s="250"/>
      <c r="C173" s="251"/>
      <c r="D173" s="234" t="s">
        <v>192</v>
      </c>
      <c r="E173" s="252" t="s">
        <v>21</v>
      </c>
      <c r="F173" s="253" t="s">
        <v>300</v>
      </c>
      <c r="G173" s="251"/>
      <c r="H173" s="252" t="s">
        <v>21</v>
      </c>
      <c r="I173" s="254"/>
      <c r="J173" s="251"/>
      <c r="K173" s="251"/>
      <c r="L173" s="255"/>
      <c r="M173" s="256"/>
      <c r="N173" s="257"/>
      <c r="O173" s="257"/>
      <c r="P173" s="257"/>
      <c r="Q173" s="257"/>
      <c r="R173" s="257"/>
      <c r="S173" s="257"/>
      <c r="T173" s="258"/>
      <c r="AT173" s="259" t="s">
        <v>192</v>
      </c>
      <c r="AU173" s="259" t="s">
        <v>82</v>
      </c>
      <c r="AV173" s="12" t="s">
        <v>80</v>
      </c>
      <c r="AW173" s="12" t="s">
        <v>35</v>
      </c>
      <c r="AX173" s="12" t="s">
        <v>72</v>
      </c>
      <c r="AY173" s="259" t="s">
        <v>130</v>
      </c>
    </row>
    <row r="174" spans="2:51" s="13" customFormat="1" ht="13.5">
      <c r="B174" s="260"/>
      <c r="C174" s="261"/>
      <c r="D174" s="234" t="s">
        <v>192</v>
      </c>
      <c r="E174" s="262" t="s">
        <v>21</v>
      </c>
      <c r="F174" s="263" t="s">
        <v>260</v>
      </c>
      <c r="G174" s="261"/>
      <c r="H174" s="264">
        <v>12</v>
      </c>
      <c r="I174" s="265"/>
      <c r="J174" s="261"/>
      <c r="K174" s="261"/>
      <c r="L174" s="266"/>
      <c r="M174" s="267"/>
      <c r="N174" s="268"/>
      <c r="O174" s="268"/>
      <c r="P174" s="268"/>
      <c r="Q174" s="268"/>
      <c r="R174" s="268"/>
      <c r="S174" s="268"/>
      <c r="T174" s="269"/>
      <c r="AT174" s="270" t="s">
        <v>192</v>
      </c>
      <c r="AU174" s="270" t="s">
        <v>82</v>
      </c>
      <c r="AV174" s="13" t="s">
        <v>82</v>
      </c>
      <c r="AW174" s="13" t="s">
        <v>35</v>
      </c>
      <c r="AX174" s="13" t="s">
        <v>72</v>
      </c>
      <c r="AY174" s="270" t="s">
        <v>130</v>
      </c>
    </row>
    <row r="175" spans="2:65" s="1" customFormat="1" ht="16.5" customHeight="1">
      <c r="B175" s="45"/>
      <c r="C175" s="223" t="s">
        <v>301</v>
      </c>
      <c r="D175" s="223" t="s">
        <v>131</v>
      </c>
      <c r="E175" s="224" t="s">
        <v>302</v>
      </c>
      <c r="F175" s="225" t="s">
        <v>303</v>
      </c>
      <c r="G175" s="226" t="s">
        <v>304</v>
      </c>
      <c r="H175" s="227">
        <v>30</v>
      </c>
      <c r="I175" s="228"/>
      <c r="J175" s="227">
        <f>ROUND(I175*H175,1)</f>
        <v>0</v>
      </c>
      <c r="K175" s="225" t="s">
        <v>224</v>
      </c>
      <c r="L175" s="71"/>
      <c r="M175" s="229" t="s">
        <v>21</v>
      </c>
      <c r="N175" s="230" t="s">
        <v>43</v>
      </c>
      <c r="O175" s="46"/>
      <c r="P175" s="231">
        <f>O175*H175</f>
        <v>0</v>
      </c>
      <c r="Q175" s="231">
        <v>0</v>
      </c>
      <c r="R175" s="231">
        <f>Q175*H175</f>
        <v>0</v>
      </c>
      <c r="S175" s="231">
        <v>0</v>
      </c>
      <c r="T175" s="232">
        <f>S175*H175</f>
        <v>0</v>
      </c>
      <c r="AR175" s="23" t="s">
        <v>151</v>
      </c>
      <c r="AT175" s="23" t="s">
        <v>131</v>
      </c>
      <c r="AU175" s="23" t="s">
        <v>82</v>
      </c>
      <c r="AY175" s="23" t="s">
        <v>130</v>
      </c>
      <c r="BE175" s="233">
        <f>IF(N175="základní",J175,0)</f>
        <v>0</v>
      </c>
      <c r="BF175" s="233">
        <f>IF(N175="snížená",J175,0)</f>
        <v>0</v>
      </c>
      <c r="BG175" s="233">
        <f>IF(N175="zákl. přenesená",J175,0)</f>
        <v>0</v>
      </c>
      <c r="BH175" s="233">
        <f>IF(N175="sníž. přenesená",J175,0)</f>
        <v>0</v>
      </c>
      <c r="BI175" s="233">
        <f>IF(N175="nulová",J175,0)</f>
        <v>0</v>
      </c>
      <c r="BJ175" s="23" t="s">
        <v>80</v>
      </c>
      <c r="BK175" s="233">
        <f>ROUND(I175*H175,1)</f>
        <v>0</v>
      </c>
      <c r="BL175" s="23" t="s">
        <v>151</v>
      </c>
      <c r="BM175" s="23" t="s">
        <v>305</v>
      </c>
    </row>
    <row r="176" spans="2:47" s="1" customFormat="1" ht="13.5">
      <c r="B176" s="45"/>
      <c r="C176" s="73"/>
      <c r="D176" s="234" t="s">
        <v>138</v>
      </c>
      <c r="E176" s="73"/>
      <c r="F176" s="235" t="s">
        <v>306</v>
      </c>
      <c r="G176" s="73"/>
      <c r="H176" s="73"/>
      <c r="I176" s="195"/>
      <c r="J176" s="73"/>
      <c r="K176" s="73"/>
      <c r="L176" s="71"/>
      <c r="M176" s="236"/>
      <c r="N176" s="46"/>
      <c r="O176" s="46"/>
      <c r="P176" s="46"/>
      <c r="Q176" s="46"/>
      <c r="R176" s="46"/>
      <c r="S176" s="46"/>
      <c r="T176" s="94"/>
      <c r="AT176" s="23" t="s">
        <v>138</v>
      </c>
      <c r="AU176" s="23" t="s">
        <v>82</v>
      </c>
    </row>
    <row r="177" spans="2:51" s="12" customFormat="1" ht="13.5">
      <c r="B177" s="250"/>
      <c r="C177" s="251"/>
      <c r="D177" s="234" t="s">
        <v>192</v>
      </c>
      <c r="E177" s="252" t="s">
        <v>21</v>
      </c>
      <c r="F177" s="253" t="s">
        <v>307</v>
      </c>
      <c r="G177" s="251"/>
      <c r="H177" s="252" t="s">
        <v>21</v>
      </c>
      <c r="I177" s="254"/>
      <c r="J177" s="251"/>
      <c r="K177" s="251"/>
      <c r="L177" s="255"/>
      <c r="M177" s="256"/>
      <c r="N177" s="257"/>
      <c r="O177" s="257"/>
      <c r="P177" s="257"/>
      <c r="Q177" s="257"/>
      <c r="R177" s="257"/>
      <c r="S177" s="257"/>
      <c r="T177" s="258"/>
      <c r="AT177" s="259" t="s">
        <v>192</v>
      </c>
      <c r="AU177" s="259" t="s">
        <v>82</v>
      </c>
      <c r="AV177" s="12" t="s">
        <v>80</v>
      </c>
      <c r="AW177" s="12" t="s">
        <v>35</v>
      </c>
      <c r="AX177" s="12" t="s">
        <v>72</v>
      </c>
      <c r="AY177" s="259" t="s">
        <v>130</v>
      </c>
    </row>
    <row r="178" spans="2:51" s="13" customFormat="1" ht="13.5">
      <c r="B178" s="260"/>
      <c r="C178" s="261"/>
      <c r="D178" s="234" t="s">
        <v>192</v>
      </c>
      <c r="E178" s="262" t="s">
        <v>21</v>
      </c>
      <c r="F178" s="263" t="s">
        <v>308</v>
      </c>
      <c r="G178" s="261"/>
      <c r="H178" s="264">
        <v>30</v>
      </c>
      <c r="I178" s="265"/>
      <c r="J178" s="261"/>
      <c r="K178" s="261"/>
      <c r="L178" s="266"/>
      <c r="M178" s="267"/>
      <c r="N178" s="268"/>
      <c r="O178" s="268"/>
      <c r="P178" s="268"/>
      <c r="Q178" s="268"/>
      <c r="R178" s="268"/>
      <c r="S178" s="268"/>
      <c r="T178" s="269"/>
      <c r="AT178" s="270" t="s">
        <v>192</v>
      </c>
      <c r="AU178" s="270" t="s">
        <v>82</v>
      </c>
      <c r="AV178" s="13" t="s">
        <v>82</v>
      </c>
      <c r="AW178" s="13" t="s">
        <v>35</v>
      </c>
      <c r="AX178" s="13" t="s">
        <v>72</v>
      </c>
      <c r="AY178" s="270" t="s">
        <v>130</v>
      </c>
    </row>
    <row r="179" spans="2:65" s="1" customFormat="1" ht="16.5" customHeight="1">
      <c r="B179" s="45"/>
      <c r="C179" s="223" t="s">
        <v>309</v>
      </c>
      <c r="D179" s="223" t="s">
        <v>131</v>
      </c>
      <c r="E179" s="224" t="s">
        <v>310</v>
      </c>
      <c r="F179" s="225" t="s">
        <v>311</v>
      </c>
      <c r="G179" s="226" t="s">
        <v>304</v>
      </c>
      <c r="H179" s="227">
        <v>4</v>
      </c>
      <c r="I179" s="228"/>
      <c r="J179" s="227">
        <f>ROUND(I179*H179,1)</f>
        <v>0</v>
      </c>
      <c r="K179" s="225" t="s">
        <v>224</v>
      </c>
      <c r="L179" s="71"/>
      <c r="M179" s="229" t="s">
        <v>21</v>
      </c>
      <c r="N179" s="230" t="s">
        <v>43</v>
      </c>
      <c r="O179" s="46"/>
      <c r="P179" s="231">
        <f>O179*H179</f>
        <v>0</v>
      </c>
      <c r="Q179" s="231">
        <v>0</v>
      </c>
      <c r="R179" s="231">
        <f>Q179*H179</f>
        <v>0</v>
      </c>
      <c r="S179" s="231">
        <v>0</v>
      </c>
      <c r="T179" s="232">
        <f>S179*H179</f>
        <v>0</v>
      </c>
      <c r="AR179" s="23" t="s">
        <v>151</v>
      </c>
      <c r="AT179" s="23" t="s">
        <v>131</v>
      </c>
      <c r="AU179" s="23" t="s">
        <v>82</v>
      </c>
      <c r="AY179" s="23" t="s">
        <v>130</v>
      </c>
      <c r="BE179" s="233">
        <f>IF(N179="základní",J179,0)</f>
        <v>0</v>
      </c>
      <c r="BF179" s="233">
        <f>IF(N179="snížená",J179,0)</f>
        <v>0</v>
      </c>
      <c r="BG179" s="233">
        <f>IF(N179="zákl. přenesená",J179,0)</f>
        <v>0</v>
      </c>
      <c r="BH179" s="233">
        <f>IF(N179="sníž. přenesená",J179,0)</f>
        <v>0</v>
      </c>
      <c r="BI179" s="233">
        <f>IF(N179="nulová",J179,0)</f>
        <v>0</v>
      </c>
      <c r="BJ179" s="23" t="s">
        <v>80</v>
      </c>
      <c r="BK179" s="233">
        <f>ROUND(I179*H179,1)</f>
        <v>0</v>
      </c>
      <c r="BL179" s="23" t="s">
        <v>151</v>
      </c>
      <c r="BM179" s="23" t="s">
        <v>312</v>
      </c>
    </row>
    <row r="180" spans="2:47" s="1" customFormat="1" ht="13.5">
      <c r="B180" s="45"/>
      <c r="C180" s="73"/>
      <c r="D180" s="234" t="s">
        <v>138</v>
      </c>
      <c r="E180" s="73"/>
      <c r="F180" s="235" t="s">
        <v>313</v>
      </c>
      <c r="G180" s="73"/>
      <c r="H180" s="73"/>
      <c r="I180" s="195"/>
      <c r="J180" s="73"/>
      <c r="K180" s="73"/>
      <c r="L180" s="71"/>
      <c r="M180" s="236"/>
      <c r="N180" s="46"/>
      <c r="O180" s="46"/>
      <c r="P180" s="46"/>
      <c r="Q180" s="46"/>
      <c r="R180" s="46"/>
      <c r="S180" s="46"/>
      <c r="T180" s="94"/>
      <c r="AT180" s="23" t="s">
        <v>138</v>
      </c>
      <c r="AU180" s="23" t="s">
        <v>82</v>
      </c>
    </row>
    <row r="181" spans="2:51" s="12" customFormat="1" ht="13.5">
      <c r="B181" s="250"/>
      <c r="C181" s="251"/>
      <c r="D181" s="234" t="s">
        <v>192</v>
      </c>
      <c r="E181" s="252" t="s">
        <v>21</v>
      </c>
      <c r="F181" s="253" t="s">
        <v>314</v>
      </c>
      <c r="G181" s="251"/>
      <c r="H181" s="252" t="s">
        <v>21</v>
      </c>
      <c r="I181" s="254"/>
      <c r="J181" s="251"/>
      <c r="K181" s="251"/>
      <c r="L181" s="255"/>
      <c r="M181" s="256"/>
      <c r="N181" s="257"/>
      <c r="O181" s="257"/>
      <c r="P181" s="257"/>
      <c r="Q181" s="257"/>
      <c r="R181" s="257"/>
      <c r="S181" s="257"/>
      <c r="T181" s="258"/>
      <c r="AT181" s="259" t="s">
        <v>192</v>
      </c>
      <c r="AU181" s="259" t="s">
        <v>82</v>
      </c>
      <c r="AV181" s="12" t="s">
        <v>80</v>
      </c>
      <c r="AW181" s="12" t="s">
        <v>35</v>
      </c>
      <c r="AX181" s="12" t="s">
        <v>72</v>
      </c>
      <c r="AY181" s="259" t="s">
        <v>130</v>
      </c>
    </row>
    <row r="182" spans="2:51" s="13" customFormat="1" ht="13.5">
      <c r="B182" s="260"/>
      <c r="C182" s="261"/>
      <c r="D182" s="234" t="s">
        <v>192</v>
      </c>
      <c r="E182" s="262" t="s">
        <v>21</v>
      </c>
      <c r="F182" s="263" t="s">
        <v>151</v>
      </c>
      <c r="G182" s="261"/>
      <c r="H182" s="264">
        <v>4</v>
      </c>
      <c r="I182" s="265"/>
      <c r="J182" s="261"/>
      <c r="K182" s="261"/>
      <c r="L182" s="266"/>
      <c r="M182" s="267"/>
      <c r="N182" s="268"/>
      <c r="O182" s="268"/>
      <c r="P182" s="268"/>
      <c r="Q182" s="268"/>
      <c r="R182" s="268"/>
      <c r="S182" s="268"/>
      <c r="T182" s="269"/>
      <c r="AT182" s="270" t="s">
        <v>192</v>
      </c>
      <c r="AU182" s="270" t="s">
        <v>82</v>
      </c>
      <c r="AV182" s="13" t="s">
        <v>82</v>
      </c>
      <c r="AW182" s="13" t="s">
        <v>35</v>
      </c>
      <c r="AX182" s="13" t="s">
        <v>72</v>
      </c>
      <c r="AY182" s="270" t="s">
        <v>130</v>
      </c>
    </row>
    <row r="183" spans="2:65" s="1" customFormat="1" ht="16.5" customHeight="1">
      <c r="B183" s="45"/>
      <c r="C183" s="223" t="s">
        <v>9</v>
      </c>
      <c r="D183" s="223" t="s">
        <v>131</v>
      </c>
      <c r="E183" s="224" t="s">
        <v>315</v>
      </c>
      <c r="F183" s="225" t="s">
        <v>316</v>
      </c>
      <c r="G183" s="226" t="s">
        <v>304</v>
      </c>
      <c r="H183" s="227">
        <v>37</v>
      </c>
      <c r="I183" s="228"/>
      <c r="J183" s="227">
        <f>ROUND(I183*H183,1)</f>
        <v>0</v>
      </c>
      <c r="K183" s="225" t="s">
        <v>224</v>
      </c>
      <c r="L183" s="71"/>
      <c r="M183" s="229" t="s">
        <v>21</v>
      </c>
      <c r="N183" s="230" t="s">
        <v>43</v>
      </c>
      <c r="O183" s="46"/>
      <c r="P183" s="231">
        <f>O183*H183</f>
        <v>0</v>
      </c>
      <c r="Q183" s="231">
        <v>0</v>
      </c>
      <c r="R183" s="231">
        <f>Q183*H183</f>
        <v>0</v>
      </c>
      <c r="S183" s="231">
        <v>0</v>
      </c>
      <c r="T183" s="232">
        <f>S183*H183</f>
        <v>0</v>
      </c>
      <c r="AR183" s="23" t="s">
        <v>151</v>
      </c>
      <c r="AT183" s="23" t="s">
        <v>131</v>
      </c>
      <c r="AU183" s="23" t="s">
        <v>82</v>
      </c>
      <c r="AY183" s="23" t="s">
        <v>130</v>
      </c>
      <c r="BE183" s="233">
        <f>IF(N183="základní",J183,0)</f>
        <v>0</v>
      </c>
      <c r="BF183" s="233">
        <f>IF(N183="snížená",J183,0)</f>
        <v>0</v>
      </c>
      <c r="BG183" s="233">
        <f>IF(N183="zákl. přenesená",J183,0)</f>
        <v>0</v>
      </c>
      <c r="BH183" s="233">
        <f>IF(N183="sníž. přenesená",J183,0)</f>
        <v>0</v>
      </c>
      <c r="BI183" s="233">
        <f>IF(N183="nulová",J183,0)</f>
        <v>0</v>
      </c>
      <c r="BJ183" s="23" t="s">
        <v>80</v>
      </c>
      <c r="BK183" s="233">
        <f>ROUND(I183*H183,1)</f>
        <v>0</v>
      </c>
      <c r="BL183" s="23" t="s">
        <v>151</v>
      </c>
      <c r="BM183" s="23" t="s">
        <v>317</v>
      </c>
    </row>
    <row r="184" spans="2:47" s="1" customFormat="1" ht="13.5">
      <c r="B184" s="45"/>
      <c r="C184" s="73"/>
      <c r="D184" s="234" t="s">
        <v>138</v>
      </c>
      <c r="E184" s="73"/>
      <c r="F184" s="235" t="s">
        <v>318</v>
      </c>
      <c r="G184" s="73"/>
      <c r="H184" s="73"/>
      <c r="I184" s="195"/>
      <c r="J184" s="73"/>
      <c r="K184" s="73"/>
      <c r="L184" s="71"/>
      <c r="M184" s="236"/>
      <c r="N184" s="46"/>
      <c r="O184" s="46"/>
      <c r="P184" s="46"/>
      <c r="Q184" s="46"/>
      <c r="R184" s="46"/>
      <c r="S184" s="46"/>
      <c r="T184" s="94"/>
      <c r="AT184" s="23" t="s">
        <v>138</v>
      </c>
      <c r="AU184" s="23" t="s">
        <v>82</v>
      </c>
    </row>
    <row r="185" spans="2:51" s="12" customFormat="1" ht="13.5">
      <c r="B185" s="250"/>
      <c r="C185" s="251"/>
      <c r="D185" s="234" t="s">
        <v>192</v>
      </c>
      <c r="E185" s="252" t="s">
        <v>21</v>
      </c>
      <c r="F185" s="253" t="s">
        <v>319</v>
      </c>
      <c r="G185" s="251"/>
      <c r="H185" s="252" t="s">
        <v>21</v>
      </c>
      <c r="I185" s="254"/>
      <c r="J185" s="251"/>
      <c r="K185" s="251"/>
      <c r="L185" s="255"/>
      <c r="M185" s="256"/>
      <c r="N185" s="257"/>
      <c r="O185" s="257"/>
      <c r="P185" s="257"/>
      <c r="Q185" s="257"/>
      <c r="R185" s="257"/>
      <c r="S185" s="257"/>
      <c r="T185" s="258"/>
      <c r="AT185" s="259" t="s">
        <v>192</v>
      </c>
      <c r="AU185" s="259" t="s">
        <v>82</v>
      </c>
      <c r="AV185" s="12" t="s">
        <v>80</v>
      </c>
      <c r="AW185" s="12" t="s">
        <v>35</v>
      </c>
      <c r="AX185" s="12" t="s">
        <v>72</v>
      </c>
      <c r="AY185" s="259" t="s">
        <v>130</v>
      </c>
    </row>
    <row r="186" spans="2:51" s="13" customFormat="1" ht="13.5">
      <c r="B186" s="260"/>
      <c r="C186" s="261"/>
      <c r="D186" s="234" t="s">
        <v>192</v>
      </c>
      <c r="E186" s="262" t="s">
        <v>21</v>
      </c>
      <c r="F186" s="263" t="s">
        <v>320</v>
      </c>
      <c r="G186" s="261"/>
      <c r="H186" s="264">
        <v>37</v>
      </c>
      <c r="I186" s="265"/>
      <c r="J186" s="261"/>
      <c r="K186" s="261"/>
      <c r="L186" s="266"/>
      <c r="M186" s="267"/>
      <c r="N186" s="268"/>
      <c r="O186" s="268"/>
      <c r="P186" s="268"/>
      <c r="Q186" s="268"/>
      <c r="R186" s="268"/>
      <c r="S186" s="268"/>
      <c r="T186" s="269"/>
      <c r="AT186" s="270" t="s">
        <v>192</v>
      </c>
      <c r="AU186" s="270" t="s">
        <v>82</v>
      </c>
      <c r="AV186" s="13" t="s">
        <v>82</v>
      </c>
      <c r="AW186" s="13" t="s">
        <v>35</v>
      </c>
      <c r="AX186" s="13" t="s">
        <v>72</v>
      </c>
      <c r="AY186" s="270" t="s">
        <v>130</v>
      </c>
    </row>
    <row r="187" spans="2:65" s="1" customFormat="1" ht="25.5" customHeight="1">
      <c r="B187" s="45"/>
      <c r="C187" s="223" t="s">
        <v>321</v>
      </c>
      <c r="D187" s="223" t="s">
        <v>131</v>
      </c>
      <c r="E187" s="224" t="s">
        <v>322</v>
      </c>
      <c r="F187" s="225" t="s">
        <v>323</v>
      </c>
      <c r="G187" s="226" t="s">
        <v>201</v>
      </c>
      <c r="H187" s="227">
        <v>962.7</v>
      </c>
      <c r="I187" s="228"/>
      <c r="J187" s="227">
        <f>ROUND(I187*H187,1)</f>
        <v>0</v>
      </c>
      <c r="K187" s="225" t="s">
        <v>135</v>
      </c>
      <c r="L187" s="71"/>
      <c r="M187" s="229" t="s">
        <v>21</v>
      </c>
      <c r="N187" s="230" t="s">
        <v>43</v>
      </c>
      <c r="O187" s="46"/>
      <c r="P187" s="231">
        <f>O187*H187</f>
        <v>0</v>
      </c>
      <c r="Q187" s="231">
        <v>0.00013</v>
      </c>
      <c r="R187" s="231">
        <f>Q187*H187</f>
        <v>0.12515099999999998</v>
      </c>
      <c r="S187" s="231">
        <v>0</v>
      </c>
      <c r="T187" s="232">
        <f>S187*H187</f>
        <v>0</v>
      </c>
      <c r="AR187" s="23" t="s">
        <v>151</v>
      </c>
      <c r="AT187" s="23" t="s">
        <v>131</v>
      </c>
      <c r="AU187" s="23" t="s">
        <v>82</v>
      </c>
      <c r="AY187" s="23" t="s">
        <v>130</v>
      </c>
      <c r="BE187" s="233">
        <f>IF(N187="základní",J187,0)</f>
        <v>0</v>
      </c>
      <c r="BF187" s="233">
        <f>IF(N187="snížená",J187,0)</f>
        <v>0</v>
      </c>
      <c r="BG187" s="233">
        <f>IF(N187="zákl. přenesená",J187,0)</f>
        <v>0</v>
      </c>
      <c r="BH187" s="233">
        <f>IF(N187="sníž. přenesená",J187,0)</f>
        <v>0</v>
      </c>
      <c r="BI187" s="233">
        <f>IF(N187="nulová",J187,0)</f>
        <v>0</v>
      </c>
      <c r="BJ187" s="23" t="s">
        <v>80</v>
      </c>
      <c r="BK187" s="233">
        <f>ROUND(I187*H187,1)</f>
        <v>0</v>
      </c>
      <c r="BL187" s="23" t="s">
        <v>151</v>
      </c>
      <c r="BM187" s="23" t="s">
        <v>324</v>
      </c>
    </row>
    <row r="188" spans="2:47" s="1" customFormat="1" ht="13.5">
      <c r="B188" s="45"/>
      <c r="C188" s="73"/>
      <c r="D188" s="234" t="s">
        <v>217</v>
      </c>
      <c r="E188" s="73"/>
      <c r="F188" s="235" t="s">
        <v>325</v>
      </c>
      <c r="G188" s="73"/>
      <c r="H188" s="73"/>
      <c r="I188" s="195"/>
      <c r="J188" s="73"/>
      <c r="K188" s="73"/>
      <c r="L188" s="71"/>
      <c r="M188" s="236"/>
      <c r="N188" s="46"/>
      <c r="O188" s="46"/>
      <c r="P188" s="46"/>
      <c r="Q188" s="46"/>
      <c r="R188" s="46"/>
      <c r="S188" s="46"/>
      <c r="T188" s="94"/>
      <c r="AT188" s="23" t="s">
        <v>217</v>
      </c>
      <c r="AU188" s="23" t="s">
        <v>82</v>
      </c>
    </row>
    <row r="189" spans="2:51" s="13" customFormat="1" ht="13.5">
      <c r="B189" s="260"/>
      <c r="C189" s="261"/>
      <c r="D189" s="234" t="s">
        <v>192</v>
      </c>
      <c r="E189" s="262" t="s">
        <v>21</v>
      </c>
      <c r="F189" s="263" t="s">
        <v>326</v>
      </c>
      <c r="G189" s="261"/>
      <c r="H189" s="264">
        <v>343.3</v>
      </c>
      <c r="I189" s="265"/>
      <c r="J189" s="261"/>
      <c r="K189" s="261"/>
      <c r="L189" s="266"/>
      <c r="M189" s="267"/>
      <c r="N189" s="268"/>
      <c r="O189" s="268"/>
      <c r="P189" s="268"/>
      <c r="Q189" s="268"/>
      <c r="R189" s="268"/>
      <c r="S189" s="268"/>
      <c r="T189" s="269"/>
      <c r="AT189" s="270" t="s">
        <v>192</v>
      </c>
      <c r="AU189" s="270" t="s">
        <v>82</v>
      </c>
      <c r="AV189" s="13" t="s">
        <v>82</v>
      </c>
      <c r="AW189" s="13" t="s">
        <v>35</v>
      </c>
      <c r="AX189" s="13" t="s">
        <v>72</v>
      </c>
      <c r="AY189" s="270" t="s">
        <v>130</v>
      </c>
    </row>
    <row r="190" spans="2:51" s="13" customFormat="1" ht="13.5">
      <c r="B190" s="260"/>
      <c r="C190" s="261"/>
      <c r="D190" s="234" t="s">
        <v>192</v>
      </c>
      <c r="E190" s="262" t="s">
        <v>21</v>
      </c>
      <c r="F190" s="263" t="s">
        <v>327</v>
      </c>
      <c r="G190" s="261"/>
      <c r="H190" s="264">
        <v>119.2</v>
      </c>
      <c r="I190" s="265"/>
      <c r="J190" s="261"/>
      <c r="K190" s="261"/>
      <c r="L190" s="266"/>
      <c r="M190" s="267"/>
      <c r="N190" s="268"/>
      <c r="O190" s="268"/>
      <c r="P190" s="268"/>
      <c r="Q190" s="268"/>
      <c r="R190" s="268"/>
      <c r="S190" s="268"/>
      <c r="T190" s="269"/>
      <c r="AT190" s="270" t="s">
        <v>192</v>
      </c>
      <c r="AU190" s="270" t="s">
        <v>82</v>
      </c>
      <c r="AV190" s="13" t="s">
        <v>82</v>
      </c>
      <c r="AW190" s="13" t="s">
        <v>35</v>
      </c>
      <c r="AX190" s="13" t="s">
        <v>72</v>
      </c>
      <c r="AY190" s="270" t="s">
        <v>130</v>
      </c>
    </row>
    <row r="191" spans="2:51" s="13" customFormat="1" ht="13.5">
      <c r="B191" s="260"/>
      <c r="C191" s="261"/>
      <c r="D191" s="234" t="s">
        <v>192</v>
      </c>
      <c r="E191" s="262" t="s">
        <v>21</v>
      </c>
      <c r="F191" s="263" t="s">
        <v>328</v>
      </c>
      <c r="G191" s="261"/>
      <c r="H191" s="264">
        <v>500.2</v>
      </c>
      <c r="I191" s="265"/>
      <c r="J191" s="261"/>
      <c r="K191" s="261"/>
      <c r="L191" s="266"/>
      <c r="M191" s="267"/>
      <c r="N191" s="268"/>
      <c r="O191" s="268"/>
      <c r="P191" s="268"/>
      <c r="Q191" s="268"/>
      <c r="R191" s="268"/>
      <c r="S191" s="268"/>
      <c r="T191" s="269"/>
      <c r="AT191" s="270" t="s">
        <v>192</v>
      </c>
      <c r="AU191" s="270" t="s">
        <v>82</v>
      </c>
      <c r="AV191" s="13" t="s">
        <v>82</v>
      </c>
      <c r="AW191" s="13" t="s">
        <v>35</v>
      </c>
      <c r="AX191" s="13" t="s">
        <v>72</v>
      </c>
      <c r="AY191" s="270" t="s">
        <v>130</v>
      </c>
    </row>
    <row r="192" spans="2:65" s="1" customFormat="1" ht="63.75" customHeight="1">
      <c r="B192" s="45"/>
      <c r="C192" s="223" t="s">
        <v>329</v>
      </c>
      <c r="D192" s="223" t="s">
        <v>131</v>
      </c>
      <c r="E192" s="224" t="s">
        <v>330</v>
      </c>
      <c r="F192" s="225" t="s">
        <v>331</v>
      </c>
      <c r="G192" s="226" t="s">
        <v>201</v>
      </c>
      <c r="H192" s="227">
        <v>962.7</v>
      </c>
      <c r="I192" s="228"/>
      <c r="J192" s="227">
        <f>ROUND(I192*H192,1)</f>
        <v>0</v>
      </c>
      <c r="K192" s="225" t="s">
        <v>135</v>
      </c>
      <c r="L192" s="71"/>
      <c r="M192" s="229" t="s">
        <v>21</v>
      </c>
      <c r="N192" s="230" t="s">
        <v>43</v>
      </c>
      <c r="O192" s="46"/>
      <c r="P192" s="231">
        <f>O192*H192</f>
        <v>0</v>
      </c>
      <c r="Q192" s="231">
        <v>4E-05</v>
      </c>
      <c r="R192" s="231">
        <f>Q192*H192</f>
        <v>0.03850800000000001</v>
      </c>
      <c r="S192" s="231">
        <v>0</v>
      </c>
      <c r="T192" s="232">
        <f>S192*H192</f>
        <v>0</v>
      </c>
      <c r="AR192" s="23" t="s">
        <v>283</v>
      </c>
      <c r="AT192" s="23" t="s">
        <v>131</v>
      </c>
      <c r="AU192" s="23" t="s">
        <v>82</v>
      </c>
      <c r="AY192" s="23" t="s">
        <v>130</v>
      </c>
      <c r="BE192" s="233">
        <f>IF(N192="základní",J192,0)</f>
        <v>0</v>
      </c>
      <c r="BF192" s="233">
        <f>IF(N192="snížená",J192,0)</f>
        <v>0</v>
      </c>
      <c r="BG192" s="233">
        <f>IF(N192="zákl. přenesená",J192,0)</f>
        <v>0</v>
      </c>
      <c r="BH192" s="233">
        <f>IF(N192="sníž. přenesená",J192,0)</f>
        <v>0</v>
      </c>
      <c r="BI192" s="233">
        <f>IF(N192="nulová",J192,0)</f>
        <v>0</v>
      </c>
      <c r="BJ192" s="23" t="s">
        <v>80</v>
      </c>
      <c r="BK192" s="233">
        <f>ROUND(I192*H192,1)</f>
        <v>0</v>
      </c>
      <c r="BL192" s="23" t="s">
        <v>283</v>
      </c>
      <c r="BM192" s="23" t="s">
        <v>332</v>
      </c>
    </row>
    <row r="193" spans="2:47" s="1" customFormat="1" ht="13.5">
      <c r="B193" s="45"/>
      <c r="C193" s="73"/>
      <c r="D193" s="234" t="s">
        <v>217</v>
      </c>
      <c r="E193" s="73"/>
      <c r="F193" s="235" t="s">
        <v>333</v>
      </c>
      <c r="G193" s="73"/>
      <c r="H193" s="73"/>
      <c r="I193" s="195"/>
      <c r="J193" s="73"/>
      <c r="K193" s="73"/>
      <c r="L193" s="71"/>
      <c r="M193" s="236"/>
      <c r="N193" s="46"/>
      <c r="O193" s="46"/>
      <c r="P193" s="46"/>
      <c r="Q193" s="46"/>
      <c r="R193" s="46"/>
      <c r="S193" s="46"/>
      <c r="T193" s="94"/>
      <c r="AT193" s="23" t="s">
        <v>217</v>
      </c>
      <c r="AU193" s="23" t="s">
        <v>82</v>
      </c>
    </row>
    <row r="194" spans="2:65" s="1" customFormat="1" ht="25.5" customHeight="1">
      <c r="B194" s="45"/>
      <c r="C194" s="223" t="s">
        <v>334</v>
      </c>
      <c r="D194" s="223" t="s">
        <v>131</v>
      </c>
      <c r="E194" s="224" t="s">
        <v>335</v>
      </c>
      <c r="F194" s="225" t="s">
        <v>336</v>
      </c>
      <c r="G194" s="226" t="s">
        <v>201</v>
      </c>
      <c r="H194" s="227">
        <v>0.4</v>
      </c>
      <c r="I194" s="228"/>
      <c r="J194" s="227">
        <f>ROUND(I194*H194,1)</f>
        <v>0</v>
      </c>
      <c r="K194" s="225" t="s">
        <v>135</v>
      </c>
      <c r="L194" s="71"/>
      <c r="M194" s="229" t="s">
        <v>21</v>
      </c>
      <c r="N194" s="230" t="s">
        <v>43</v>
      </c>
      <c r="O194" s="46"/>
      <c r="P194" s="231">
        <f>O194*H194</f>
        <v>0</v>
      </c>
      <c r="Q194" s="231">
        <v>0.00063</v>
      </c>
      <c r="R194" s="231">
        <f>Q194*H194</f>
        <v>0.000252</v>
      </c>
      <c r="S194" s="231">
        <v>0</v>
      </c>
      <c r="T194" s="232">
        <f>S194*H194</f>
        <v>0</v>
      </c>
      <c r="AR194" s="23" t="s">
        <v>151</v>
      </c>
      <c r="AT194" s="23" t="s">
        <v>131</v>
      </c>
      <c r="AU194" s="23" t="s">
        <v>82</v>
      </c>
      <c r="AY194" s="23" t="s">
        <v>130</v>
      </c>
      <c r="BE194" s="233">
        <f>IF(N194="základní",J194,0)</f>
        <v>0</v>
      </c>
      <c r="BF194" s="233">
        <f>IF(N194="snížená",J194,0)</f>
        <v>0</v>
      </c>
      <c r="BG194" s="233">
        <f>IF(N194="zákl. přenesená",J194,0)</f>
        <v>0</v>
      </c>
      <c r="BH194" s="233">
        <f>IF(N194="sníž. přenesená",J194,0)</f>
        <v>0</v>
      </c>
      <c r="BI194" s="233">
        <f>IF(N194="nulová",J194,0)</f>
        <v>0</v>
      </c>
      <c r="BJ194" s="23" t="s">
        <v>80</v>
      </c>
      <c r="BK194" s="233">
        <f>ROUND(I194*H194,1)</f>
        <v>0</v>
      </c>
      <c r="BL194" s="23" t="s">
        <v>151</v>
      </c>
      <c r="BM194" s="23" t="s">
        <v>337</v>
      </c>
    </row>
    <row r="195" spans="2:51" s="12" customFormat="1" ht="13.5">
      <c r="B195" s="250"/>
      <c r="C195" s="251"/>
      <c r="D195" s="234" t="s">
        <v>192</v>
      </c>
      <c r="E195" s="252" t="s">
        <v>21</v>
      </c>
      <c r="F195" s="253" t="s">
        <v>193</v>
      </c>
      <c r="G195" s="251"/>
      <c r="H195" s="252" t="s">
        <v>21</v>
      </c>
      <c r="I195" s="254"/>
      <c r="J195" s="251"/>
      <c r="K195" s="251"/>
      <c r="L195" s="255"/>
      <c r="M195" s="256"/>
      <c r="N195" s="257"/>
      <c r="O195" s="257"/>
      <c r="P195" s="257"/>
      <c r="Q195" s="257"/>
      <c r="R195" s="257"/>
      <c r="S195" s="257"/>
      <c r="T195" s="258"/>
      <c r="AT195" s="259" t="s">
        <v>192</v>
      </c>
      <c r="AU195" s="259" t="s">
        <v>82</v>
      </c>
      <c r="AV195" s="12" t="s">
        <v>80</v>
      </c>
      <c r="AW195" s="12" t="s">
        <v>35</v>
      </c>
      <c r="AX195" s="12" t="s">
        <v>72</v>
      </c>
      <c r="AY195" s="259" t="s">
        <v>130</v>
      </c>
    </row>
    <row r="196" spans="2:51" s="13" customFormat="1" ht="13.5">
      <c r="B196" s="260"/>
      <c r="C196" s="261"/>
      <c r="D196" s="234" t="s">
        <v>192</v>
      </c>
      <c r="E196" s="262" t="s">
        <v>21</v>
      </c>
      <c r="F196" s="263" t="s">
        <v>338</v>
      </c>
      <c r="G196" s="261"/>
      <c r="H196" s="264">
        <v>0.4</v>
      </c>
      <c r="I196" s="265"/>
      <c r="J196" s="261"/>
      <c r="K196" s="261"/>
      <c r="L196" s="266"/>
      <c r="M196" s="267"/>
      <c r="N196" s="268"/>
      <c r="O196" s="268"/>
      <c r="P196" s="268"/>
      <c r="Q196" s="268"/>
      <c r="R196" s="268"/>
      <c r="S196" s="268"/>
      <c r="T196" s="269"/>
      <c r="AT196" s="270" t="s">
        <v>192</v>
      </c>
      <c r="AU196" s="270" t="s">
        <v>82</v>
      </c>
      <c r="AV196" s="13" t="s">
        <v>82</v>
      </c>
      <c r="AW196" s="13" t="s">
        <v>35</v>
      </c>
      <c r="AX196" s="13" t="s">
        <v>72</v>
      </c>
      <c r="AY196" s="270" t="s">
        <v>130</v>
      </c>
    </row>
    <row r="197" spans="2:65" s="1" customFormat="1" ht="38.25" customHeight="1">
      <c r="B197" s="45"/>
      <c r="C197" s="223" t="s">
        <v>244</v>
      </c>
      <c r="D197" s="223" t="s">
        <v>131</v>
      </c>
      <c r="E197" s="224" t="s">
        <v>339</v>
      </c>
      <c r="F197" s="225" t="s">
        <v>340</v>
      </c>
      <c r="G197" s="226" t="s">
        <v>190</v>
      </c>
      <c r="H197" s="227">
        <v>2.16</v>
      </c>
      <c r="I197" s="228"/>
      <c r="J197" s="227">
        <f>ROUND(I197*H197,1)</f>
        <v>0</v>
      </c>
      <c r="K197" s="225" t="s">
        <v>135</v>
      </c>
      <c r="L197" s="71"/>
      <c r="M197" s="229" t="s">
        <v>21</v>
      </c>
      <c r="N197" s="230" t="s">
        <v>43</v>
      </c>
      <c r="O197" s="46"/>
      <c r="P197" s="231">
        <f>O197*H197</f>
        <v>0</v>
      </c>
      <c r="Q197" s="231">
        <v>0</v>
      </c>
      <c r="R197" s="231">
        <f>Q197*H197</f>
        <v>0</v>
      </c>
      <c r="S197" s="231">
        <v>1.8</v>
      </c>
      <c r="T197" s="232">
        <f>S197*H197</f>
        <v>3.8880000000000003</v>
      </c>
      <c r="AR197" s="23" t="s">
        <v>151</v>
      </c>
      <c r="AT197" s="23" t="s">
        <v>131</v>
      </c>
      <c r="AU197" s="23" t="s">
        <v>82</v>
      </c>
      <c r="AY197" s="23" t="s">
        <v>130</v>
      </c>
      <c r="BE197" s="233">
        <f>IF(N197="základní",J197,0)</f>
        <v>0</v>
      </c>
      <c r="BF197" s="233">
        <f>IF(N197="snížená",J197,0)</f>
        <v>0</v>
      </c>
      <c r="BG197" s="233">
        <f>IF(N197="zákl. přenesená",J197,0)</f>
        <v>0</v>
      </c>
      <c r="BH197" s="233">
        <f>IF(N197="sníž. přenesená",J197,0)</f>
        <v>0</v>
      </c>
      <c r="BI197" s="233">
        <f>IF(N197="nulová",J197,0)</f>
        <v>0</v>
      </c>
      <c r="BJ197" s="23" t="s">
        <v>80</v>
      </c>
      <c r="BK197" s="233">
        <f>ROUND(I197*H197,1)</f>
        <v>0</v>
      </c>
      <c r="BL197" s="23" t="s">
        <v>151</v>
      </c>
      <c r="BM197" s="23" t="s">
        <v>341</v>
      </c>
    </row>
    <row r="198" spans="2:47" s="1" customFormat="1" ht="13.5">
      <c r="B198" s="45"/>
      <c r="C198" s="73"/>
      <c r="D198" s="234" t="s">
        <v>217</v>
      </c>
      <c r="E198" s="73"/>
      <c r="F198" s="235" t="s">
        <v>342</v>
      </c>
      <c r="G198" s="73"/>
      <c r="H198" s="73"/>
      <c r="I198" s="195"/>
      <c r="J198" s="73"/>
      <c r="K198" s="73"/>
      <c r="L198" s="71"/>
      <c r="M198" s="236"/>
      <c r="N198" s="46"/>
      <c r="O198" s="46"/>
      <c r="P198" s="46"/>
      <c r="Q198" s="46"/>
      <c r="R198" s="46"/>
      <c r="S198" s="46"/>
      <c r="T198" s="94"/>
      <c r="AT198" s="23" t="s">
        <v>217</v>
      </c>
      <c r="AU198" s="23" t="s">
        <v>82</v>
      </c>
    </row>
    <row r="199" spans="2:51" s="12" customFormat="1" ht="13.5">
      <c r="B199" s="250"/>
      <c r="C199" s="251"/>
      <c r="D199" s="234" t="s">
        <v>192</v>
      </c>
      <c r="E199" s="252" t="s">
        <v>21</v>
      </c>
      <c r="F199" s="253" t="s">
        <v>193</v>
      </c>
      <c r="G199" s="251"/>
      <c r="H199" s="252" t="s">
        <v>21</v>
      </c>
      <c r="I199" s="254"/>
      <c r="J199" s="251"/>
      <c r="K199" s="251"/>
      <c r="L199" s="255"/>
      <c r="M199" s="256"/>
      <c r="N199" s="257"/>
      <c r="O199" s="257"/>
      <c r="P199" s="257"/>
      <c r="Q199" s="257"/>
      <c r="R199" s="257"/>
      <c r="S199" s="257"/>
      <c r="T199" s="258"/>
      <c r="AT199" s="259" t="s">
        <v>192</v>
      </c>
      <c r="AU199" s="259" t="s">
        <v>82</v>
      </c>
      <c r="AV199" s="12" t="s">
        <v>80</v>
      </c>
      <c r="AW199" s="12" t="s">
        <v>35</v>
      </c>
      <c r="AX199" s="12" t="s">
        <v>72</v>
      </c>
      <c r="AY199" s="259" t="s">
        <v>130</v>
      </c>
    </row>
    <row r="200" spans="2:51" s="13" customFormat="1" ht="13.5">
      <c r="B200" s="260"/>
      <c r="C200" s="261"/>
      <c r="D200" s="234" t="s">
        <v>192</v>
      </c>
      <c r="E200" s="262" t="s">
        <v>21</v>
      </c>
      <c r="F200" s="263" t="s">
        <v>343</v>
      </c>
      <c r="G200" s="261"/>
      <c r="H200" s="264">
        <v>2.16</v>
      </c>
      <c r="I200" s="265"/>
      <c r="J200" s="261"/>
      <c r="K200" s="261"/>
      <c r="L200" s="266"/>
      <c r="M200" s="267"/>
      <c r="N200" s="268"/>
      <c r="O200" s="268"/>
      <c r="P200" s="268"/>
      <c r="Q200" s="268"/>
      <c r="R200" s="268"/>
      <c r="S200" s="268"/>
      <c r="T200" s="269"/>
      <c r="AT200" s="270" t="s">
        <v>192</v>
      </c>
      <c r="AU200" s="270" t="s">
        <v>82</v>
      </c>
      <c r="AV200" s="13" t="s">
        <v>82</v>
      </c>
      <c r="AW200" s="13" t="s">
        <v>35</v>
      </c>
      <c r="AX200" s="13" t="s">
        <v>72</v>
      </c>
      <c r="AY200" s="270" t="s">
        <v>130</v>
      </c>
    </row>
    <row r="201" spans="2:65" s="1" customFormat="1" ht="25.5" customHeight="1">
      <c r="B201" s="45"/>
      <c r="C201" s="223" t="s">
        <v>344</v>
      </c>
      <c r="D201" s="223" t="s">
        <v>131</v>
      </c>
      <c r="E201" s="224" t="s">
        <v>345</v>
      </c>
      <c r="F201" s="225" t="s">
        <v>346</v>
      </c>
      <c r="G201" s="226" t="s">
        <v>201</v>
      </c>
      <c r="H201" s="227">
        <v>34.44</v>
      </c>
      <c r="I201" s="228"/>
      <c r="J201" s="227">
        <f>ROUND(I201*H201,1)</f>
        <v>0</v>
      </c>
      <c r="K201" s="225" t="s">
        <v>135</v>
      </c>
      <c r="L201" s="71"/>
      <c r="M201" s="229" t="s">
        <v>21</v>
      </c>
      <c r="N201" s="230" t="s">
        <v>43</v>
      </c>
      <c r="O201" s="46"/>
      <c r="P201" s="231">
        <f>O201*H201</f>
        <v>0</v>
      </c>
      <c r="Q201" s="231">
        <v>0</v>
      </c>
      <c r="R201" s="231">
        <f>Q201*H201</f>
        <v>0</v>
      </c>
      <c r="S201" s="231">
        <v>0.063</v>
      </c>
      <c r="T201" s="232">
        <f>S201*H201</f>
        <v>2.16972</v>
      </c>
      <c r="AR201" s="23" t="s">
        <v>151</v>
      </c>
      <c r="AT201" s="23" t="s">
        <v>131</v>
      </c>
      <c r="AU201" s="23" t="s">
        <v>82</v>
      </c>
      <c r="AY201" s="23" t="s">
        <v>130</v>
      </c>
      <c r="BE201" s="233">
        <f>IF(N201="základní",J201,0)</f>
        <v>0</v>
      </c>
      <c r="BF201" s="233">
        <f>IF(N201="snížená",J201,0)</f>
        <v>0</v>
      </c>
      <c r="BG201" s="233">
        <f>IF(N201="zákl. přenesená",J201,0)</f>
        <v>0</v>
      </c>
      <c r="BH201" s="233">
        <f>IF(N201="sníž. přenesená",J201,0)</f>
        <v>0</v>
      </c>
      <c r="BI201" s="233">
        <f>IF(N201="nulová",J201,0)</f>
        <v>0</v>
      </c>
      <c r="BJ201" s="23" t="s">
        <v>80</v>
      </c>
      <c r="BK201" s="233">
        <f>ROUND(I201*H201,1)</f>
        <v>0</v>
      </c>
      <c r="BL201" s="23" t="s">
        <v>151</v>
      </c>
      <c r="BM201" s="23" t="s">
        <v>347</v>
      </c>
    </row>
    <row r="202" spans="2:47" s="1" customFormat="1" ht="13.5">
      <c r="B202" s="45"/>
      <c r="C202" s="73"/>
      <c r="D202" s="234" t="s">
        <v>217</v>
      </c>
      <c r="E202" s="73"/>
      <c r="F202" s="235" t="s">
        <v>348</v>
      </c>
      <c r="G202" s="73"/>
      <c r="H202" s="73"/>
      <c r="I202" s="195"/>
      <c r="J202" s="73"/>
      <c r="K202" s="73"/>
      <c r="L202" s="71"/>
      <c r="M202" s="236"/>
      <c r="N202" s="46"/>
      <c r="O202" s="46"/>
      <c r="P202" s="46"/>
      <c r="Q202" s="46"/>
      <c r="R202" s="46"/>
      <c r="S202" s="46"/>
      <c r="T202" s="94"/>
      <c r="AT202" s="23" t="s">
        <v>217</v>
      </c>
      <c r="AU202" s="23" t="s">
        <v>82</v>
      </c>
    </row>
    <row r="203" spans="2:51" s="12" customFormat="1" ht="13.5">
      <c r="B203" s="250"/>
      <c r="C203" s="251"/>
      <c r="D203" s="234" t="s">
        <v>192</v>
      </c>
      <c r="E203" s="252" t="s">
        <v>21</v>
      </c>
      <c r="F203" s="253" t="s">
        <v>211</v>
      </c>
      <c r="G203" s="251"/>
      <c r="H203" s="252" t="s">
        <v>21</v>
      </c>
      <c r="I203" s="254"/>
      <c r="J203" s="251"/>
      <c r="K203" s="251"/>
      <c r="L203" s="255"/>
      <c r="M203" s="256"/>
      <c r="N203" s="257"/>
      <c r="O203" s="257"/>
      <c r="P203" s="257"/>
      <c r="Q203" s="257"/>
      <c r="R203" s="257"/>
      <c r="S203" s="257"/>
      <c r="T203" s="258"/>
      <c r="AT203" s="259" t="s">
        <v>192</v>
      </c>
      <c r="AU203" s="259" t="s">
        <v>82</v>
      </c>
      <c r="AV203" s="12" t="s">
        <v>80</v>
      </c>
      <c r="AW203" s="12" t="s">
        <v>35</v>
      </c>
      <c r="AX203" s="12" t="s">
        <v>72</v>
      </c>
      <c r="AY203" s="259" t="s">
        <v>130</v>
      </c>
    </row>
    <row r="204" spans="2:51" s="13" customFormat="1" ht="13.5">
      <c r="B204" s="260"/>
      <c r="C204" s="261"/>
      <c r="D204" s="234" t="s">
        <v>192</v>
      </c>
      <c r="E204" s="262" t="s">
        <v>21</v>
      </c>
      <c r="F204" s="263" t="s">
        <v>349</v>
      </c>
      <c r="G204" s="261"/>
      <c r="H204" s="264">
        <v>34.44</v>
      </c>
      <c r="I204" s="265"/>
      <c r="J204" s="261"/>
      <c r="K204" s="261"/>
      <c r="L204" s="266"/>
      <c r="M204" s="267"/>
      <c r="N204" s="268"/>
      <c r="O204" s="268"/>
      <c r="P204" s="268"/>
      <c r="Q204" s="268"/>
      <c r="R204" s="268"/>
      <c r="S204" s="268"/>
      <c r="T204" s="269"/>
      <c r="AT204" s="270" t="s">
        <v>192</v>
      </c>
      <c r="AU204" s="270" t="s">
        <v>82</v>
      </c>
      <c r="AV204" s="13" t="s">
        <v>82</v>
      </c>
      <c r="AW204" s="13" t="s">
        <v>35</v>
      </c>
      <c r="AX204" s="13" t="s">
        <v>72</v>
      </c>
      <c r="AY204" s="270" t="s">
        <v>130</v>
      </c>
    </row>
    <row r="205" spans="2:65" s="1" customFormat="1" ht="38.25" customHeight="1">
      <c r="B205" s="45"/>
      <c r="C205" s="223" t="s">
        <v>350</v>
      </c>
      <c r="D205" s="223" t="s">
        <v>131</v>
      </c>
      <c r="E205" s="224" t="s">
        <v>351</v>
      </c>
      <c r="F205" s="225" t="s">
        <v>352</v>
      </c>
      <c r="G205" s="226" t="s">
        <v>190</v>
      </c>
      <c r="H205" s="227">
        <v>0.75</v>
      </c>
      <c r="I205" s="228"/>
      <c r="J205" s="227">
        <f>ROUND(I205*H205,1)</f>
        <v>0</v>
      </c>
      <c r="K205" s="225" t="s">
        <v>135</v>
      </c>
      <c r="L205" s="71"/>
      <c r="M205" s="229" t="s">
        <v>21</v>
      </c>
      <c r="N205" s="230" t="s">
        <v>43</v>
      </c>
      <c r="O205" s="46"/>
      <c r="P205" s="231">
        <f>O205*H205</f>
        <v>0</v>
      </c>
      <c r="Q205" s="231">
        <v>0</v>
      </c>
      <c r="R205" s="231">
        <f>Q205*H205</f>
        <v>0</v>
      </c>
      <c r="S205" s="231">
        <v>1.8</v>
      </c>
      <c r="T205" s="232">
        <f>S205*H205</f>
        <v>1.35</v>
      </c>
      <c r="AR205" s="23" t="s">
        <v>283</v>
      </c>
      <c r="AT205" s="23" t="s">
        <v>131</v>
      </c>
      <c r="AU205" s="23" t="s">
        <v>82</v>
      </c>
      <c r="AY205" s="23" t="s">
        <v>130</v>
      </c>
      <c r="BE205" s="233">
        <f>IF(N205="základní",J205,0)</f>
        <v>0</v>
      </c>
      <c r="BF205" s="233">
        <f>IF(N205="snížená",J205,0)</f>
        <v>0</v>
      </c>
      <c r="BG205" s="233">
        <f>IF(N205="zákl. přenesená",J205,0)</f>
        <v>0</v>
      </c>
      <c r="BH205" s="233">
        <f>IF(N205="sníž. přenesená",J205,0)</f>
        <v>0</v>
      </c>
      <c r="BI205" s="233">
        <f>IF(N205="nulová",J205,0)</f>
        <v>0</v>
      </c>
      <c r="BJ205" s="23" t="s">
        <v>80</v>
      </c>
      <c r="BK205" s="233">
        <f>ROUND(I205*H205,1)</f>
        <v>0</v>
      </c>
      <c r="BL205" s="23" t="s">
        <v>283</v>
      </c>
      <c r="BM205" s="23" t="s">
        <v>353</v>
      </c>
    </row>
    <row r="206" spans="2:51" s="12" customFormat="1" ht="13.5">
      <c r="B206" s="250"/>
      <c r="C206" s="251"/>
      <c r="D206" s="234" t="s">
        <v>192</v>
      </c>
      <c r="E206" s="252" t="s">
        <v>21</v>
      </c>
      <c r="F206" s="253" t="s">
        <v>193</v>
      </c>
      <c r="G206" s="251"/>
      <c r="H206" s="252" t="s">
        <v>21</v>
      </c>
      <c r="I206" s="254"/>
      <c r="J206" s="251"/>
      <c r="K206" s="251"/>
      <c r="L206" s="255"/>
      <c r="M206" s="256"/>
      <c r="N206" s="257"/>
      <c r="O206" s="257"/>
      <c r="P206" s="257"/>
      <c r="Q206" s="257"/>
      <c r="R206" s="257"/>
      <c r="S206" s="257"/>
      <c r="T206" s="258"/>
      <c r="AT206" s="259" t="s">
        <v>192</v>
      </c>
      <c r="AU206" s="259" t="s">
        <v>82</v>
      </c>
      <c r="AV206" s="12" t="s">
        <v>80</v>
      </c>
      <c r="AW206" s="12" t="s">
        <v>35</v>
      </c>
      <c r="AX206" s="12" t="s">
        <v>72</v>
      </c>
      <c r="AY206" s="259" t="s">
        <v>130</v>
      </c>
    </row>
    <row r="207" spans="2:51" s="13" customFormat="1" ht="13.5">
      <c r="B207" s="260"/>
      <c r="C207" s="261"/>
      <c r="D207" s="234" t="s">
        <v>192</v>
      </c>
      <c r="E207" s="262" t="s">
        <v>21</v>
      </c>
      <c r="F207" s="263" t="s">
        <v>354</v>
      </c>
      <c r="G207" s="261"/>
      <c r="H207" s="264">
        <v>0.75</v>
      </c>
      <c r="I207" s="265"/>
      <c r="J207" s="261"/>
      <c r="K207" s="261"/>
      <c r="L207" s="266"/>
      <c r="M207" s="267"/>
      <c r="N207" s="268"/>
      <c r="O207" s="268"/>
      <c r="P207" s="268"/>
      <c r="Q207" s="268"/>
      <c r="R207" s="268"/>
      <c r="S207" s="268"/>
      <c r="T207" s="269"/>
      <c r="AT207" s="270" t="s">
        <v>192</v>
      </c>
      <c r="AU207" s="270" t="s">
        <v>82</v>
      </c>
      <c r="AV207" s="13" t="s">
        <v>82</v>
      </c>
      <c r="AW207" s="13" t="s">
        <v>35</v>
      </c>
      <c r="AX207" s="13" t="s">
        <v>72</v>
      </c>
      <c r="AY207" s="270" t="s">
        <v>130</v>
      </c>
    </row>
    <row r="208" spans="2:65" s="1" customFormat="1" ht="25.5" customHeight="1">
      <c r="B208" s="45"/>
      <c r="C208" s="223" t="s">
        <v>355</v>
      </c>
      <c r="D208" s="223" t="s">
        <v>131</v>
      </c>
      <c r="E208" s="224" t="s">
        <v>356</v>
      </c>
      <c r="F208" s="225" t="s">
        <v>357</v>
      </c>
      <c r="G208" s="226" t="s">
        <v>201</v>
      </c>
      <c r="H208" s="227">
        <v>67</v>
      </c>
      <c r="I208" s="228"/>
      <c r="J208" s="227">
        <f>ROUND(I208*H208,1)</f>
        <v>0</v>
      </c>
      <c r="K208" s="225" t="s">
        <v>135</v>
      </c>
      <c r="L208" s="71"/>
      <c r="M208" s="229" t="s">
        <v>21</v>
      </c>
      <c r="N208" s="230" t="s">
        <v>43</v>
      </c>
      <c r="O208" s="46"/>
      <c r="P208" s="231">
        <f>O208*H208</f>
        <v>0</v>
      </c>
      <c r="Q208" s="231">
        <v>0</v>
      </c>
      <c r="R208" s="231">
        <f>Q208*H208</f>
        <v>0</v>
      </c>
      <c r="S208" s="231">
        <v>0.068</v>
      </c>
      <c r="T208" s="232">
        <f>S208*H208</f>
        <v>4.556</v>
      </c>
      <c r="AR208" s="23" t="s">
        <v>151</v>
      </c>
      <c r="AT208" s="23" t="s">
        <v>131</v>
      </c>
      <c r="AU208" s="23" t="s">
        <v>82</v>
      </c>
      <c r="AY208" s="23" t="s">
        <v>130</v>
      </c>
      <c r="BE208" s="233">
        <f>IF(N208="základní",J208,0)</f>
        <v>0</v>
      </c>
      <c r="BF208" s="233">
        <f>IF(N208="snížená",J208,0)</f>
        <v>0</v>
      </c>
      <c r="BG208" s="233">
        <f>IF(N208="zákl. přenesená",J208,0)</f>
        <v>0</v>
      </c>
      <c r="BH208" s="233">
        <f>IF(N208="sníž. přenesená",J208,0)</f>
        <v>0</v>
      </c>
      <c r="BI208" s="233">
        <f>IF(N208="nulová",J208,0)</f>
        <v>0</v>
      </c>
      <c r="BJ208" s="23" t="s">
        <v>80</v>
      </c>
      <c r="BK208" s="233">
        <f>ROUND(I208*H208,1)</f>
        <v>0</v>
      </c>
      <c r="BL208" s="23" t="s">
        <v>151</v>
      </c>
      <c r="BM208" s="23" t="s">
        <v>358</v>
      </c>
    </row>
    <row r="209" spans="2:47" s="1" customFormat="1" ht="13.5">
      <c r="B209" s="45"/>
      <c r="C209" s="73"/>
      <c r="D209" s="234" t="s">
        <v>217</v>
      </c>
      <c r="E209" s="73"/>
      <c r="F209" s="235" t="s">
        <v>359</v>
      </c>
      <c r="G209" s="73"/>
      <c r="H209" s="73"/>
      <c r="I209" s="195"/>
      <c r="J209" s="73"/>
      <c r="K209" s="73"/>
      <c r="L209" s="71"/>
      <c r="M209" s="236"/>
      <c r="N209" s="46"/>
      <c r="O209" s="46"/>
      <c r="P209" s="46"/>
      <c r="Q209" s="46"/>
      <c r="R209" s="46"/>
      <c r="S209" s="46"/>
      <c r="T209" s="94"/>
      <c r="AT209" s="23" t="s">
        <v>217</v>
      </c>
      <c r="AU209" s="23" t="s">
        <v>82</v>
      </c>
    </row>
    <row r="210" spans="2:47" s="1" customFormat="1" ht="13.5">
      <c r="B210" s="45"/>
      <c r="C210" s="73"/>
      <c r="D210" s="234" t="s">
        <v>138</v>
      </c>
      <c r="E210" s="73"/>
      <c r="F210" s="235" t="s">
        <v>360</v>
      </c>
      <c r="G210" s="73"/>
      <c r="H210" s="73"/>
      <c r="I210" s="195"/>
      <c r="J210" s="73"/>
      <c r="K210" s="73"/>
      <c r="L210" s="71"/>
      <c r="M210" s="236"/>
      <c r="N210" s="46"/>
      <c r="O210" s="46"/>
      <c r="P210" s="46"/>
      <c r="Q210" s="46"/>
      <c r="R210" s="46"/>
      <c r="S210" s="46"/>
      <c r="T210" s="94"/>
      <c r="AT210" s="23" t="s">
        <v>138</v>
      </c>
      <c r="AU210" s="23" t="s">
        <v>82</v>
      </c>
    </row>
    <row r="211" spans="2:51" s="12" customFormat="1" ht="13.5">
      <c r="B211" s="250"/>
      <c r="C211" s="251"/>
      <c r="D211" s="234" t="s">
        <v>192</v>
      </c>
      <c r="E211" s="252" t="s">
        <v>21</v>
      </c>
      <c r="F211" s="253" t="s">
        <v>271</v>
      </c>
      <c r="G211" s="251"/>
      <c r="H211" s="252" t="s">
        <v>21</v>
      </c>
      <c r="I211" s="254"/>
      <c r="J211" s="251"/>
      <c r="K211" s="251"/>
      <c r="L211" s="255"/>
      <c r="M211" s="256"/>
      <c r="N211" s="257"/>
      <c r="O211" s="257"/>
      <c r="P211" s="257"/>
      <c r="Q211" s="257"/>
      <c r="R211" s="257"/>
      <c r="S211" s="257"/>
      <c r="T211" s="258"/>
      <c r="AT211" s="259" t="s">
        <v>192</v>
      </c>
      <c r="AU211" s="259" t="s">
        <v>82</v>
      </c>
      <c r="AV211" s="12" t="s">
        <v>80</v>
      </c>
      <c r="AW211" s="12" t="s">
        <v>35</v>
      </c>
      <c r="AX211" s="12" t="s">
        <v>72</v>
      </c>
      <c r="AY211" s="259" t="s">
        <v>130</v>
      </c>
    </row>
    <row r="212" spans="2:51" s="13" customFormat="1" ht="13.5">
      <c r="B212" s="260"/>
      <c r="C212" s="261"/>
      <c r="D212" s="234" t="s">
        <v>192</v>
      </c>
      <c r="E212" s="262" t="s">
        <v>21</v>
      </c>
      <c r="F212" s="263" t="s">
        <v>272</v>
      </c>
      <c r="G212" s="261"/>
      <c r="H212" s="264">
        <v>67</v>
      </c>
      <c r="I212" s="265"/>
      <c r="J212" s="261"/>
      <c r="K212" s="261"/>
      <c r="L212" s="266"/>
      <c r="M212" s="267"/>
      <c r="N212" s="268"/>
      <c r="O212" s="268"/>
      <c r="P212" s="268"/>
      <c r="Q212" s="268"/>
      <c r="R212" s="268"/>
      <c r="S212" s="268"/>
      <c r="T212" s="269"/>
      <c r="AT212" s="270" t="s">
        <v>192</v>
      </c>
      <c r="AU212" s="270" t="s">
        <v>82</v>
      </c>
      <c r="AV212" s="13" t="s">
        <v>82</v>
      </c>
      <c r="AW212" s="13" t="s">
        <v>35</v>
      </c>
      <c r="AX212" s="13" t="s">
        <v>72</v>
      </c>
      <c r="AY212" s="270" t="s">
        <v>130</v>
      </c>
    </row>
    <row r="213" spans="2:63" s="10" customFormat="1" ht="29.85" customHeight="1">
      <c r="B213" s="209"/>
      <c r="C213" s="210"/>
      <c r="D213" s="211" t="s">
        <v>71</v>
      </c>
      <c r="E213" s="248" t="s">
        <v>361</v>
      </c>
      <c r="F213" s="248" t="s">
        <v>362</v>
      </c>
      <c r="G213" s="210"/>
      <c r="H213" s="210"/>
      <c r="I213" s="213"/>
      <c r="J213" s="249">
        <f>BK213</f>
        <v>0</v>
      </c>
      <c r="K213" s="210"/>
      <c r="L213" s="215"/>
      <c r="M213" s="216"/>
      <c r="N213" s="217"/>
      <c r="O213" s="217"/>
      <c r="P213" s="218">
        <f>SUM(P214:P241)</f>
        <v>0</v>
      </c>
      <c r="Q213" s="217"/>
      <c r="R213" s="218">
        <f>SUM(R214:R241)</f>
        <v>0</v>
      </c>
      <c r="S213" s="217"/>
      <c r="T213" s="219">
        <f>SUM(T214:T241)</f>
        <v>0</v>
      </c>
      <c r="AR213" s="220" t="s">
        <v>80</v>
      </c>
      <c r="AT213" s="221" t="s">
        <v>71</v>
      </c>
      <c r="AU213" s="221" t="s">
        <v>80</v>
      </c>
      <c r="AY213" s="220" t="s">
        <v>130</v>
      </c>
      <c r="BK213" s="222">
        <f>SUM(BK214:BK241)</f>
        <v>0</v>
      </c>
    </row>
    <row r="214" spans="2:65" s="1" customFormat="1" ht="16.5" customHeight="1">
      <c r="B214" s="45"/>
      <c r="C214" s="223" t="s">
        <v>363</v>
      </c>
      <c r="D214" s="223" t="s">
        <v>131</v>
      </c>
      <c r="E214" s="224" t="s">
        <v>364</v>
      </c>
      <c r="F214" s="225" t="s">
        <v>365</v>
      </c>
      <c r="G214" s="226" t="s">
        <v>215</v>
      </c>
      <c r="H214" s="227">
        <v>85</v>
      </c>
      <c r="I214" s="228"/>
      <c r="J214" s="227">
        <f>ROUND(I214*H214,1)</f>
        <v>0</v>
      </c>
      <c r="K214" s="225" t="s">
        <v>224</v>
      </c>
      <c r="L214" s="71"/>
      <c r="M214" s="229" t="s">
        <v>21</v>
      </c>
      <c r="N214" s="230" t="s">
        <v>43</v>
      </c>
      <c r="O214" s="46"/>
      <c r="P214" s="231">
        <f>O214*H214</f>
        <v>0</v>
      </c>
      <c r="Q214" s="231">
        <v>0</v>
      </c>
      <c r="R214" s="231">
        <f>Q214*H214</f>
        <v>0</v>
      </c>
      <c r="S214" s="231">
        <v>0</v>
      </c>
      <c r="T214" s="232">
        <f>S214*H214</f>
        <v>0</v>
      </c>
      <c r="AR214" s="23" t="s">
        <v>151</v>
      </c>
      <c r="AT214" s="23" t="s">
        <v>131</v>
      </c>
      <c r="AU214" s="23" t="s">
        <v>82</v>
      </c>
      <c r="AY214" s="23" t="s">
        <v>130</v>
      </c>
      <c r="BE214" s="233">
        <f>IF(N214="základní",J214,0)</f>
        <v>0</v>
      </c>
      <c r="BF214" s="233">
        <f>IF(N214="snížená",J214,0)</f>
        <v>0</v>
      </c>
      <c r="BG214" s="233">
        <f>IF(N214="zákl. přenesená",J214,0)</f>
        <v>0</v>
      </c>
      <c r="BH214" s="233">
        <f>IF(N214="sníž. přenesená",J214,0)</f>
        <v>0</v>
      </c>
      <c r="BI214" s="233">
        <f>IF(N214="nulová",J214,0)</f>
        <v>0</v>
      </c>
      <c r="BJ214" s="23" t="s">
        <v>80</v>
      </c>
      <c r="BK214" s="233">
        <f>ROUND(I214*H214,1)</f>
        <v>0</v>
      </c>
      <c r="BL214" s="23" t="s">
        <v>151</v>
      </c>
      <c r="BM214" s="23" t="s">
        <v>366</v>
      </c>
    </row>
    <row r="215" spans="2:47" s="1" customFormat="1" ht="13.5">
      <c r="B215" s="45"/>
      <c r="C215" s="73"/>
      <c r="D215" s="234" t="s">
        <v>138</v>
      </c>
      <c r="E215" s="73"/>
      <c r="F215" s="235" t="s">
        <v>367</v>
      </c>
      <c r="G215" s="73"/>
      <c r="H215" s="73"/>
      <c r="I215" s="195"/>
      <c r="J215" s="73"/>
      <c r="K215" s="73"/>
      <c r="L215" s="71"/>
      <c r="M215" s="236"/>
      <c r="N215" s="46"/>
      <c r="O215" s="46"/>
      <c r="P215" s="46"/>
      <c r="Q215" s="46"/>
      <c r="R215" s="46"/>
      <c r="S215" s="46"/>
      <c r="T215" s="94"/>
      <c r="AT215" s="23" t="s">
        <v>138</v>
      </c>
      <c r="AU215" s="23" t="s">
        <v>82</v>
      </c>
    </row>
    <row r="216" spans="2:51" s="12" customFormat="1" ht="13.5">
      <c r="B216" s="250"/>
      <c r="C216" s="251"/>
      <c r="D216" s="234" t="s">
        <v>192</v>
      </c>
      <c r="E216" s="252" t="s">
        <v>21</v>
      </c>
      <c r="F216" s="253" t="s">
        <v>368</v>
      </c>
      <c r="G216" s="251"/>
      <c r="H216" s="252" t="s">
        <v>21</v>
      </c>
      <c r="I216" s="254"/>
      <c r="J216" s="251"/>
      <c r="K216" s="251"/>
      <c r="L216" s="255"/>
      <c r="M216" s="256"/>
      <c r="N216" s="257"/>
      <c r="O216" s="257"/>
      <c r="P216" s="257"/>
      <c r="Q216" s="257"/>
      <c r="R216" s="257"/>
      <c r="S216" s="257"/>
      <c r="T216" s="258"/>
      <c r="AT216" s="259" t="s">
        <v>192</v>
      </c>
      <c r="AU216" s="259" t="s">
        <v>82</v>
      </c>
      <c r="AV216" s="12" t="s">
        <v>80</v>
      </c>
      <c r="AW216" s="12" t="s">
        <v>35</v>
      </c>
      <c r="AX216" s="12" t="s">
        <v>72</v>
      </c>
      <c r="AY216" s="259" t="s">
        <v>130</v>
      </c>
    </row>
    <row r="217" spans="2:51" s="13" customFormat="1" ht="13.5">
      <c r="B217" s="260"/>
      <c r="C217" s="261"/>
      <c r="D217" s="234" t="s">
        <v>192</v>
      </c>
      <c r="E217" s="262" t="s">
        <v>21</v>
      </c>
      <c r="F217" s="263" t="s">
        <v>369</v>
      </c>
      <c r="G217" s="261"/>
      <c r="H217" s="264">
        <v>85</v>
      </c>
      <c r="I217" s="265"/>
      <c r="J217" s="261"/>
      <c r="K217" s="261"/>
      <c r="L217" s="266"/>
      <c r="M217" s="267"/>
      <c r="N217" s="268"/>
      <c r="O217" s="268"/>
      <c r="P217" s="268"/>
      <c r="Q217" s="268"/>
      <c r="R217" s="268"/>
      <c r="S217" s="268"/>
      <c r="T217" s="269"/>
      <c r="AT217" s="270" t="s">
        <v>192</v>
      </c>
      <c r="AU217" s="270" t="s">
        <v>82</v>
      </c>
      <c r="AV217" s="13" t="s">
        <v>82</v>
      </c>
      <c r="AW217" s="13" t="s">
        <v>35</v>
      </c>
      <c r="AX217" s="13" t="s">
        <v>72</v>
      </c>
      <c r="AY217" s="270" t="s">
        <v>130</v>
      </c>
    </row>
    <row r="218" spans="2:65" s="1" customFormat="1" ht="16.5" customHeight="1">
      <c r="B218" s="45"/>
      <c r="C218" s="223" t="s">
        <v>308</v>
      </c>
      <c r="D218" s="223" t="s">
        <v>131</v>
      </c>
      <c r="E218" s="224" t="s">
        <v>370</v>
      </c>
      <c r="F218" s="225" t="s">
        <v>371</v>
      </c>
      <c r="G218" s="226" t="s">
        <v>142</v>
      </c>
      <c r="H218" s="227">
        <v>22</v>
      </c>
      <c r="I218" s="228"/>
      <c r="J218" s="227">
        <f>ROUND(I218*H218,1)</f>
        <v>0</v>
      </c>
      <c r="K218" s="225" t="s">
        <v>224</v>
      </c>
      <c r="L218" s="71"/>
      <c r="M218" s="229" t="s">
        <v>21</v>
      </c>
      <c r="N218" s="230" t="s">
        <v>43</v>
      </c>
      <c r="O218" s="46"/>
      <c r="P218" s="231">
        <f>O218*H218</f>
        <v>0</v>
      </c>
      <c r="Q218" s="231">
        <v>0</v>
      </c>
      <c r="R218" s="231">
        <f>Q218*H218</f>
        <v>0</v>
      </c>
      <c r="S218" s="231">
        <v>0</v>
      </c>
      <c r="T218" s="232">
        <f>S218*H218</f>
        <v>0</v>
      </c>
      <c r="AR218" s="23" t="s">
        <v>151</v>
      </c>
      <c r="AT218" s="23" t="s">
        <v>131</v>
      </c>
      <c r="AU218" s="23" t="s">
        <v>82</v>
      </c>
      <c r="AY218" s="23" t="s">
        <v>130</v>
      </c>
      <c r="BE218" s="233">
        <f>IF(N218="základní",J218,0)</f>
        <v>0</v>
      </c>
      <c r="BF218" s="233">
        <f>IF(N218="snížená",J218,0)</f>
        <v>0</v>
      </c>
      <c r="BG218" s="233">
        <f>IF(N218="zákl. přenesená",J218,0)</f>
        <v>0</v>
      </c>
      <c r="BH218" s="233">
        <f>IF(N218="sníž. přenesená",J218,0)</f>
        <v>0</v>
      </c>
      <c r="BI218" s="233">
        <f>IF(N218="nulová",J218,0)</f>
        <v>0</v>
      </c>
      <c r="BJ218" s="23" t="s">
        <v>80</v>
      </c>
      <c r="BK218" s="233">
        <f>ROUND(I218*H218,1)</f>
        <v>0</v>
      </c>
      <c r="BL218" s="23" t="s">
        <v>151</v>
      </c>
      <c r="BM218" s="23" t="s">
        <v>372</v>
      </c>
    </row>
    <row r="219" spans="2:47" s="1" customFormat="1" ht="13.5">
      <c r="B219" s="45"/>
      <c r="C219" s="73"/>
      <c r="D219" s="234" t="s">
        <v>138</v>
      </c>
      <c r="E219" s="73"/>
      <c r="F219" s="235" t="s">
        <v>373</v>
      </c>
      <c r="G219" s="73"/>
      <c r="H219" s="73"/>
      <c r="I219" s="195"/>
      <c r="J219" s="73"/>
      <c r="K219" s="73"/>
      <c r="L219" s="71"/>
      <c r="M219" s="236"/>
      <c r="N219" s="46"/>
      <c r="O219" s="46"/>
      <c r="P219" s="46"/>
      <c r="Q219" s="46"/>
      <c r="R219" s="46"/>
      <c r="S219" s="46"/>
      <c r="T219" s="94"/>
      <c r="AT219" s="23" t="s">
        <v>138</v>
      </c>
      <c r="AU219" s="23" t="s">
        <v>82</v>
      </c>
    </row>
    <row r="220" spans="2:51" s="12" customFormat="1" ht="13.5">
      <c r="B220" s="250"/>
      <c r="C220" s="251"/>
      <c r="D220" s="234" t="s">
        <v>192</v>
      </c>
      <c r="E220" s="252" t="s">
        <v>21</v>
      </c>
      <c r="F220" s="253" t="s">
        <v>374</v>
      </c>
      <c r="G220" s="251"/>
      <c r="H220" s="252" t="s">
        <v>21</v>
      </c>
      <c r="I220" s="254"/>
      <c r="J220" s="251"/>
      <c r="K220" s="251"/>
      <c r="L220" s="255"/>
      <c r="M220" s="256"/>
      <c r="N220" s="257"/>
      <c r="O220" s="257"/>
      <c r="P220" s="257"/>
      <c r="Q220" s="257"/>
      <c r="R220" s="257"/>
      <c r="S220" s="257"/>
      <c r="T220" s="258"/>
      <c r="AT220" s="259" t="s">
        <v>192</v>
      </c>
      <c r="AU220" s="259" t="s">
        <v>82</v>
      </c>
      <c r="AV220" s="12" t="s">
        <v>80</v>
      </c>
      <c r="AW220" s="12" t="s">
        <v>35</v>
      </c>
      <c r="AX220" s="12" t="s">
        <v>72</v>
      </c>
      <c r="AY220" s="259" t="s">
        <v>130</v>
      </c>
    </row>
    <row r="221" spans="2:51" s="13" customFormat="1" ht="13.5">
      <c r="B221" s="260"/>
      <c r="C221" s="261"/>
      <c r="D221" s="234" t="s">
        <v>192</v>
      </c>
      <c r="E221" s="262" t="s">
        <v>21</v>
      </c>
      <c r="F221" s="263" t="s">
        <v>321</v>
      </c>
      <c r="G221" s="261"/>
      <c r="H221" s="264">
        <v>22</v>
      </c>
      <c r="I221" s="265"/>
      <c r="J221" s="261"/>
      <c r="K221" s="261"/>
      <c r="L221" s="266"/>
      <c r="M221" s="267"/>
      <c r="N221" s="268"/>
      <c r="O221" s="268"/>
      <c r="P221" s="268"/>
      <c r="Q221" s="268"/>
      <c r="R221" s="268"/>
      <c r="S221" s="268"/>
      <c r="T221" s="269"/>
      <c r="AT221" s="270" t="s">
        <v>192</v>
      </c>
      <c r="AU221" s="270" t="s">
        <v>82</v>
      </c>
      <c r="AV221" s="13" t="s">
        <v>82</v>
      </c>
      <c r="AW221" s="13" t="s">
        <v>35</v>
      </c>
      <c r="AX221" s="13" t="s">
        <v>72</v>
      </c>
      <c r="AY221" s="270" t="s">
        <v>130</v>
      </c>
    </row>
    <row r="222" spans="2:65" s="1" customFormat="1" ht="16.5" customHeight="1">
      <c r="B222" s="45"/>
      <c r="C222" s="223" t="s">
        <v>375</v>
      </c>
      <c r="D222" s="223" t="s">
        <v>131</v>
      </c>
      <c r="E222" s="224" t="s">
        <v>376</v>
      </c>
      <c r="F222" s="225" t="s">
        <v>377</v>
      </c>
      <c r="G222" s="226" t="s">
        <v>215</v>
      </c>
      <c r="H222" s="227">
        <v>84</v>
      </c>
      <c r="I222" s="228"/>
      <c r="J222" s="227">
        <f>ROUND(I222*H222,1)</f>
        <v>0</v>
      </c>
      <c r="K222" s="225" t="s">
        <v>224</v>
      </c>
      <c r="L222" s="71"/>
      <c r="M222" s="229" t="s">
        <v>21</v>
      </c>
      <c r="N222" s="230" t="s">
        <v>43</v>
      </c>
      <c r="O222" s="46"/>
      <c r="P222" s="231">
        <f>O222*H222</f>
        <v>0</v>
      </c>
      <c r="Q222" s="231">
        <v>0</v>
      </c>
      <c r="R222" s="231">
        <f>Q222*H222</f>
        <v>0</v>
      </c>
      <c r="S222" s="231">
        <v>0</v>
      </c>
      <c r="T222" s="232">
        <f>S222*H222</f>
        <v>0</v>
      </c>
      <c r="AR222" s="23" t="s">
        <v>151</v>
      </c>
      <c r="AT222" s="23" t="s">
        <v>131</v>
      </c>
      <c r="AU222" s="23" t="s">
        <v>82</v>
      </c>
      <c r="AY222" s="23" t="s">
        <v>130</v>
      </c>
      <c r="BE222" s="233">
        <f>IF(N222="základní",J222,0)</f>
        <v>0</v>
      </c>
      <c r="BF222" s="233">
        <f>IF(N222="snížená",J222,0)</f>
        <v>0</v>
      </c>
      <c r="BG222" s="233">
        <f>IF(N222="zákl. přenesená",J222,0)</f>
        <v>0</v>
      </c>
      <c r="BH222" s="233">
        <f>IF(N222="sníž. přenesená",J222,0)</f>
        <v>0</v>
      </c>
      <c r="BI222" s="233">
        <f>IF(N222="nulová",J222,0)</f>
        <v>0</v>
      </c>
      <c r="BJ222" s="23" t="s">
        <v>80</v>
      </c>
      <c r="BK222" s="233">
        <f>ROUND(I222*H222,1)</f>
        <v>0</v>
      </c>
      <c r="BL222" s="23" t="s">
        <v>151</v>
      </c>
      <c r="BM222" s="23" t="s">
        <v>378</v>
      </c>
    </row>
    <row r="223" spans="2:47" s="1" customFormat="1" ht="13.5">
      <c r="B223" s="45"/>
      <c r="C223" s="73"/>
      <c r="D223" s="234" t="s">
        <v>138</v>
      </c>
      <c r="E223" s="73"/>
      <c r="F223" s="235" t="s">
        <v>379</v>
      </c>
      <c r="G223" s="73"/>
      <c r="H223" s="73"/>
      <c r="I223" s="195"/>
      <c r="J223" s="73"/>
      <c r="K223" s="73"/>
      <c r="L223" s="71"/>
      <c r="M223" s="236"/>
      <c r="N223" s="46"/>
      <c r="O223" s="46"/>
      <c r="P223" s="46"/>
      <c r="Q223" s="46"/>
      <c r="R223" s="46"/>
      <c r="S223" s="46"/>
      <c r="T223" s="94"/>
      <c r="AT223" s="23" t="s">
        <v>138</v>
      </c>
      <c r="AU223" s="23" t="s">
        <v>82</v>
      </c>
    </row>
    <row r="224" spans="2:51" s="12" customFormat="1" ht="13.5">
      <c r="B224" s="250"/>
      <c r="C224" s="251"/>
      <c r="D224" s="234" t="s">
        <v>192</v>
      </c>
      <c r="E224" s="252" t="s">
        <v>21</v>
      </c>
      <c r="F224" s="253" t="s">
        <v>380</v>
      </c>
      <c r="G224" s="251"/>
      <c r="H224" s="252" t="s">
        <v>21</v>
      </c>
      <c r="I224" s="254"/>
      <c r="J224" s="251"/>
      <c r="K224" s="251"/>
      <c r="L224" s="255"/>
      <c r="M224" s="256"/>
      <c r="N224" s="257"/>
      <c r="O224" s="257"/>
      <c r="P224" s="257"/>
      <c r="Q224" s="257"/>
      <c r="R224" s="257"/>
      <c r="S224" s="257"/>
      <c r="T224" s="258"/>
      <c r="AT224" s="259" t="s">
        <v>192</v>
      </c>
      <c r="AU224" s="259" t="s">
        <v>82</v>
      </c>
      <c r="AV224" s="12" t="s">
        <v>80</v>
      </c>
      <c r="AW224" s="12" t="s">
        <v>35</v>
      </c>
      <c r="AX224" s="12" t="s">
        <v>72</v>
      </c>
      <c r="AY224" s="259" t="s">
        <v>130</v>
      </c>
    </row>
    <row r="225" spans="2:51" s="13" customFormat="1" ht="13.5">
      <c r="B225" s="260"/>
      <c r="C225" s="261"/>
      <c r="D225" s="234" t="s">
        <v>192</v>
      </c>
      <c r="E225" s="262" t="s">
        <v>21</v>
      </c>
      <c r="F225" s="263" t="s">
        <v>381</v>
      </c>
      <c r="G225" s="261"/>
      <c r="H225" s="264">
        <v>84</v>
      </c>
      <c r="I225" s="265"/>
      <c r="J225" s="261"/>
      <c r="K225" s="261"/>
      <c r="L225" s="266"/>
      <c r="M225" s="267"/>
      <c r="N225" s="268"/>
      <c r="O225" s="268"/>
      <c r="P225" s="268"/>
      <c r="Q225" s="268"/>
      <c r="R225" s="268"/>
      <c r="S225" s="268"/>
      <c r="T225" s="269"/>
      <c r="AT225" s="270" t="s">
        <v>192</v>
      </c>
      <c r="AU225" s="270" t="s">
        <v>82</v>
      </c>
      <c r="AV225" s="13" t="s">
        <v>82</v>
      </c>
      <c r="AW225" s="13" t="s">
        <v>35</v>
      </c>
      <c r="AX225" s="13" t="s">
        <v>72</v>
      </c>
      <c r="AY225" s="270" t="s">
        <v>130</v>
      </c>
    </row>
    <row r="226" spans="2:65" s="1" customFormat="1" ht="16.5" customHeight="1">
      <c r="B226" s="45"/>
      <c r="C226" s="223" t="s">
        <v>382</v>
      </c>
      <c r="D226" s="223" t="s">
        <v>131</v>
      </c>
      <c r="E226" s="224" t="s">
        <v>383</v>
      </c>
      <c r="F226" s="225" t="s">
        <v>384</v>
      </c>
      <c r="G226" s="226" t="s">
        <v>215</v>
      </c>
      <c r="H226" s="227">
        <v>50</v>
      </c>
      <c r="I226" s="228"/>
      <c r="J226" s="227">
        <f>ROUND(I226*H226,1)</f>
        <v>0</v>
      </c>
      <c r="K226" s="225" t="s">
        <v>224</v>
      </c>
      <c r="L226" s="71"/>
      <c r="M226" s="229" t="s">
        <v>21</v>
      </c>
      <c r="N226" s="230" t="s">
        <v>43</v>
      </c>
      <c r="O226" s="46"/>
      <c r="P226" s="231">
        <f>O226*H226</f>
        <v>0</v>
      </c>
      <c r="Q226" s="231">
        <v>0</v>
      </c>
      <c r="R226" s="231">
        <f>Q226*H226</f>
        <v>0</v>
      </c>
      <c r="S226" s="231">
        <v>0</v>
      </c>
      <c r="T226" s="232">
        <f>S226*H226</f>
        <v>0</v>
      </c>
      <c r="AR226" s="23" t="s">
        <v>151</v>
      </c>
      <c r="AT226" s="23" t="s">
        <v>131</v>
      </c>
      <c r="AU226" s="23" t="s">
        <v>82</v>
      </c>
      <c r="AY226" s="23" t="s">
        <v>130</v>
      </c>
      <c r="BE226" s="233">
        <f>IF(N226="základní",J226,0)</f>
        <v>0</v>
      </c>
      <c r="BF226" s="233">
        <f>IF(N226="snížená",J226,0)</f>
        <v>0</v>
      </c>
      <c r="BG226" s="233">
        <f>IF(N226="zákl. přenesená",J226,0)</f>
        <v>0</v>
      </c>
      <c r="BH226" s="233">
        <f>IF(N226="sníž. přenesená",J226,0)</f>
        <v>0</v>
      </c>
      <c r="BI226" s="233">
        <f>IF(N226="nulová",J226,0)</f>
        <v>0</v>
      </c>
      <c r="BJ226" s="23" t="s">
        <v>80</v>
      </c>
      <c r="BK226" s="233">
        <f>ROUND(I226*H226,1)</f>
        <v>0</v>
      </c>
      <c r="BL226" s="23" t="s">
        <v>151</v>
      </c>
      <c r="BM226" s="23" t="s">
        <v>385</v>
      </c>
    </row>
    <row r="227" spans="2:47" s="1" customFormat="1" ht="13.5">
      <c r="B227" s="45"/>
      <c r="C227" s="73"/>
      <c r="D227" s="234" t="s">
        <v>138</v>
      </c>
      <c r="E227" s="73"/>
      <c r="F227" s="235" t="s">
        <v>386</v>
      </c>
      <c r="G227" s="73"/>
      <c r="H227" s="73"/>
      <c r="I227" s="195"/>
      <c r="J227" s="73"/>
      <c r="K227" s="73"/>
      <c r="L227" s="71"/>
      <c r="M227" s="236"/>
      <c r="N227" s="46"/>
      <c r="O227" s="46"/>
      <c r="P227" s="46"/>
      <c r="Q227" s="46"/>
      <c r="R227" s="46"/>
      <c r="S227" s="46"/>
      <c r="T227" s="94"/>
      <c r="AT227" s="23" t="s">
        <v>138</v>
      </c>
      <c r="AU227" s="23" t="s">
        <v>82</v>
      </c>
    </row>
    <row r="228" spans="2:51" s="12" customFormat="1" ht="13.5">
      <c r="B228" s="250"/>
      <c r="C228" s="251"/>
      <c r="D228" s="234" t="s">
        <v>192</v>
      </c>
      <c r="E228" s="252" t="s">
        <v>21</v>
      </c>
      <c r="F228" s="253" t="s">
        <v>387</v>
      </c>
      <c r="G228" s="251"/>
      <c r="H228" s="252" t="s">
        <v>21</v>
      </c>
      <c r="I228" s="254"/>
      <c r="J228" s="251"/>
      <c r="K228" s="251"/>
      <c r="L228" s="255"/>
      <c r="M228" s="256"/>
      <c r="N228" s="257"/>
      <c r="O228" s="257"/>
      <c r="P228" s="257"/>
      <c r="Q228" s="257"/>
      <c r="R228" s="257"/>
      <c r="S228" s="257"/>
      <c r="T228" s="258"/>
      <c r="AT228" s="259" t="s">
        <v>192</v>
      </c>
      <c r="AU228" s="259" t="s">
        <v>82</v>
      </c>
      <c r="AV228" s="12" t="s">
        <v>80</v>
      </c>
      <c r="AW228" s="12" t="s">
        <v>35</v>
      </c>
      <c r="AX228" s="12" t="s">
        <v>72</v>
      </c>
      <c r="AY228" s="259" t="s">
        <v>130</v>
      </c>
    </row>
    <row r="229" spans="2:51" s="13" customFormat="1" ht="13.5">
      <c r="B229" s="260"/>
      <c r="C229" s="261"/>
      <c r="D229" s="234" t="s">
        <v>192</v>
      </c>
      <c r="E229" s="262" t="s">
        <v>21</v>
      </c>
      <c r="F229" s="263" t="s">
        <v>388</v>
      </c>
      <c r="G229" s="261"/>
      <c r="H229" s="264">
        <v>50</v>
      </c>
      <c r="I229" s="265"/>
      <c r="J229" s="261"/>
      <c r="K229" s="261"/>
      <c r="L229" s="266"/>
      <c r="M229" s="267"/>
      <c r="N229" s="268"/>
      <c r="O229" s="268"/>
      <c r="P229" s="268"/>
      <c r="Q229" s="268"/>
      <c r="R229" s="268"/>
      <c r="S229" s="268"/>
      <c r="T229" s="269"/>
      <c r="AT229" s="270" t="s">
        <v>192</v>
      </c>
      <c r="AU229" s="270" t="s">
        <v>82</v>
      </c>
      <c r="AV229" s="13" t="s">
        <v>82</v>
      </c>
      <c r="AW229" s="13" t="s">
        <v>35</v>
      </c>
      <c r="AX229" s="13" t="s">
        <v>72</v>
      </c>
      <c r="AY229" s="270" t="s">
        <v>130</v>
      </c>
    </row>
    <row r="230" spans="2:65" s="1" customFormat="1" ht="16.5" customHeight="1">
      <c r="B230" s="45"/>
      <c r="C230" s="223" t="s">
        <v>389</v>
      </c>
      <c r="D230" s="223" t="s">
        <v>131</v>
      </c>
      <c r="E230" s="224" t="s">
        <v>390</v>
      </c>
      <c r="F230" s="225" t="s">
        <v>391</v>
      </c>
      <c r="G230" s="226" t="s">
        <v>215</v>
      </c>
      <c r="H230" s="227">
        <v>15.6</v>
      </c>
      <c r="I230" s="228"/>
      <c r="J230" s="227">
        <f>ROUND(I230*H230,1)</f>
        <v>0</v>
      </c>
      <c r="K230" s="225" t="s">
        <v>224</v>
      </c>
      <c r="L230" s="71"/>
      <c r="M230" s="229" t="s">
        <v>21</v>
      </c>
      <c r="N230" s="230" t="s">
        <v>43</v>
      </c>
      <c r="O230" s="46"/>
      <c r="P230" s="231">
        <f>O230*H230</f>
        <v>0</v>
      </c>
      <c r="Q230" s="231">
        <v>0</v>
      </c>
      <c r="R230" s="231">
        <f>Q230*H230</f>
        <v>0</v>
      </c>
      <c r="S230" s="231">
        <v>0</v>
      </c>
      <c r="T230" s="232">
        <f>S230*H230</f>
        <v>0</v>
      </c>
      <c r="AR230" s="23" t="s">
        <v>151</v>
      </c>
      <c r="AT230" s="23" t="s">
        <v>131</v>
      </c>
      <c r="AU230" s="23" t="s">
        <v>82</v>
      </c>
      <c r="AY230" s="23" t="s">
        <v>130</v>
      </c>
      <c r="BE230" s="233">
        <f>IF(N230="základní",J230,0)</f>
        <v>0</v>
      </c>
      <c r="BF230" s="233">
        <f>IF(N230="snížená",J230,0)</f>
        <v>0</v>
      </c>
      <c r="BG230" s="233">
        <f>IF(N230="zákl. přenesená",J230,0)</f>
        <v>0</v>
      </c>
      <c r="BH230" s="233">
        <f>IF(N230="sníž. přenesená",J230,0)</f>
        <v>0</v>
      </c>
      <c r="BI230" s="233">
        <f>IF(N230="nulová",J230,0)</f>
        <v>0</v>
      </c>
      <c r="BJ230" s="23" t="s">
        <v>80</v>
      </c>
      <c r="BK230" s="233">
        <f>ROUND(I230*H230,1)</f>
        <v>0</v>
      </c>
      <c r="BL230" s="23" t="s">
        <v>151</v>
      </c>
      <c r="BM230" s="23" t="s">
        <v>392</v>
      </c>
    </row>
    <row r="231" spans="2:47" s="1" customFormat="1" ht="13.5">
      <c r="B231" s="45"/>
      <c r="C231" s="73"/>
      <c r="D231" s="234" t="s">
        <v>138</v>
      </c>
      <c r="E231" s="73"/>
      <c r="F231" s="235" t="s">
        <v>393</v>
      </c>
      <c r="G231" s="73"/>
      <c r="H231" s="73"/>
      <c r="I231" s="195"/>
      <c r="J231" s="73"/>
      <c r="K231" s="73"/>
      <c r="L231" s="71"/>
      <c r="M231" s="236"/>
      <c r="N231" s="46"/>
      <c r="O231" s="46"/>
      <c r="P231" s="46"/>
      <c r="Q231" s="46"/>
      <c r="R231" s="46"/>
      <c r="S231" s="46"/>
      <c r="T231" s="94"/>
      <c r="AT231" s="23" t="s">
        <v>138</v>
      </c>
      <c r="AU231" s="23" t="s">
        <v>82</v>
      </c>
    </row>
    <row r="232" spans="2:51" s="12" customFormat="1" ht="13.5">
      <c r="B232" s="250"/>
      <c r="C232" s="251"/>
      <c r="D232" s="234" t="s">
        <v>192</v>
      </c>
      <c r="E232" s="252" t="s">
        <v>21</v>
      </c>
      <c r="F232" s="253" t="s">
        <v>394</v>
      </c>
      <c r="G232" s="251"/>
      <c r="H232" s="252" t="s">
        <v>21</v>
      </c>
      <c r="I232" s="254"/>
      <c r="J232" s="251"/>
      <c r="K232" s="251"/>
      <c r="L232" s="255"/>
      <c r="M232" s="256"/>
      <c r="N232" s="257"/>
      <c r="O232" s="257"/>
      <c r="P232" s="257"/>
      <c r="Q232" s="257"/>
      <c r="R232" s="257"/>
      <c r="S232" s="257"/>
      <c r="T232" s="258"/>
      <c r="AT232" s="259" t="s">
        <v>192</v>
      </c>
      <c r="AU232" s="259" t="s">
        <v>82</v>
      </c>
      <c r="AV232" s="12" t="s">
        <v>80</v>
      </c>
      <c r="AW232" s="12" t="s">
        <v>35</v>
      </c>
      <c r="AX232" s="12" t="s">
        <v>72</v>
      </c>
      <c r="AY232" s="259" t="s">
        <v>130</v>
      </c>
    </row>
    <row r="233" spans="2:51" s="13" customFormat="1" ht="13.5">
      <c r="B233" s="260"/>
      <c r="C233" s="261"/>
      <c r="D233" s="234" t="s">
        <v>192</v>
      </c>
      <c r="E233" s="262" t="s">
        <v>21</v>
      </c>
      <c r="F233" s="263" t="s">
        <v>395</v>
      </c>
      <c r="G233" s="261"/>
      <c r="H233" s="264">
        <v>15.6</v>
      </c>
      <c r="I233" s="265"/>
      <c r="J233" s="261"/>
      <c r="K233" s="261"/>
      <c r="L233" s="266"/>
      <c r="M233" s="267"/>
      <c r="N233" s="268"/>
      <c r="O233" s="268"/>
      <c r="P233" s="268"/>
      <c r="Q233" s="268"/>
      <c r="R233" s="268"/>
      <c r="S233" s="268"/>
      <c r="T233" s="269"/>
      <c r="AT233" s="270" t="s">
        <v>192</v>
      </c>
      <c r="AU233" s="270" t="s">
        <v>82</v>
      </c>
      <c r="AV233" s="13" t="s">
        <v>82</v>
      </c>
      <c r="AW233" s="13" t="s">
        <v>35</v>
      </c>
      <c r="AX233" s="13" t="s">
        <v>72</v>
      </c>
      <c r="AY233" s="270" t="s">
        <v>130</v>
      </c>
    </row>
    <row r="234" spans="2:65" s="1" customFormat="1" ht="16.5" customHeight="1">
      <c r="B234" s="45"/>
      <c r="C234" s="223" t="s">
        <v>396</v>
      </c>
      <c r="D234" s="223" t="s">
        <v>131</v>
      </c>
      <c r="E234" s="224" t="s">
        <v>397</v>
      </c>
      <c r="F234" s="225" t="s">
        <v>398</v>
      </c>
      <c r="G234" s="226" t="s">
        <v>142</v>
      </c>
      <c r="H234" s="227">
        <v>22</v>
      </c>
      <c r="I234" s="228"/>
      <c r="J234" s="227">
        <f>ROUND(I234*H234,1)</f>
        <v>0</v>
      </c>
      <c r="K234" s="225" t="s">
        <v>224</v>
      </c>
      <c r="L234" s="71"/>
      <c r="M234" s="229" t="s">
        <v>21</v>
      </c>
      <c r="N234" s="230" t="s">
        <v>43</v>
      </c>
      <c r="O234" s="46"/>
      <c r="P234" s="231">
        <f>O234*H234</f>
        <v>0</v>
      </c>
      <c r="Q234" s="231">
        <v>0</v>
      </c>
      <c r="R234" s="231">
        <f>Q234*H234</f>
        <v>0</v>
      </c>
      <c r="S234" s="231">
        <v>0</v>
      </c>
      <c r="T234" s="232">
        <f>S234*H234</f>
        <v>0</v>
      </c>
      <c r="AR234" s="23" t="s">
        <v>151</v>
      </c>
      <c r="AT234" s="23" t="s">
        <v>131</v>
      </c>
      <c r="AU234" s="23" t="s">
        <v>82</v>
      </c>
      <c r="AY234" s="23" t="s">
        <v>130</v>
      </c>
      <c r="BE234" s="233">
        <f>IF(N234="základní",J234,0)</f>
        <v>0</v>
      </c>
      <c r="BF234" s="233">
        <f>IF(N234="snížená",J234,0)</f>
        <v>0</v>
      </c>
      <c r="BG234" s="233">
        <f>IF(N234="zákl. přenesená",J234,0)</f>
        <v>0</v>
      </c>
      <c r="BH234" s="233">
        <f>IF(N234="sníž. přenesená",J234,0)</f>
        <v>0</v>
      </c>
      <c r="BI234" s="233">
        <f>IF(N234="nulová",J234,0)</f>
        <v>0</v>
      </c>
      <c r="BJ234" s="23" t="s">
        <v>80</v>
      </c>
      <c r="BK234" s="233">
        <f>ROUND(I234*H234,1)</f>
        <v>0</v>
      </c>
      <c r="BL234" s="23" t="s">
        <v>151</v>
      </c>
      <c r="BM234" s="23" t="s">
        <v>399</v>
      </c>
    </row>
    <row r="235" spans="2:47" s="1" customFormat="1" ht="13.5">
      <c r="B235" s="45"/>
      <c r="C235" s="73"/>
      <c r="D235" s="234" t="s">
        <v>138</v>
      </c>
      <c r="E235" s="73"/>
      <c r="F235" s="235" t="s">
        <v>400</v>
      </c>
      <c r="G235" s="73"/>
      <c r="H235" s="73"/>
      <c r="I235" s="195"/>
      <c r="J235" s="73"/>
      <c r="K235" s="73"/>
      <c r="L235" s="71"/>
      <c r="M235" s="236"/>
      <c r="N235" s="46"/>
      <c r="O235" s="46"/>
      <c r="P235" s="46"/>
      <c r="Q235" s="46"/>
      <c r="R235" s="46"/>
      <c r="S235" s="46"/>
      <c r="T235" s="94"/>
      <c r="AT235" s="23" t="s">
        <v>138</v>
      </c>
      <c r="AU235" s="23" t="s">
        <v>82</v>
      </c>
    </row>
    <row r="236" spans="2:51" s="12" customFormat="1" ht="13.5">
      <c r="B236" s="250"/>
      <c r="C236" s="251"/>
      <c r="D236" s="234" t="s">
        <v>192</v>
      </c>
      <c r="E236" s="252" t="s">
        <v>21</v>
      </c>
      <c r="F236" s="253" t="s">
        <v>401</v>
      </c>
      <c r="G236" s="251"/>
      <c r="H236" s="252" t="s">
        <v>21</v>
      </c>
      <c r="I236" s="254"/>
      <c r="J236" s="251"/>
      <c r="K236" s="251"/>
      <c r="L236" s="255"/>
      <c r="M236" s="256"/>
      <c r="N236" s="257"/>
      <c r="O236" s="257"/>
      <c r="P236" s="257"/>
      <c r="Q236" s="257"/>
      <c r="R236" s="257"/>
      <c r="S236" s="257"/>
      <c r="T236" s="258"/>
      <c r="AT236" s="259" t="s">
        <v>192</v>
      </c>
      <c r="AU236" s="259" t="s">
        <v>82</v>
      </c>
      <c r="AV236" s="12" t="s">
        <v>80</v>
      </c>
      <c r="AW236" s="12" t="s">
        <v>35</v>
      </c>
      <c r="AX236" s="12" t="s">
        <v>72</v>
      </c>
      <c r="AY236" s="259" t="s">
        <v>130</v>
      </c>
    </row>
    <row r="237" spans="2:51" s="13" customFormat="1" ht="13.5">
      <c r="B237" s="260"/>
      <c r="C237" s="261"/>
      <c r="D237" s="234" t="s">
        <v>192</v>
      </c>
      <c r="E237" s="262" t="s">
        <v>21</v>
      </c>
      <c r="F237" s="263" t="s">
        <v>321</v>
      </c>
      <c r="G237" s="261"/>
      <c r="H237" s="264">
        <v>22</v>
      </c>
      <c r="I237" s="265"/>
      <c r="J237" s="261"/>
      <c r="K237" s="261"/>
      <c r="L237" s="266"/>
      <c r="M237" s="267"/>
      <c r="N237" s="268"/>
      <c r="O237" s="268"/>
      <c r="P237" s="268"/>
      <c r="Q237" s="268"/>
      <c r="R237" s="268"/>
      <c r="S237" s="268"/>
      <c r="T237" s="269"/>
      <c r="AT237" s="270" t="s">
        <v>192</v>
      </c>
      <c r="AU237" s="270" t="s">
        <v>82</v>
      </c>
      <c r="AV237" s="13" t="s">
        <v>82</v>
      </c>
      <c r="AW237" s="13" t="s">
        <v>35</v>
      </c>
      <c r="AX237" s="13" t="s">
        <v>72</v>
      </c>
      <c r="AY237" s="270" t="s">
        <v>130</v>
      </c>
    </row>
    <row r="238" spans="2:65" s="1" customFormat="1" ht="16.5" customHeight="1">
      <c r="B238" s="45"/>
      <c r="C238" s="223" t="s">
        <v>402</v>
      </c>
      <c r="D238" s="223" t="s">
        <v>131</v>
      </c>
      <c r="E238" s="224" t="s">
        <v>403</v>
      </c>
      <c r="F238" s="225" t="s">
        <v>404</v>
      </c>
      <c r="G238" s="226" t="s">
        <v>215</v>
      </c>
      <c r="H238" s="227">
        <v>26</v>
      </c>
      <c r="I238" s="228"/>
      <c r="J238" s="227">
        <f>ROUND(I238*H238,1)</f>
        <v>0</v>
      </c>
      <c r="K238" s="225" t="s">
        <v>224</v>
      </c>
      <c r="L238" s="71"/>
      <c r="M238" s="229" t="s">
        <v>21</v>
      </c>
      <c r="N238" s="230" t="s">
        <v>43</v>
      </c>
      <c r="O238" s="46"/>
      <c r="P238" s="231">
        <f>O238*H238</f>
        <v>0</v>
      </c>
      <c r="Q238" s="231">
        <v>0</v>
      </c>
      <c r="R238" s="231">
        <f>Q238*H238</f>
        <v>0</v>
      </c>
      <c r="S238" s="231">
        <v>0</v>
      </c>
      <c r="T238" s="232">
        <f>S238*H238</f>
        <v>0</v>
      </c>
      <c r="AR238" s="23" t="s">
        <v>151</v>
      </c>
      <c r="AT238" s="23" t="s">
        <v>131</v>
      </c>
      <c r="AU238" s="23" t="s">
        <v>82</v>
      </c>
      <c r="AY238" s="23" t="s">
        <v>130</v>
      </c>
      <c r="BE238" s="233">
        <f>IF(N238="základní",J238,0)</f>
        <v>0</v>
      </c>
      <c r="BF238" s="233">
        <f>IF(N238="snížená",J238,0)</f>
        <v>0</v>
      </c>
      <c r="BG238" s="233">
        <f>IF(N238="zákl. přenesená",J238,0)</f>
        <v>0</v>
      </c>
      <c r="BH238" s="233">
        <f>IF(N238="sníž. přenesená",J238,0)</f>
        <v>0</v>
      </c>
      <c r="BI238" s="233">
        <f>IF(N238="nulová",J238,0)</f>
        <v>0</v>
      </c>
      <c r="BJ238" s="23" t="s">
        <v>80</v>
      </c>
      <c r="BK238" s="233">
        <f>ROUND(I238*H238,1)</f>
        <v>0</v>
      </c>
      <c r="BL238" s="23" t="s">
        <v>151</v>
      </c>
      <c r="BM238" s="23" t="s">
        <v>405</v>
      </c>
    </row>
    <row r="239" spans="2:47" s="1" customFormat="1" ht="13.5">
      <c r="B239" s="45"/>
      <c r="C239" s="73"/>
      <c r="D239" s="234" t="s">
        <v>138</v>
      </c>
      <c r="E239" s="73"/>
      <c r="F239" s="235" t="s">
        <v>406</v>
      </c>
      <c r="G239" s="73"/>
      <c r="H239" s="73"/>
      <c r="I239" s="195"/>
      <c r="J239" s="73"/>
      <c r="K239" s="73"/>
      <c r="L239" s="71"/>
      <c r="M239" s="236"/>
      <c r="N239" s="46"/>
      <c r="O239" s="46"/>
      <c r="P239" s="46"/>
      <c r="Q239" s="46"/>
      <c r="R239" s="46"/>
      <c r="S239" s="46"/>
      <c r="T239" s="94"/>
      <c r="AT239" s="23" t="s">
        <v>138</v>
      </c>
      <c r="AU239" s="23" t="s">
        <v>82</v>
      </c>
    </row>
    <row r="240" spans="2:51" s="12" customFormat="1" ht="13.5">
      <c r="B240" s="250"/>
      <c r="C240" s="251"/>
      <c r="D240" s="234" t="s">
        <v>192</v>
      </c>
      <c r="E240" s="252" t="s">
        <v>21</v>
      </c>
      <c r="F240" s="253" t="s">
        <v>407</v>
      </c>
      <c r="G240" s="251"/>
      <c r="H240" s="252" t="s">
        <v>21</v>
      </c>
      <c r="I240" s="254"/>
      <c r="J240" s="251"/>
      <c r="K240" s="251"/>
      <c r="L240" s="255"/>
      <c r="M240" s="256"/>
      <c r="N240" s="257"/>
      <c r="O240" s="257"/>
      <c r="P240" s="257"/>
      <c r="Q240" s="257"/>
      <c r="R240" s="257"/>
      <c r="S240" s="257"/>
      <c r="T240" s="258"/>
      <c r="AT240" s="259" t="s">
        <v>192</v>
      </c>
      <c r="AU240" s="259" t="s">
        <v>82</v>
      </c>
      <c r="AV240" s="12" t="s">
        <v>80</v>
      </c>
      <c r="AW240" s="12" t="s">
        <v>35</v>
      </c>
      <c r="AX240" s="12" t="s">
        <v>72</v>
      </c>
      <c r="AY240" s="259" t="s">
        <v>130</v>
      </c>
    </row>
    <row r="241" spans="2:51" s="13" customFormat="1" ht="13.5">
      <c r="B241" s="260"/>
      <c r="C241" s="261"/>
      <c r="D241" s="234" t="s">
        <v>192</v>
      </c>
      <c r="E241" s="262" t="s">
        <v>21</v>
      </c>
      <c r="F241" s="263" t="s">
        <v>344</v>
      </c>
      <c r="G241" s="261"/>
      <c r="H241" s="264">
        <v>26</v>
      </c>
      <c r="I241" s="265"/>
      <c r="J241" s="261"/>
      <c r="K241" s="261"/>
      <c r="L241" s="266"/>
      <c r="M241" s="267"/>
      <c r="N241" s="268"/>
      <c r="O241" s="268"/>
      <c r="P241" s="268"/>
      <c r="Q241" s="268"/>
      <c r="R241" s="268"/>
      <c r="S241" s="268"/>
      <c r="T241" s="269"/>
      <c r="AT241" s="270" t="s">
        <v>192</v>
      </c>
      <c r="AU241" s="270" t="s">
        <v>82</v>
      </c>
      <c r="AV241" s="13" t="s">
        <v>82</v>
      </c>
      <c r="AW241" s="13" t="s">
        <v>35</v>
      </c>
      <c r="AX241" s="13" t="s">
        <v>72</v>
      </c>
      <c r="AY241" s="270" t="s">
        <v>130</v>
      </c>
    </row>
    <row r="242" spans="2:63" s="10" customFormat="1" ht="29.85" customHeight="1">
      <c r="B242" s="209"/>
      <c r="C242" s="210"/>
      <c r="D242" s="211" t="s">
        <v>71</v>
      </c>
      <c r="E242" s="248" t="s">
        <v>408</v>
      </c>
      <c r="F242" s="248" t="s">
        <v>409</v>
      </c>
      <c r="G242" s="210"/>
      <c r="H242" s="210"/>
      <c r="I242" s="213"/>
      <c r="J242" s="249">
        <f>BK242</f>
        <v>0</v>
      </c>
      <c r="K242" s="210"/>
      <c r="L242" s="215"/>
      <c r="M242" s="216"/>
      <c r="N242" s="217"/>
      <c r="O242" s="217"/>
      <c r="P242" s="218">
        <f>SUM(P243:P255)</f>
        <v>0</v>
      </c>
      <c r="Q242" s="217"/>
      <c r="R242" s="218">
        <f>SUM(R243:R255)</f>
        <v>0</v>
      </c>
      <c r="S242" s="217"/>
      <c r="T242" s="219">
        <f>SUM(T243:T255)</f>
        <v>0</v>
      </c>
      <c r="AR242" s="220" t="s">
        <v>80</v>
      </c>
      <c r="AT242" s="221" t="s">
        <v>71</v>
      </c>
      <c r="AU242" s="221" t="s">
        <v>80</v>
      </c>
      <c r="AY242" s="220" t="s">
        <v>130</v>
      </c>
      <c r="BK242" s="222">
        <f>SUM(BK243:BK255)</f>
        <v>0</v>
      </c>
    </row>
    <row r="243" spans="2:65" s="1" customFormat="1" ht="38.25" customHeight="1">
      <c r="B243" s="45"/>
      <c r="C243" s="223" t="s">
        <v>410</v>
      </c>
      <c r="D243" s="223" t="s">
        <v>131</v>
      </c>
      <c r="E243" s="224" t="s">
        <v>411</v>
      </c>
      <c r="F243" s="225" t="s">
        <v>412</v>
      </c>
      <c r="G243" s="226" t="s">
        <v>413</v>
      </c>
      <c r="H243" s="227">
        <v>15.44</v>
      </c>
      <c r="I243" s="228"/>
      <c r="J243" s="227">
        <f>ROUND(I243*H243,1)</f>
        <v>0</v>
      </c>
      <c r="K243" s="225" t="s">
        <v>135</v>
      </c>
      <c r="L243" s="71"/>
      <c r="M243" s="229" t="s">
        <v>21</v>
      </c>
      <c r="N243" s="230" t="s">
        <v>43</v>
      </c>
      <c r="O243" s="46"/>
      <c r="P243" s="231">
        <f>O243*H243</f>
        <v>0</v>
      </c>
      <c r="Q243" s="231">
        <v>0</v>
      </c>
      <c r="R243" s="231">
        <f>Q243*H243</f>
        <v>0</v>
      </c>
      <c r="S243" s="231">
        <v>0</v>
      </c>
      <c r="T243" s="232">
        <f>S243*H243</f>
        <v>0</v>
      </c>
      <c r="AR243" s="23" t="s">
        <v>151</v>
      </c>
      <c r="AT243" s="23" t="s">
        <v>131</v>
      </c>
      <c r="AU243" s="23" t="s">
        <v>82</v>
      </c>
      <c r="AY243" s="23" t="s">
        <v>130</v>
      </c>
      <c r="BE243" s="233">
        <f>IF(N243="základní",J243,0)</f>
        <v>0</v>
      </c>
      <c r="BF243" s="233">
        <f>IF(N243="snížená",J243,0)</f>
        <v>0</v>
      </c>
      <c r="BG243" s="233">
        <f>IF(N243="zákl. přenesená",J243,0)</f>
        <v>0</v>
      </c>
      <c r="BH243" s="233">
        <f>IF(N243="sníž. přenesená",J243,0)</f>
        <v>0</v>
      </c>
      <c r="BI243" s="233">
        <f>IF(N243="nulová",J243,0)</f>
        <v>0</v>
      </c>
      <c r="BJ243" s="23" t="s">
        <v>80</v>
      </c>
      <c r="BK243" s="233">
        <f>ROUND(I243*H243,1)</f>
        <v>0</v>
      </c>
      <c r="BL243" s="23" t="s">
        <v>151</v>
      </c>
      <c r="BM243" s="23" t="s">
        <v>414</v>
      </c>
    </row>
    <row r="244" spans="2:47" s="1" customFormat="1" ht="13.5">
      <c r="B244" s="45"/>
      <c r="C244" s="73"/>
      <c r="D244" s="234" t="s">
        <v>217</v>
      </c>
      <c r="E244" s="73"/>
      <c r="F244" s="235" t="s">
        <v>415</v>
      </c>
      <c r="G244" s="73"/>
      <c r="H244" s="73"/>
      <c r="I244" s="195"/>
      <c r="J244" s="73"/>
      <c r="K244" s="73"/>
      <c r="L244" s="71"/>
      <c r="M244" s="236"/>
      <c r="N244" s="46"/>
      <c r="O244" s="46"/>
      <c r="P244" s="46"/>
      <c r="Q244" s="46"/>
      <c r="R244" s="46"/>
      <c r="S244" s="46"/>
      <c r="T244" s="94"/>
      <c r="AT244" s="23" t="s">
        <v>217</v>
      </c>
      <c r="AU244" s="23" t="s">
        <v>82</v>
      </c>
    </row>
    <row r="245" spans="2:65" s="1" customFormat="1" ht="25.5" customHeight="1">
      <c r="B245" s="45"/>
      <c r="C245" s="223" t="s">
        <v>320</v>
      </c>
      <c r="D245" s="223" t="s">
        <v>131</v>
      </c>
      <c r="E245" s="224" t="s">
        <v>416</v>
      </c>
      <c r="F245" s="225" t="s">
        <v>417</v>
      </c>
      <c r="G245" s="226" t="s">
        <v>413</v>
      </c>
      <c r="H245" s="227">
        <v>15.44</v>
      </c>
      <c r="I245" s="228"/>
      <c r="J245" s="227">
        <f>ROUND(I245*H245,1)</f>
        <v>0</v>
      </c>
      <c r="K245" s="225" t="s">
        <v>135</v>
      </c>
      <c r="L245" s="71"/>
      <c r="M245" s="229" t="s">
        <v>21</v>
      </c>
      <c r="N245" s="230" t="s">
        <v>43</v>
      </c>
      <c r="O245" s="46"/>
      <c r="P245" s="231">
        <f>O245*H245</f>
        <v>0</v>
      </c>
      <c r="Q245" s="231">
        <v>0</v>
      </c>
      <c r="R245" s="231">
        <f>Q245*H245</f>
        <v>0</v>
      </c>
      <c r="S245" s="231">
        <v>0</v>
      </c>
      <c r="T245" s="232">
        <f>S245*H245</f>
        <v>0</v>
      </c>
      <c r="AR245" s="23" t="s">
        <v>151</v>
      </c>
      <c r="AT245" s="23" t="s">
        <v>131</v>
      </c>
      <c r="AU245" s="23" t="s">
        <v>82</v>
      </c>
      <c r="AY245" s="23" t="s">
        <v>130</v>
      </c>
      <c r="BE245" s="233">
        <f>IF(N245="základní",J245,0)</f>
        <v>0</v>
      </c>
      <c r="BF245" s="233">
        <f>IF(N245="snížená",J245,0)</f>
        <v>0</v>
      </c>
      <c r="BG245" s="233">
        <f>IF(N245="zákl. přenesená",J245,0)</f>
        <v>0</v>
      </c>
      <c r="BH245" s="233">
        <f>IF(N245="sníž. přenesená",J245,0)</f>
        <v>0</v>
      </c>
      <c r="BI245" s="233">
        <f>IF(N245="nulová",J245,0)</f>
        <v>0</v>
      </c>
      <c r="BJ245" s="23" t="s">
        <v>80</v>
      </c>
      <c r="BK245" s="233">
        <f>ROUND(I245*H245,1)</f>
        <v>0</v>
      </c>
      <c r="BL245" s="23" t="s">
        <v>151</v>
      </c>
      <c r="BM245" s="23" t="s">
        <v>418</v>
      </c>
    </row>
    <row r="246" spans="2:47" s="1" customFormat="1" ht="13.5">
      <c r="B246" s="45"/>
      <c r="C246" s="73"/>
      <c r="D246" s="234" t="s">
        <v>217</v>
      </c>
      <c r="E246" s="73"/>
      <c r="F246" s="235" t="s">
        <v>419</v>
      </c>
      <c r="G246" s="73"/>
      <c r="H246" s="73"/>
      <c r="I246" s="195"/>
      <c r="J246" s="73"/>
      <c r="K246" s="73"/>
      <c r="L246" s="71"/>
      <c r="M246" s="236"/>
      <c r="N246" s="46"/>
      <c r="O246" s="46"/>
      <c r="P246" s="46"/>
      <c r="Q246" s="46"/>
      <c r="R246" s="46"/>
      <c r="S246" s="46"/>
      <c r="T246" s="94"/>
      <c r="AT246" s="23" t="s">
        <v>217</v>
      </c>
      <c r="AU246" s="23" t="s">
        <v>82</v>
      </c>
    </row>
    <row r="247" spans="2:65" s="1" customFormat="1" ht="25.5" customHeight="1">
      <c r="B247" s="45"/>
      <c r="C247" s="223" t="s">
        <v>420</v>
      </c>
      <c r="D247" s="223" t="s">
        <v>131</v>
      </c>
      <c r="E247" s="224" t="s">
        <v>421</v>
      </c>
      <c r="F247" s="225" t="s">
        <v>422</v>
      </c>
      <c r="G247" s="226" t="s">
        <v>413</v>
      </c>
      <c r="H247" s="227">
        <v>15.44</v>
      </c>
      <c r="I247" s="228"/>
      <c r="J247" s="227">
        <f>ROUND(I247*H247,1)</f>
        <v>0</v>
      </c>
      <c r="K247" s="225" t="s">
        <v>135</v>
      </c>
      <c r="L247" s="71"/>
      <c r="M247" s="229" t="s">
        <v>21</v>
      </c>
      <c r="N247" s="230" t="s">
        <v>43</v>
      </c>
      <c r="O247" s="46"/>
      <c r="P247" s="231">
        <f>O247*H247</f>
        <v>0</v>
      </c>
      <c r="Q247" s="231">
        <v>0</v>
      </c>
      <c r="R247" s="231">
        <f>Q247*H247</f>
        <v>0</v>
      </c>
      <c r="S247" s="231">
        <v>0</v>
      </c>
      <c r="T247" s="232">
        <f>S247*H247</f>
        <v>0</v>
      </c>
      <c r="AR247" s="23" t="s">
        <v>151</v>
      </c>
      <c r="AT247" s="23" t="s">
        <v>131</v>
      </c>
      <c r="AU247" s="23" t="s">
        <v>82</v>
      </c>
      <c r="AY247" s="23" t="s">
        <v>130</v>
      </c>
      <c r="BE247" s="233">
        <f>IF(N247="základní",J247,0)</f>
        <v>0</v>
      </c>
      <c r="BF247" s="233">
        <f>IF(N247="snížená",J247,0)</f>
        <v>0</v>
      </c>
      <c r="BG247" s="233">
        <f>IF(N247="zákl. přenesená",J247,0)</f>
        <v>0</v>
      </c>
      <c r="BH247" s="233">
        <f>IF(N247="sníž. přenesená",J247,0)</f>
        <v>0</v>
      </c>
      <c r="BI247" s="233">
        <f>IF(N247="nulová",J247,0)</f>
        <v>0</v>
      </c>
      <c r="BJ247" s="23" t="s">
        <v>80</v>
      </c>
      <c r="BK247" s="233">
        <f>ROUND(I247*H247,1)</f>
        <v>0</v>
      </c>
      <c r="BL247" s="23" t="s">
        <v>151</v>
      </c>
      <c r="BM247" s="23" t="s">
        <v>423</v>
      </c>
    </row>
    <row r="248" spans="2:47" s="1" customFormat="1" ht="13.5">
      <c r="B248" s="45"/>
      <c r="C248" s="73"/>
      <c r="D248" s="234" t="s">
        <v>217</v>
      </c>
      <c r="E248" s="73"/>
      <c r="F248" s="235" t="s">
        <v>419</v>
      </c>
      <c r="G248" s="73"/>
      <c r="H248" s="73"/>
      <c r="I248" s="195"/>
      <c r="J248" s="73"/>
      <c r="K248" s="73"/>
      <c r="L248" s="71"/>
      <c r="M248" s="236"/>
      <c r="N248" s="46"/>
      <c r="O248" s="46"/>
      <c r="P248" s="46"/>
      <c r="Q248" s="46"/>
      <c r="R248" s="46"/>
      <c r="S248" s="46"/>
      <c r="T248" s="94"/>
      <c r="AT248" s="23" t="s">
        <v>217</v>
      </c>
      <c r="AU248" s="23" t="s">
        <v>82</v>
      </c>
    </row>
    <row r="249" spans="2:65" s="1" customFormat="1" ht="16.5" customHeight="1">
      <c r="B249" s="45"/>
      <c r="C249" s="223" t="s">
        <v>424</v>
      </c>
      <c r="D249" s="223" t="s">
        <v>131</v>
      </c>
      <c r="E249" s="224" t="s">
        <v>425</v>
      </c>
      <c r="F249" s="225" t="s">
        <v>426</v>
      </c>
      <c r="G249" s="226" t="s">
        <v>413</v>
      </c>
      <c r="H249" s="227">
        <v>9.8</v>
      </c>
      <c r="I249" s="228"/>
      <c r="J249" s="227">
        <f>ROUND(I249*H249,1)</f>
        <v>0</v>
      </c>
      <c r="K249" s="225" t="s">
        <v>135</v>
      </c>
      <c r="L249" s="71"/>
      <c r="M249" s="229" t="s">
        <v>21</v>
      </c>
      <c r="N249" s="230" t="s">
        <v>43</v>
      </c>
      <c r="O249" s="46"/>
      <c r="P249" s="231">
        <f>O249*H249</f>
        <v>0</v>
      </c>
      <c r="Q249" s="231">
        <v>0</v>
      </c>
      <c r="R249" s="231">
        <f>Q249*H249</f>
        <v>0</v>
      </c>
      <c r="S249" s="231">
        <v>0</v>
      </c>
      <c r="T249" s="232">
        <f>S249*H249</f>
        <v>0</v>
      </c>
      <c r="AR249" s="23" t="s">
        <v>151</v>
      </c>
      <c r="AT249" s="23" t="s">
        <v>131</v>
      </c>
      <c r="AU249" s="23" t="s">
        <v>82</v>
      </c>
      <c r="AY249" s="23" t="s">
        <v>130</v>
      </c>
      <c r="BE249" s="233">
        <f>IF(N249="základní",J249,0)</f>
        <v>0</v>
      </c>
      <c r="BF249" s="233">
        <f>IF(N249="snížená",J249,0)</f>
        <v>0</v>
      </c>
      <c r="BG249" s="233">
        <f>IF(N249="zákl. přenesená",J249,0)</f>
        <v>0</v>
      </c>
      <c r="BH249" s="233">
        <f>IF(N249="sníž. přenesená",J249,0)</f>
        <v>0</v>
      </c>
      <c r="BI249" s="233">
        <f>IF(N249="nulová",J249,0)</f>
        <v>0</v>
      </c>
      <c r="BJ249" s="23" t="s">
        <v>80</v>
      </c>
      <c r="BK249" s="233">
        <f>ROUND(I249*H249,1)</f>
        <v>0</v>
      </c>
      <c r="BL249" s="23" t="s">
        <v>151</v>
      </c>
      <c r="BM249" s="23" t="s">
        <v>427</v>
      </c>
    </row>
    <row r="250" spans="2:47" s="1" customFormat="1" ht="13.5">
      <c r="B250" s="45"/>
      <c r="C250" s="73"/>
      <c r="D250" s="234" t="s">
        <v>217</v>
      </c>
      <c r="E250" s="73"/>
      <c r="F250" s="235" t="s">
        <v>428</v>
      </c>
      <c r="G250" s="73"/>
      <c r="H250" s="73"/>
      <c r="I250" s="195"/>
      <c r="J250" s="73"/>
      <c r="K250" s="73"/>
      <c r="L250" s="71"/>
      <c r="M250" s="236"/>
      <c r="N250" s="46"/>
      <c r="O250" s="46"/>
      <c r="P250" s="46"/>
      <c r="Q250" s="46"/>
      <c r="R250" s="46"/>
      <c r="S250" s="46"/>
      <c r="T250" s="94"/>
      <c r="AT250" s="23" t="s">
        <v>217</v>
      </c>
      <c r="AU250" s="23" t="s">
        <v>82</v>
      </c>
    </row>
    <row r="251" spans="2:51" s="13" customFormat="1" ht="13.5">
      <c r="B251" s="260"/>
      <c r="C251" s="261"/>
      <c r="D251" s="234" t="s">
        <v>192</v>
      </c>
      <c r="E251" s="262" t="s">
        <v>21</v>
      </c>
      <c r="F251" s="263" t="s">
        <v>429</v>
      </c>
      <c r="G251" s="261"/>
      <c r="H251" s="264">
        <v>9.8</v>
      </c>
      <c r="I251" s="265"/>
      <c r="J251" s="261"/>
      <c r="K251" s="261"/>
      <c r="L251" s="266"/>
      <c r="M251" s="267"/>
      <c r="N251" s="268"/>
      <c r="O251" s="268"/>
      <c r="P251" s="268"/>
      <c r="Q251" s="268"/>
      <c r="R251" s="268"/>
      <c r="S251" s="268"/>
      <c r="T251" s="269"/>
      <c r="AT251" s="270" t="s">
        <v>192</v>
      </c>
      <c r="AU251" s="270" t="s">
        <v>82</v>
      </c>
      <c r="AV251" s="13" t="s">
        <v>82</v>
      </c>
      <c r="AW251" s="13" t="s">
        <v>35</v>
      </c>
      <c r="AX251" s="13" t="s">
        <v>72</v>
      </c>
      <c r="AY251" s="270" t="s">
        <v>130</v>
      </c>
    </row>
    <row r="252" spans="2:65" s="1" customFormat="1" ht="16.5" customHeight="1">
      <c r="B252" s="45"/>
      <c r="C252" s="223" t="s">
        <v>430</v>
      </c>
      <c r="D252" s="223" t="s">
        <v>131</v>
      </c>
      <c r="E252" s="224" t="s">
        <v>431</v>
      </c>
      <c r="F252" s="225" t="s">
        <v>432</v>
      </c>
      <c r="G252" s="226" t="s">
        <v>413</v>
      </c>
      <c r="H252" s="227">
        <v>1</v>
      </c>
      <c r="I252" s="228"/>
      <c r="J252" s="227">
        <f>ROUND(I252*H252,1)</f>
        <v>0</v>
      </c>
      <c r="K252" s="225" t="s">
        <v>135</v>
      </c>
      <c r="L252" s="71"/>
      <c r="M252" s="229" t="s">
        <v>21</v>
      </c>
      <c r="N252" s="230" t="s">
        <v>43</v>
      </c>
      <c r="O252" s="46"/>
      <c r="P252" s="231">
        <f>O252*H252</f>
        <v>0</v>
      </c>
      <c r="Q252" s="231">
        <v>0</v>
      </c>
      <c r="R252" s="231">
        <f>Q252*H252</f>
        <v>0</v>
      </c>
      <c r="S252" s="231">
        <v>0</v>
      </c>
      <c r="T252" s="232">
        <f>S252*H252</f>
        <v>0</v>
      </c>
      <c r="AR252" s="23" t="s">
        <v>151</v>
      </c>
      <c r="AT252" s="23" t="s">
        <v>131</v>
      </c>
      <c r="AU252" s="23" t="s">
        <v>82</v>
      </c>
      <c r="AY252" s="23" t="s">
        <v>130</v>
      </c>
      <c r="BE252" s="233">
        <f>IF(N252="základní",J252,0)</f>
        <v>0</v>
      </c>
      <c r="BF252" s="233">
        <f>IF(N252="snížená",J252,0)</f>
        <v>0</v>
      </c>
      <c r="BG252" s="233">
        <f>IF(N252="zákl. přenesená",J252,0)</f>
        <v>0</v>
      </c>
      <c r="BH252" s="233">
        <f>IF(N252="sníž. přenesená",J252,0)</f>
        <v>0</v>
      </c>
      <c r="BI252" s="233">
        <f>IF(N252="nulová",J252,0)</f>
        <v>0</v>
      </c>
      <c r="BJ252" s="23" t="s">
        <v>80</v>
      </c>
      <c r="BK252" s="233">
        <f>ROUND(I252*H252,1)</f>
        <v>0</v>
      </c>
      <c r="BL252" s="23" t="s">
        <v>151</v>
      </c>
      <c r="BM252" s="23" t="s">
        <v>433</v>
      </c>
    </row>
    <row r="253" spans="2:47" s="1" customFormat="1" ht="13.5">
      <c r="B253" s="45"/>
      <c r="C253" s="73"/>
      <c r="D253" s="234" t="s">
        <v>217</v>
      </c>
      <c r="E253" s="73"/>
      <c r="F253" s="235" t="s">
        <v>428</v>
      </c>
      <c r="G253" s="73"/>
      <c r="H253" s="73"/>
      <c r="I253" s="195"/>
      <c r="J253" s="73"/>
      <c r="K253" s="73"/>
      <c r="L253" s="71"/>
      <c r="M253" s="236"/>
      <c r="N253" s="46"/>
      <c r="O253" s="46"/>
      <c r="P253" s="46"/>
      <c r="Q253" s="46"/>
      <c r="R253" s="46"/>
      <c r="S253" s="46"/>
      <c r="T253" s="94"/>
      <c r="AT253" s="23" t="s">
        <v>217</v>
      </c>
      <c r="AU253" s="23" t="s">
        <v>82</v>
      </c>
    </row>
    <row r="254" spans="2:65" s="1" customFormat="1" ht="25.5" customHeight="1">
      <c r="B254" s="45"/>
      <c r="C254" s="223" t="s">
        <v>434</v>
      </c>
      <c r="D254" s="223" t="s">
        <v>131</v>
      </c>
      <c r="E254" s="224" t="s">
        <v>435</v>
      </c>
      <c r="F254" s="225" t="s">
        <v>436</v>
      </c>
      <c r="G254" s="226" t="s">
        <v>413</v>
      </c>
      <c r="H254" s="227">
        <v>1.99</v>
      </c>
      <c r="I254" s="228"/>
      <c r="J254" s="227">
        <f>ROUND(I254*H254,1)</f>
        <v>0</v>
      </c>
      <c r="K254" s="225" t="s">
        <v>135</v>
      </c>
      <c r="L254" s="71"/>
      <c r="M254" s="229" t="s">
        <v>21</v>
      </c>
      <c r="N254" s="230" t="s">
        <v>43</v>
      </c>
      <c r="O254" s="46"/>
      <c r="P254" s="231">
        <f>O254*H254</f>
        <v>0</v>
      </c>
      <c r="Q254" s="231">
        <v>0</v>
      </c>
      <c r="R254" s="231">
        <f>Q254*H254</f>
        <v>0</v>
      </c>
      <c r="S254" s="231">
        <v>0</v>
      </c>
      <c r="T254" s="232">
        <f>S254*H254</f>
        <v>0</v>
      </c>
      <c r="AR254" s="23" t="s">
        <v>151</v>
      </c>
      <c r="AT254" s="23" t="s">
        <v>131</v>
      </c>
      <c r="AU254" s="23" t="s">
        <v>82</v>
      </c>
      <c r="AY254" s="23" t="s">
        <v>130</v>
      </c>
      <c r="BE254" s="233">
        <f>IF(N254="základní",J254,0)</f>
        <v>0</v>
      </c>
      <c r="BF254" s="233">
        <f>IF(N254="snížená",J254,0)</f>
        <v>0</v>
      </c>
      <c r="BG254" s="233">
        <f>IF(N254="zákl. přenesená",J254,0)</f>
        <v>0</v>
      </c>
      <c r="BH254" s="233">
        <f>IF(N254="sníž. přenesená",J254,0)</f>
        <v>0</v>
      </c>
      <c r="BI254" s="233">
        <f>IF(N254="nulová",J254,0)</f>
        <v>0</v>
      </c>
      <c r="BJ254" s="23" t="s">
        <v>80</v>
      </c>
      <c r="BK254" s="233">
        <f>ROUND(I254*H254,1)</f>
        <v>0</v>
      </c>
      <c r="BL254" s="23" t="s">
        <v>151</v>
      </c>
      <c r="BM254" s="23" t="s">
        <v>437</v>
      </c>
    </row>
    <row r="255" spans="2:47" s="1" customFormat="1" ht="13.5">
      <c r="B255" s="45"/>
      <c r="C255" s="73"/>
      <c r="D255" s="234" t="s">
        <v>217</v>
      </c>
      <c r="E255" s="73"/>
      <c r="F255" s="235" t="s">
        <v>428</v>
      </c>
      <c r="G255" s="73"/>
      <c r="H255" s="73"/>
      <c r="I255" s="195"/>
      <c r="J255" s="73"/>
      <c r="K255" s="73"/>
      <c r="L255" s="71"/>
      <c r="M255" s="236"/>
      <c r="N255" s="46"/>
      <c r="O255" s="46"/>
      <c r="P255" s="46"/>
      <c r="Q255" s="46"/>
      <c r="R255" s="46"/>
      <c r="S255" s="46"/>
      <c r="T255" s="94"/>
      <c r="AT255" s="23" t="s">
        <v>217</v>
      </c>
      <c r="AU255" s="23" t="s">
        <v>82</v>
      </c>
    </row>
    <row r="256" spans="2:63" s="10" customFormat="1" ht="29.85" customHeight="1">
      <c r="B256" s="209"/>
      <c r="C256" s="210"/>
      <c r="D256" s="211" t="s">
        <v>71</v>
      </c>
      <c r="E256" s="248" t="s">
        <v>438</v>
      </c>
      <c r="F256" s="248" t="s">
        <v>439</v>
      </c>
      <c r="G256" s="210"/>
      <c r="H256" s="210"/>
      <c r="I256" s="213"/>
      <c r="J256" s="249">
        <f>BK256</f>
        <v>0</v>
      </c>
      <c r="K256" s="210"/>
      <c r="L256" s="215"/>
      <c r="M256" s="216"/>
      <c r="N256" s="217"/>
      <c r="O256" s="217"/>
      <c r="P256" s="218">
        <f>SUM(P257:P258)</f>
        <v>0</v>
      </c>
      <c r="Q256" s="217"/>
      <c r="R256" s="218">
        <f>SUM(R257:R258)</f>
        <v>0</v>
      </c>
      <c r="S256" s="217"/>
      <c r="T256" s="219">
        <f>SUM(T257:T258)</f>
        <v>0</v>
      </c>
      <c r="AR256" s="220" t="s">
        <v>80</v>
      </c>
      <c r="AT256" s="221" t="s">
        <v>71</v>
      </c>
      <c r="AU256" s="221" t="s">
        <v>80</v>
      </c>
      <c r="AY256" s="220" t="s">
        <v>130</v>
      </c>
      <c r="BK256" s="222">
        <f>SUM(BK257:BK258)</f>
        <v>0</v>
      </c>
    </row>
    <row r="257" spans="2:65" s="1" customFormat="1" ht="38.25" customHeight="1">
      <c r="B257" s="45"/>
      <c r="C257" s="223" t="s">
        <v>440</v>
      </c>
      <c r="D257" s="223" t="s">
        <v>131</v>
      </c>
      <c r="E257" s="224" t="s">
        <v>441</v>
      </c>
      <c r="F257" s="225" t="s">
        <v>442</v>
      </c>
      <c r="G257" s="226" t="s">
        <v>413</v>
      </c>
      <c r="H257" s="227">
        <v>14.23</v>
      </c>
      <c r="I257" s="228"/>
      <c r="J257" s="227">
        <f>ROUND(I257*H257,1)</f>
        <v>0</v>
      </c>
      <c r="K257" s="225" t="s">
        <v>135</v>
      </c>
      <c r="L257" s="71"/>
      <c r="M257" s="229" t="s">
        <v>21</v>
      </c>
      <c r="N257" s="230" t="s">
        <v>43</v>
      </c>
      <c r="O257" s="46"/>
      <c r="P257" s="231">
        <f>O257*H257</f>
        <v>0</v>
      </c>
      <c r="Q257" s="231">
        <v>0</v>
      </c>
      <c r="R257" s="231">
        <f>Q257*H257</f>
        <v>0</v>
      </c>
      <c r="S257" s="231">
        <v>0</v>
      </c>
      <c r="T257" s="232">
        <f>S257*H257</f>
        <v>0</v>
      </c>
      <c r="AR257" s="23" t="s">
        <v>151</v>
      </c>
      <c r="AT257" s="23" t="s">
        <v>131</v>
      </c>
      <c r="AU257" s="23" t="s">
        <v>82</v>
      </c>
      <c r="AY257" s="23" t="s">
        <v>130</v>
      </c>
      <c r="BE257" s="233">
        <f>IF(N257="základní",J257,0)</f>
        <v>0</v>
      </c>
      <c r="BF257" s="233">
        <f>IF(N257="snížená",J257,0)</f>
        <v>0</v>
      </c>
      <c r="BG257" s="233">
        <f>IF(N257="zákl. přenesená",J257,0)</f>
        <v>0</v>
      </c>
      <c r="BH257" s="233">
        <f>IF(N257="sníž. přenesená",J257,0)</f>
        <v>0</v>
      </c>
      <c r="BI257" s="233">
        <f>IF(N257="nulová",J257,0)</f>
        <v>0</v>
      </c>
      <c r="BJ257" s="23" t="s">
        <v>80</v>
      </c>
      <c r="BK257" s="233">
        <f>ROUND(I257*H257,1)</f>
        <v>0</v>
      </c>
      <c r="BL257" s="23" t="s">
        <v>151</v>
      </c>
      <c r="BM257" s="23" t="s">
        <v>443</v>
      </c>
    </row>
    <row r="258" spans="2:47" s="1" customFormat="1" ht="13.5">
      <c r="B258" s="45"/>
      <c r="C258" s="73"/>
      <c r="D258" s="234" t="s">
        <v>217</v>
      </c>
      <c r="E258" s="73"/>
      <c r="F258" s="235" t="s">
        <v>444</v>
      </c>
      <c r="G258" s="73"/>
      <c r="H258" s="73"/>
      <c r="I258" s="195"/>
      <c r="J258" s="73"/>
      <c r="K258" s="73"/>
      <c r="L258" s="71"/>
      <c r="M258" s="236"/>
      <c r="N258" s="46"/>
      <c r="O258" s="46"/>
      <c r="P258" s="46"/>
      <c r="Q258" s="46"/>
      <c r="R258" s="46"/>
      <c r="S258" s="46"/>
      <c r="T258" s="94"/>
      <c r="AT258" s="23" t="s">
        <v>217</v>
      </c>
      <c r="AU258" s="23" t="s">
        <v>82</v>
      </c>
    </row>
    <row r="259" spans="2:63" s="10" customFormat="1" ht="37.4" customHeight="1">
      <c r="B259" s="209"/>
      <c r="C259" s="210"/>
      <c r="D259" s="211" t="s">
        <v>71</v>
      </c>
      <c r="E259" s="212" t="s">
        <v>445</v>
      </c>
      <c r="F259" s="212" t="s">
        <v>446</v>
      </c>
      <c r="G259" s="210"/>
      <c r="H259" s="210"/>
      <c r="I259" s="213"/>
      <c r="J259" s="214">
        <f>BK259</f>
        <v>0</v>
      </c>
      <c r="K259" s="210"/>
      <c r="L259" s="215"/>
      <c r="M259" s="216"/>
      <c r="N259" s="217"/>
      <c r="O259" s="217"/>
      <c r="P259" s="218">
        <f>P260+P271+P294+P299+P316+P481+P554+P580+P608+P636+P660+P694</f>
        <v>0</v>
      </c>
      <c r="Q259" s="217"/>
      <c r="R259" s="218">
        <f>R260+R271+R294+R299+R316+R481+R554+R580+R608+R636+R660+R694</f>
        <v>3.782181799999999</v>
      </c>
      <c r="S259" s="217"/>
      <c r="T259" s="219">
        <f>T260+T271+T294+T299+T316+T481+T554+T580+T608+T636+T660+T694</f>
        <v>3.47357</v>
      </c>
      <c r="AR259" s="220" t="s">
        <v>82</v>
      </c>
      <c r="AT259" s="221" t="s">
        <v>71</v>
      </c>
      <c r="AU259" s="221" t="s">
        <v>72</v>
      </c>
      <c r="AY259" s="220" t="s">
        <v>130</v>
      </c>
      <c r="BK259" s="222">
        <f>BK260+BK271+BK294+BK299+BK316+BK481+BK554+BK580+BK608+BK636+BK660+BK694</f>
        <v>0</v>
      </c>
    </row>
    <row r="260" spans="2:63" s="10" customFormat="1" ht="19.9" customHeight="1">
      <c r="B260" s="209"/>
      <c r="C260" s="210"/>
      <c r="D260" s="211" t="s">
        <v>71</v>
      </c>
      <c r="E260" s="248" t="s">
        <v>447</v>
      </c>
      <c r="F260" s="248" t="s">
        <v>448</v>
      </c>
      <c r="G260" s="210"/>
      <c r="H260" s="210"/>
      <c r="I260" s="213"/>
      <c r="J260" s="249">
        <f>BK260</f>
        <v>0</v>
      </c>
      <c r="K260" s="210"/>
      <c r="L260" s="215"/>
      <c r="M260" s="216"/>
      <c r="N260" s="217"/>
      <c r="O260" s="217"/>
      <c r="P260" s="218">
        <f>SUM(P261:P270)</f>
        <v>0</v>
      </c>
      <c r="Q260" s="217"/>
      <c r="R260" s="218">
        <f>SUM(R261:R270)</f>
        <v>0</v>
      </c>
      <c r="S260" s="217"/>
      <c r="T260" s="219">
        <f>SUM(T261:T270)</f>
        <v>0.0168</v>
      </c>
      <c r="AR260" s="220" t="s">
        <v>82</v>
      </c>
      <c r="AT260" s="221" t="s">
        <v>71</v>
      </c>
      <c r="AU260" s="221" t="s">
        <v>80</v>
      </c>
      <c r="AY260" s="220" t="s">
        <v>130</v>
      </c>
      <c r="BK260" s="222">
        <f>SUM(BK261:BK270)</f>
        <v>0</v>
      </c>
    </row>
    <row r="261" spans="2:65" s="1" customFormat="1" ht="38.25" customHeight="1">
      <c r="B261" s="45"/>
      <c r="C261" s="223" t="s">
        <v>449</v>
      </c>
      <c r="D261" s="223" t="s">
        <v>131</v>
      </c>
      <c r="E261" s="224" t="s">
        <v>450</v>
      </c>
      <c r="F261" s="225" t="s">
        <v>451</v>
      </c>
      <c r="G261" s="226" t="s">
        <v>201</v>
      </c>
      <c r="H261" s="227">
        <v>12</v>
      </c>
      <c r="I261" s="228"/>
      <c r="J261" s="227">
        <f>ROUND(I261*H261,1)</f>
        <v>0</v>
      </c>
      <c r="K261" s="225" t="s">
        <v>135</v>
      </c>
      <c r="L261" s="71"/>
      <c r="M261" s="229" t="s">
        <v>21</v>
      </c>
      <c r="N261" s="230" t="s">
        <v>43</v>
      </c>
      <c r="O261" s="46"/>
      <c r="P261" s="231">
        <f>O261*H261</f>
        <v>0</v>
      </c>
      <c r="Q261" s="231">
        <v>0</v>
      </c>
      <c r="R261" s="231">
        <f>Q261*H261</f>
        <v>0</v>
      </c>
      <c r="S261" s="231">
        <v>0.0014</v>
      </c>
      <c r="T261" s="232">
        <f>S261*H261</f>
        <v>0.0168</v>
      </c>
      <c r="AR261" s="23" t="s">
        <v>283</v>
      </c>
      <c r="AT261" s="23" t="s">
        <v>131</v>
      </c>
      <c r="AU261" s="23" t="s">
        <v>82</v>
      </c>
      <c r="AY261" s="23" t="s">
        <v>130</v>
      </c>
      <c r="BE261" s="233">
        <f>IF(N261="základní",J261,0)</f>
        <v>0</v>
      </c>
      <c r="BF261" s="233">
        <f>IF(N261="snížená",J261,0)</f>
        <v>0</v>
      </c>
      <c r="BG261" s="233">
        <f>IF(N261="zákl. přenesená",J261,0)</f>
        <v>0</v>
      </c>
      <c r="BH261" s="233">
        <f>IF(N261="sníž. přenesená",J261,0)</f>
        <v>0</v>
      </c>
      <c r="BI261" s="233">
        <f>IF(N261="nulová",J261,0)</f>
        <v>0</v>
      </c>
      <c r="BJ261" s="23" t="s">
        <v>80</v>
      </c>
      <c r="BK261" s="233">
        <f>ROUND(I261*H261,1)</f>
        <v>0</v>
      </c>
      <c r="BL261" s="23" t="s">
        <v>283</v>
      </c>
      <c r="BM261" s="23" t="s">
        <v>452</v>
      </c>
    </row>
    <row r="262" spans="2:47" s="1" customFormat="1" ht="13.5">
      <c r="B262" s="45"/>
      <c r="C262" s="73"/>
      <c r="D262" s="234" t="s">
        <v>217</v>
      </c>
      <c r="E262" s="73"/>
      <c r="F262" s="235" t="s">
        <v>453</v>
      </c>
      <c r="G262" s="73"/>
      <c r="H262" s="73"/>
      <c r="I262" s="195"/>
      <c r="J262" s="73"/>
      <c r="K262" s="73"/>
      <c r="L262" s="71"/>
      <c r="M262" s="236"/>
      <c r="N262" s="46"/>
      <c r="O262" s="46"/>
      <c r="P262" s="46"/>
      <c r="Q262" s="46"/>
      <c r="R262" s="46"/>
      <c r="S262" s="46"/>
      <c r="T262" s="94"/>
      <c r="AT262" s="23" t="s">
        <v>217</v>
      </c>
      <c r="AU262" s="23" t="s">
        <v>82</v>
      </c>
    </row>
    <row r="263" spans="2:51" s="12" customFormat="1" ht="13.5">
      <c r="B263" s="250"/>
      <c r="C263" s="251"/>
      <c r="D263" s="234" t="s">
        <v>192</v>
      </c>
      <c r="E263" s="252" t="s">
        <v>21</v>
      </c>
      <c r="F263" s="253" t="s">
        <v>193</v>
      </c>
      <c r="G263" s="251"/>
      <c r="H263" s="252" t="s">
        <v>21</v>
      </c>
      <c r="I263" s="254"/>
      <c r="J263" s="251"/>
      <c r="K263" s="251"/>
      <c r="L263" s="255"/>
      <c r="M263" s="256"/>
      <c r="N263" s="257"/>
      <c r="O263" s="257"/>
      <c r="P263" s="257"/>
      <c r="Q263" s="257"/>
      <c r="R263" s="257"/>
      <c r="S263" s="257"/>
      <c r="T263" s="258"/>
      <c r="AT263" s="259" t="s">
        <v>192</v>
      </c>
      <c r="AU263" s="259" t="s">
        <v>82</v>
      </c>
      <c r="AV263" s="12" t="s">
        <v>80</v>
      </c>
      <c r="AW263" s="12" t="s">
        <v>35</v>
      </c>
      <c r="AX263" s="12" t="s">
        <v>72</v>
      </c>
      <c r="AY263" s="259" t="s">
        <v>130</v>
      </c>
    </row>
    <row r="264" spans="2:51" s="13" customFormat="1" ht="13.5">
      <c r="B264" s="260"/>
      <c r="C264" s="261"/>
      <c r="D264" s="234" t="s">
        <v>192</v>
      </c>
      <c r="E264" s="262" t="s">
        <v>21</v>
      </c>
      <c r="F264" s="263" t="s">
        <v>454</v>
      </c>
      <c r="G264" s="261"/>
      <c r="H264" s="264">
        <v>12</v>
      </c>
      <c r="I264" s="265"/>
      <c r="J264" s="261"/>
      <c r="K264" s="261"/>
      <c r="L264" s="266"/>
      <c r="M264" s="267"/>
      <c r="N264" s="268"/>
      <c r="O264" s="268"/>
      <c r="P264" s="268"/>
      <c r="Q264" s="268"/>
      <c r="R264" s="268"/>
      <c r="S264" s="268"/>
      <c r="T264" s="269"/>
      <c r="AT264" s="270" t="s">
        <v>192</v>
      </c>
      <c r="AU264" s="270" t="s">
        <v>82</v>
      </c>
      <c r="AV264" s="13" t="s">
        <v>82</v>
      </c>
      <c r="AW264" s="13" t="s">
        <v>35</v>
      </c>
      <c r="AX264" s="13" t="s">
        <v>72</v>
      </c>
      <c r="AY264" s="270" t="s">
        <v>130</v>
      </c>
    </row>
    <row r="265" spans="2:65" s="1" customFormat="1" ht="16.5" customHeight="1">
      <c r="B265" s="45"/>
      <c r="C265" s="223" t="s">
        <v>455</v>
      </c>
      <c r="D265" s="223" t="s">
        <v>131</v>
      </c>
      <c r="E265" s="224" t="s">
        <v>456</v>
      </c>
      <c r="F265" s="225" t="s">
        <v>457</v>
      </c>
      <c r="G265" s="226" t="s">
        <v>21</v>
      </c>
      <c r="H265" s="227">
        <v>8.64</v>
      </c>
      <c r="I265" s="228"/>
      <c r="J265" s="227">
        <f>ROUND(I265*H265,1)</f>
        <v>0</v>
      </c>
      <c r="K265" s="225" t="s">
        <v>224</v>
      </c>
      <c r="L265" s="71"/>
      <c r="M265" s="229" t="s">
        <v>21</v>
      </c>
      <c r="N265" s="230" t="s">
        <v>43</v>
      </c>
      <c r="O265" s="46"/>
      <c r="P265" s="231">
        <f>O265*H265</f>
        <v>0</v>
      </c>
      <c r="Q265" s="231">
        <v>0</v>
      </c>
      <c r="R265" s="231">
        <f>Q265*H265</f>
        <v>0</v>
      </c>
      <c r="S265" s="231">
        <v>0</v>
      </c>
      <c r="T265" s="232">
        <f>S265*H265</f>
        <v>0</v>
      </c>
      <c r="AR265" s="23" t="s">
        <v>283</v>
      </c>
      <c r="AT265" s="23" t="s">
        <v>131</v>
      </c>
      <c r="AU265" s="23" t="s">
        <v>82</v>
      </c>
      <c r="AY265" s="23" t="s">
        <v>130</v>
      </c>
      <c r="BE265" s="233">
        <f>IF(N265="základní",J265,0)</f>
        <v>0</v>
      </c>
      <c r="BF265" s="233">
        <f>IF(N265="snížená",J265,0)</f>
        <v>0</v>
      </c>
      <c r="BG265" s="233">
        <f>IF(N265="zákl. přenesená",J265,0)</f>
        <v>0</v>
      </c>
      <c r="BH265" s="233">
        <f>IF(N265="sníž. přenesená",J265,0)</f>
        <v>0</v>
      </c>
      <c r="BI265" s="233">
        <f>IF(N265="nulová",J265,0)</f>
        <v>0</v>
      </c>
      <c r="BJ265" s="23" t="s">
        <v>80</v>
      </c>
      <c r="BK265" s="233">
        <f>ROUND(I265*H265,1)</f>
        <v>0</v>
      </c>
      <c r="BL265" s="23" t="s">
        <v>283</v>
      </c>
      <c r="BM265" s="23" t="s">
        <v>458</v>
      </c>
    </row>
    <row r="266" spans="2:47" s="1" customFormat="1" ht="13.5">
      <c r="B266" s="45"/>
      <c r="C266" s="73"/>
      <c r="D266" s="234" t="s">
        <v>138</v>
      </c>
      <c r="E266" s="73"/>
      <c r="F266" s="235" t="s">
        <v>459</v>
      </c>
      <c r="G266" s="73"/>
      <c r="H266" s="73"/>
      <c r="I266" s="195"/>
      <c r="J266" s="73"/>
      <c r="K266" s="73"/>
      <c r="L266" s="71"/>
      <c r="M266" s="236"/>
      <c r="N266" s="46"/>
      <c r="O266" s="46"/>
      <c r="P266" s="46"/>
      <c r="Q266" s="46"/>
      <c r="R266" s="46"/>
      <c r="S266" s="46"/>
      <c r="T266" s="94"/>
      <c r="AT266" s="23" t="s">
        <v>138</v>
      </c>
      <c r="AU266" s="23" t="s">
        <v>82</v>
      </c>
    </row>
    <row r="267" spans="2:51" s="12" customFormat="1" ht="13.5">
      <c r="B267" s="250"/>
      <c r="C267" s="251"/>
      <c r="D267" s="234" t="s">
        <v>192</v>
      </c>
      <c r="E267" s="252" t="s">
        <v>21</v>
      </c>
      <c r="F267" s="253" t="s">
        <v>460</v>
      </c>
      <c r="G267" s="251"/>
      <c r="H267" s="252" t="s">
        <v>21</v>
      </c>
      <c r="I267" s="254"/>
      <c r="J267" s="251"/>
      <c r="K267" s="251"/>
      <c r="L267" s="255"/>
      <c r="M267" s="256"/>
      <c r="N267" s="257"/>
      <c r="O267" s="257"/>
      <c r="P267" s="257"/>
      <c r="Q267" s="257"/>
      <c r="R267" s="257"/>
      <c r="S267" s="257"/>
      <c r="T267" s="258"/>
      <c r="AT267" s="259" t="s">
        <v>192</v>
      </c>
      <c r="AU267" s="259" t="s">
        <v>82</v>
      </c>
      <c r="AV267" s="12" t="s">
        <v>80</v>
      </c>
      <c r="AW267" s="12" t="s">
        <v>35</v>
      </c>
      <c r="AX267" s="12" t="s">
        <v>72</v>
      </c>
      <c r="AY267" s="259" t="s">
        <v>130</v>
      </c>
    </row>
    <row r="268" spans="2:51" s="13" customFormat="1" ht="13.5">
      <c r="B268" s="260"/>
      <c r="C268" s="261"/>
      <c r="D268" s="234" t="s">
        <v>192</v>
      </c>
      <c r="E268" s="262" t="s">
        <v>21</v>
      </c>
      <c r="F268" s="263" t="s">
        <v>461</v>
      </c>
      <c r="G268" s="261"/>
      <c r="H268" s="264">
        <v>8.64</v>
      </c>
      <c r="I268" s="265"/>
      <c r="J268" s="261"/>
      <c r="K268" s="261"/>
      <c r="L268" s="266"/>
      <c r="M268" s="267"/>
      <c r="N268" s="268"/>
      <c r="O268" s="268"/>
      <c r="P268" s="268"/>
      <c r="Q268" s="268"/>
      <c r="R268" s="268"/>
      <c r="S268" s="268"/>
      <c r="T268" s="269"/>
      <c r="AT268" s="270" t="s">
        <v>192</v>
      </c>
      <c r="AU268" s="270" t="s">
        <v>82</v>
      </c>
      <c r="AV268" s="13" t="s">
        <v>82</v>
      </c>
      <c r="AW268" s="13" t="s">
        <v>35</v>
      </c>
      <c r="AX268" s="13" t="s">
        <v>72</v>
      </c>
      <c r="AY268" s="270" t="s">
        <v>130</v>
      </c>
    </row>
    <row r="269" spans="2:65" s="1" customFormat="1" ht="38.25" customHeight="1">
      <c r="B269" s="45"/>
      <c r="C269" s="223" t="s">
        <v>462</v>
      </c>
      <c r="D269" s="223" t="s">
        <v>131</v>
      </c>
      <c r="E269" s="224" t="s">
        <v>463</v>
      </c>
      <c r="F269" s="225" t="s">
        <v>464</v>
      </c>
      <c r="G269" s="226" t="s">
        <v>465</v>
      </c>
      <c r="H269" s="228"/>
      <c r="I269" s="228"/>
      <c r="J269" s="227">
        <f>ROUND(I269*H269,1)</f>
        <v>0</v>
      </c>
      <c r="K269" s="225" t="s">
        <v>135</v>
      </c>
      <c r="L269" s="71"/>
      <c r="M269" s="229" t="s">
        <v>21</v>
      </c>
      <c r="N269" s="230" t="s">
        <v>43</v>
      </c>
      <c r="O269" s="46"/>
      <c r="P269" s="231">
        <f>O269*H269</f>
        <v>0</v>
      </c>
      <c r="Q269" s="231">
        <v>0</v>
      </c>
      <c r="R269" s="231">
        <f>Q269*H269</f>
        <v>0</v>
      </c>
      <c r="S269" s="231">
        <v>0</v>
      </c>
      <c r="T269" s="232">
        <f>S269*H269</f>
        <v>0</v>
      </c>
      <c r="AR269" s="23" t="s">
        <v>283</v>
      </c>
      <c r="AT269" s="23" t="s">
        <v>131</v>
      </c>
      <c r="AU269" s="23" t="s">
        <v>82</v>
      </c>
      <c r="AY269" s="23" t="s">
        <v>130</v>
      </c>
      <c r="BE269" s="233">
        <f>IF(N269="základní",J269,0)</f>
        <v>0</v>
      </c>
      <c r="BF269" s="233">
        <f>IF(N269="snížená",J269,0)</f>
        <v>0</v>
      </c>
      <c r="BG269" s="233">
        <f>IF(N269="zákl. přenesená",J269,0)</f>
        <v>0</v>
      </c>
      <c r="BH269" s="233">
        <f>IF(N269="sníž. přenesená",J269,0)</f>
        <v>0</v>
      </c>
      <c r="BI269" s="233">
        <f>IF(N269="nulová",J269,0)</f>
        <v>0</v>
      </c>
      <c r="BJ269" s="23" t="s">
        <v>80</v>
      </c>
      <c r="BK269" s="233">
        <f>ROUND(I269*H269,1)</f>
        <v>0</v>
      </c>
      <c r="BL269" s="23" t="s">
        <v>283</v>
      </c>
      <c r="BM269" s="23" t="s">
        <v>466</v>
      </c>
    </row>
    <row r="270" spans="2:47" s="1" customFormat="1" ht="13.5">
      <c r="B270" s="45"/>
      <c r="C270" s="73"/>
      <c r="D270" s="234" t="s">
        <v>217</v>
      </c>
      <c r="E270" s="73"/>
      <c r="F270" s="235" t="s">
        <v>467</v>
      </c>
      <c r="G270" s="73"/>
      <c r="H270" s="73"/>
      <c r="I270" s="195"/>
      <c r="J270" s="73"/>
      <c r="K270" s="73"/>
      <c r="L270" s="71"/>
      <c r="M270" s="236"/>
      <c r="N270" s="46"/>
      <c r="O270" s="46"/>
      <c r="P270" s="46"/>
      <c r="Q270" s="46"/>
      <c r="R270" s="46"/>
      <c r="S270" s="46"/>
      <c r="T270" s="94"/>
      <c r="AT270" s="23" t="s">
        <v>217</v>
      </c>
      <c r="AU270" s="23" t="s">
        <v>82</v>
      </c>
    </row>
    <row r="271" spans="2:63" s="10" customFormat="1" ht="29.85" customHeight="1">
      <c r="B271" s="209"/>
      <c r="C271" s="210"/>
      <c r="D271" s="211" t="s">
        <v>71</v>
      </c>
      <c r="E271" s="248" t="s">
        <v>468</v>
      </c>
      <c r="F271" s="248" t="s">
        <v>469</v>
      </c>
      <c r="G271" s="210"/>
      <c r="H271" s="210"/>
      <c r="I271" s="213"/>
      <c r="J271" s="249">
        <f>BK271</f>
        <v>0</v>
      </c>
      <c r="K271" s="210"/>
      <c r="L271" s="215"/>
      <c r="M271" s="216"/>
      <c r="N271" s="217"/>
      <c r="O271" s="217"/>
      <c r="P271" s="218">
        <f>SUM(P272:P293)</f>
        <v>0</v>
      </c>
      <c r="Q271" s="217"/>
      <c r="R271" s="218">
        <f>SUM(R272:R293)</f>
        <v>0</v>
      </c>
      <c r="S271" s="217"/>
      <c r="T271" s="219">
        <f>SUM(T272:T293)</f>
        <v>0</v>
      </c>
      <c r="AR271" s="220" t="s">
        <v>82</v>
      </c>
      <c r="AT271" s="221" t="s">
        <v>71</v>
      </c>
      <c r="AU271" s="221" t="s">
        <v>80</v>
      </c>
      <c r="AY271" s="220" t="s">
        <v>130</v>
      </c>
      <c r="BK271" s="222">
        <f>SUM(BK272:BK293)</f>
        <v>0</v>
      </c>
    </row>
    <row r="272" spans="2:65" s="1" customFormat="1" ht="16.5" customHeight="1">
      <c r="B272" s="45"/>
      <c r="C272" s="223" t="s">
        <v>470</v>
      </c>
      <c r="D272" s="223" t="s">
        <v>131</v>
      </c>
      <c r="E272" s="224" t="s">
        <v>471</v>
      </c>
      <c r="F272" s="225" t="s">
        <v>472</v>
      </c>
      <c r="G272" s="226" t="s">
        <v>134</v>
      </c>
      <c r="H272" s="227">
        <v>1</v>
      </c>
      <c r="I272" s="228"/>
      <c r="J272" s="227">
        <f>ROUND(I272*H272,1)</f>
        <v>0</v>
      </c>
      <c r="K272" s="225" t="s">
        <v>224</v>
      </c>
      <c r="L272" s="71"/>
      <c r="M272" s="229" t="s">
        <v>21</v>
      </c>
      <c r="N272" s="230" t="s">
        <v>43</v>
      </c>
      <c r="O272" s="46"/>
      <c r="P272" s="231">
        <f>O272*H272</f>
        <v>0</v>
      </c>
      <c r="Q272" s="231">
        <v>0</v>
      </c>
      <c r="R272" s="231">
        <f>Q272*H272</f>
        <v>0</v>
      </c>
      <c r="S272" s="231">
        <v>0</v>
      </c>
      <c r="T272" s="232">
        <f>S272*H272</f>
        <v>0</v>
      </c>
      <c r="AR272" s="23" t="s">
        <v>283</v>
      </c>
      <c r="AT272" s="23" t="s">
        <v>131</v>
      </c>
      <c r="AU272" s="23" t="s">
        <v>82</v>
      </c>
      <c r="AY272" s="23" t="s">
        <v>130</v>
      </c>
      <c r="BE272" s="233">
        <f>IF(N272="základní",J272,0)</f>
        <v>0</v>
      </c>
      <c r="BF272" s="233">
        <f>IF(N272="snížená",J272,0)</f>
        <v>0</v>
      </c>
      <c r="BG272" s="233">
        <f>IF(N272="zákl. přenesená",J272,0)</f>
        <v>0</v>
      </c>
      <c r="BH272" s="233">
        <f>IF(N272="sníž. přenesená",J272,0)</f>
        <v>0</v>
      </c>
      <c r="BI272" s="233">
        <f>IF(N272="nulová",J272,0)</f>
        <v>0</v>
      </c>
      <c r="BJ272" s="23" t="s">
        <v>80</v>
      </c>
      <c r="BK272" s="233">
        <f>ROUND(I272*H272,1)</f>
        <v>0</v>
      </c>
      <c r="BL272" s="23" t="s">
        <v>283</v>
      </c>
      <c r="BM272" s="23" t="s">
        <v>473</v>
      </c>
    </row>
    <row r="273" spans="2:47" s="1" customFormat="1" ht="13.5">
      <c r="B273" s="45"/>
      <c r="C273" s="73"/>
      <c r="D273" s="234" t="s">
        <v>138</v>
      </c>
      <c r="E273" s="73"/>
      <c r="F273" s="235" t="s">
        <v>474</v>
      </c>
      <c r="G273" s="73"/>
      <c r="H273" s="73"/>
      <c r="I273" s="195"/>
      <c r="J273" s="73"/>
      <c r="K273" s="73"/>
      <c r="L273" s="71"/>
      <c r="M273" s="236"/>
      <c r="N273" s="46"/>
      <c r="O273" s="46"/>
      <c r="P273" s="46"/>
      <c r="Q273" s="46"/>
      <c r="R273" s="46"/>
      <c r="S273" s="46"/>
      <c r="T273" s="94"/>
      <c r="AT273" s="23" t="s">
        <v>138</v>
      </c>
      <c r="AU273" s="23" t="s">
        <v>82</v>
      </c>
    </row>
    <row r="274" spans="2:51" s="12" customFormat="1" ht="13.5">
      <c r="B274" s="250"/>
      <c r="C274" s="251"/>
      <c r="D274" s="234" t="s">
        <v>192</v>
      </c>
      <c r="E274" s="252" t="s">
        <v>21</v>
      </c>
      <c r="F274" s="253" t="s">
        <v>475</v>
      </c>
      <c r="G274" s="251"/>
      <c r="H274" s="252" t="s">
        <v>21</v>
      </c>
      <c r="I274" s="254"/>
      <c r="J274" s="251"/>
      <c r="K274" s="251"/>
      <c r="L274" s="255"/>
      <c r="M274" s="256"/>
      <c r="N274" s="257"/>
      <c r="O274" s="257"/>
      <c r="P274" s="257"/>
      <c r="Q274" s="257"/>
      <c r="R274" s="257"/>
      <c r="S274" s="257"/>
      <c r="T274" s="258"/>
      <c r="AT274" s="259" t="s">
        <v>192</v>
      </c>
      <c r="AU274" s="259" t="s">
        <v>82</v>
      </c>
      <c r="AV274" s="12" t="s">
        <v>80</v>
      </c>
      <c r="AW274" s="12" t="s">
        <v>35</v>
      </c>
      <c r="AX274" s="12" t="s">
        <v>72</v>
      </c>
      <c r="AY274" s="259" t="s">
        <v>130</v>
      </c>
    </row>
    <row r="275" spans="2:51" s="13" customFormat="1" ht="13.5">
      <c r="B275" s="260"/>
      <c r="C275" s="261"/>
      <c r="D275" s="234" t="s">
        <v>192</v>
      </c>
      <c r="E275" s="262" t="s">
        <v>21</v>
      </c>
      <c r="F275" s="263" t="s">
        <v>80</v>
      </c>
      <c r="G275" s="261"/>
      <c r="H275" s="264">
        <v>1</v>
      </c>
      <c r="I275" s="265"/>
      <c r="J275" s="261"/>
      <c r="K275" s="261"/>
      <c r="L275" s="266"/>
      <c r="M275" s="267"/>
      <c r="N275" s="268"/>
      <c r="O275" s="268"/>
      <c r="P275" s="268"/>
      <c r="Q275" s="268"/>
      <c r="R275" s="268"/>
      <c r="S275" s="268"/>
      <c r="T275" s="269"/>
      <c r="AT275" s="270" t="s">
        <v>192</v>
      </c>
      <c r="AU275" s="270" t="s">
        <v>82</v>
      </c>
      <c r="AV275" s="13" t="s">
        <v>82</v>
      </c>
      <c r="AW275" s="13" t="s">
        <v>35</v>
      </c>
      <c r="AX275" s="13" t="s">
        <v>72</v>
      </c>
      <c r="AY275" s="270" t="s">
        <v>130</v>
      </c>
    </row>
    <row r="276" spans="2:65" s="1" customFormat="1" ht="16.5" customHeight="1">
      <c r="B276" s="45"/>
      <c r="C276" s="223" t="s">
        <v>476</v>
      </c>
      <c r="D276" s="223" t="s">
        <v>131</v>
      </c>
      <c r="E276" s="224" t="s">
        <v>477</v>
      </c>
      <c r="F276" s="225" t="s">
        <v>478</v>
      </c>
      <c r="G276" s="226" t="s">
        <v>142</v>
      </c>
      <c r="H276" s="227">
        <v>2</v>
      </c>
      <c r="I276" s="228"/>
      <c r="J276" s="227">
        <f>ROUND(I276*H276,1)</f>
        <v>0</v>
      </c>
      <c r="K276" s="225" t="s">
        <v>224</v>
      </c>
      <c r="L276" s="71"/>
      <c r="M276" s="229" t="s">
        <v>21</v>
      </c>
      <c r="N276" s="230" t="s">
        <v>43</v>
      </c>
      <c r="O276" s="46"/>
      <c r="P276" s="231">
        <f>O276*H276</f>
        <v>0</v>
      </c>
      <c r="Q276" s="231">
        <v>0</v>
      </c>
      <c r="R276" s="231">
        <f>Q276*H276</f>
        <v>0</v>
      </c>
      <c r="S276" s="231">
        <v>0</v>
      </c>
      <c r="T276" s="232">
        <f>S276*H276</f>
        <v>0</v>
      </c>
      <c r="AR276" s="23" t="s">
        <v>283</v>
      </c>
      <c r="AT276" s="23" t="s">
        <v>131</v>
      </c>
      <c r="AU276" s="23" t="s">
        <v>82</v>
      </c>
      <c r="AY276" s="23" t="s">
        <v>130</v>
      </c>
      <c r="BE276" s="233">
        <f>IF(N276="základní",J276,0)</f>
        <v>0</v>
      </c>
      <c r="BF276" s="233">
        <f>IF(N276="snížená",J276,0)</f>
        <v>0</v>
      </c>
      <c r="BG276" s="233">
        <f>IF(N276="zákl. přenesená",J276,0)</f>
        <v>0</v>
      </c>
      <c r="BH276" s="233">
        <f>IF(N276="sníž. přenesená",J276,0)</f>
        <v>0</v>
      </c>
      <c r="BI276" s="233">
        <f>IF(N276="nulová",J276,0)</f>
        <v>0</v>
      </c>
      <c r="BJ276" s="23" t="s">
        <v>80</v>
      </c>
      <c r="BK276" s="233">
        <f>ROUND(I276*H276,1)</f>
        <v>0</v>
      </c>
      <c r="BL276" s="23" t="s">
        <v>283</v>
      </c>
      <c r="BM276" s="23" t="s">
        <v>479</v>
      </c>
    </row>
    <row r="277" spans="2:47" s="1" customFormat="1" ht="13.5">
      <c r="B277" s="45"/>
      <c r="C277" s="73"/>
      <c r="D277" s="234" t="s">
        <v>138</v>
      </c>
      <c r="E277" s="73"/>
      <c r="F277" s="235" t="s">
        <v>480</v>
      </c>
      <c r="G277" s="73"/>
      <c r="H277" s="73"/>
      <c r="I277" s="195"/>
      <c r="J277" s="73"/>
      <c r="K277" s="73"/>
      <c r="L277" s="71"/>
      <c r="M277" s="236"/>
      <c r="N277" s="46"/>
      <c r="O277" s="46"/>
      <c r="P277" s="46"/>
      <c r="Q277" s="46"/>
      <c r="R277" s="46"/>
      <c r="S277" s="46"/>
      <c r="T277" s="94"/>
      <c r="AT277" s="23" t="s">
        <v>138</v>
      </c>
      <c r="AU277" s="23" t="s">
        <v>82</v>
      </c>
    </row>
    <row r="278" spans="2:51" s="12" customFormat="1" ht="13.5">
      <c r="B278" s="250"/>
      <c r="C278" s="251"/>
      <c r="D278" s="234" t="s">
        <v>192</v>
      </c>
      <c r="E278" s="252" t="s">
        <v>21</v>
      </c>
      <c r="F278" s="253" t="s">
        <v>481</v>
      </c>
      <c r="G278" s="251"/>
      <c r="H278" s="252" t="s">
        <v>21</v>
      </c>
      <c r="I278" s="254"/>
      <c r="J278" s="251"/>
      <c r="K278" s="251"/>
      <c r="L278" s="255"/>
      <c r="M278" s="256"/>
      <c r="N278" s="257"/>
      <c r="O278" s="257"/>
      <c r="P278" s="257"/>
      <c r="Q278" s="257"/>
      <c r="R278" s="257"/>
      <c r="S278" s="257"/>
      <c r="T278" s="258"/>
      <c r="AT278" s="259" t="s">
        <v>192</v>
      </c>
      <c r="AU278" s="259" t="s">
        <v>82</v>
      </c>
      <c r="AV278" s="12" t="s">
        <v>80</v>
      </c>
      <c r="AW278" s="12" t="s">
        <v>35</v>
      </c>
      <c r="AX278" s="12" t="s">
        <v>72</v>
      </c>
      <c r="AY278" s="259" t="s">
        <v>130</v>
      </c>
    </row>
    <row r="279" spans="2:51" s="13" customFormat="1" ht="13.5">
      <c r="B279" s="260"/>
      <c r="C279" s="261"/>
      <c r="D279" s="234" t="s">
        <v>192</v>
      </c>
      <c r="E279" s="262" t="s">
        <v>21</v>
      </c>
      <c r="F279" s="263" t="s">
        <v>82</v>
      </c>
      <c r="G279" s="261"/>
      <c r="H279" s="264">
        <v>2</v>
      </c>
      <c r="I279" s="265"/>
      <c r="J279" s="261"/>
      <c r="K279" s="261"/>
      <c r="L279" s="266"/>
      <c r="M279" s="267"/>
      <c r="N279" s="268"/>
      <c r="O279" s="268"/>
      <c r="P279" s="268"/>
      <c r="Q279" s="268"/>
      <c r="R279" s="268"/>
      <c r="S279" s="268"/>
      <c r="T279" s="269"/>
      <c r="AT279" s="270" t="s">
        <v>192</v>
      </c>
      <c r="AU279" s="270" t="s">
        <v>82</v>
      </c>
      <c r="AV279" s="13" t="s">
        <v>82</v>
      </c>
      <c r="AW279" s="13" t="s">
        <v>35</v>
      </c>
      <c r="AX279" s="13" t="s">
        <v>72</v>
      </c>
      <c r="AY279" s="270" t="s">
        <v>130</v>
      </c>
    </row>
    <row r="280" spans="2:65" s="1" customFormat="1" ht="16.5" customHeight="1">
      <c r="B280" s="45"/>
      <c r="C280" s="223" t="s">
        <v>482</v>
      </c>
      <c r="D280" s="223" t="s">
        <v>131</v>
      </c>
      <c r="E280" s="224" t="s">
        <v>483</v>
      </c>
      <c r="F280" s="225" t="s">
        <v>484</v>
      </c>
      <c r="G280" s="226" t="s">
        <v>142</v>
      </c>
      <c r="H280" s="227">
        <v>4</v>
      </c>
      <c r="I280" s="228"/>
      <c r="J280" s="227">
        <f>ROUND(I280*H280,1)</f>
        <v>0</v>
      </c>
      <c r="K280" s="225" t="s">
        <v>224</v>
      </c>
      <c r="L280" s="71"/>
      <c r="M280" s="229" t="s">
        <v>21</v>
      </c>
      <c r="N280" s="230" t="s">
        <v>43</v>
      </c>
      <c r="O280" s="46"/>
      <c r="P280" s="231">
        <f>O280*H280</f>
        <v>0</v>
      </c>
      <c r="Q280" s="231">
        <v>0</v>
      </c>
      <c r="R280" s="231">
        <f>Q280*H280</f>
        <v>0</v>
      </c>
      <c r="S280" s="231">
        <v>0</v>
      </c>
      <c r="T280" s="232">
        <f>S280*H280</f>
        <v>0</v>
      </c>
      <c r="AR280" s="23" t="s">
        <v>283</v>
      </c>
      <c r="AT280" s="23" t="s">
        <v>131</v>
      </c>
      <c r="AU280" s="23" t="s">
        <v>82</v>
      </c>
      <c r="AY280" s="23" t="s">
        <v>130</v>
      </c>
      <c r="BE280" s="233">
        <f>IF(N280="základní",J280,0)</f>
        <v>0</v>
      </c>
      <c r="BF280" s="233">
        <f>IF(N280="snížená",J280,0)</f>
        <v>0</v>
      </c>
      <c r="BG280" s="233">
        <f>IF(N280="zákl. přenesená",J280,0)</f>
        <v>0</v>
      </c>
      <c r="BH280" s="233">
        <f>IF(N280="sníž. přenesená",J280,0)</f>
        <v>0</v>
      </c>
      <c r="BI280" s="233">
        <f>IF(N280="nulová",J280,0)</f>
        <v>0</v>
      </c>
      <c r="BJ280" s="23" t="s">
        <v>80</v>
      </c>
      <c r="BK280" s="233">
        <f>ROUND(I280*H280,1)</f>
        <v>0</v>
      </c>
      <c r="BL280" s="23" t="s">
        <v>283</v>
      </c>
      <c r="BM280" s="23" t="s">
        <v>485</v>
      </c>
    </row>
    <row r="281" spans="2:47" s="1" customFormat="1" ht="13.5">
      <c r="B281" s="45"/>
      <c r="C281" s="73"/>
      <c r="D281" s="234" t="s">
        <v>138</v>
      </c>
      <c r="E281" s="73"/>
      <c r="F281" s="235" t="s">
        <v>486</v>
      </c>
      <c r="G281" s="73"/>
      <c r="H281" s="73"/>
      <c r="I281" s="195"/>
      <c r="J281" s="73"/>
      <c r="K281" s="73"/>
      <c r="L281" s="71"/>
      <c r="M281" s="236"/>
      <c r="N281" s="46"/>
      <c r="O281" s="46"/>
      <c r="P281" s="46"/>
      <c r="Q281" s="46"/>
      <c r="R281" s="46"/>
      <c r="S281" s="46"/>
      <c r="T281" s="94"/>
      <c r="AT281" s="23" t="s">
        <v>138</v>
      </c>
      <c r="AU281" s="23" t="s">
        <v>82</v>
      </c>
    </row>
    <row r="282" spans="2:51" s="12" customFormat="1" ht="13.5">
      <c r="B282" s="250"/>
      <c r="C282" s="251"/>
      <c r="D282" s="234" t="s">
        <v>192</v>
      </c>
      <c r="E282" s="252" t="s">
        <v>21</v>
      </c>
      <c r="F282" s="253" t="s">
        <v>487</v>
      </c>
      <c r="G282" s="251"/>
      <c r="H282" s="252" t="s">
        <v>21</v>
      </c>
      <c r="I282" s="254"/>
      <c r="J282" s="251"/>
      <c r="K282" s="251"/>
      <c r="L282" s="255"/>
      <c r="M282" s="256"/>
      <c r="N282" s="257"/>
      <c r="O282" s="257"/>
      <c r="P282" s="257"/>
      <c r="Q282" s="257"/>
      <c r="R282" s="257"/>
      <c r="S282" s="257"/>
      <c r="T282" s="258"/>
      <c r="AT282" s="259" t="s">
        <v>192</v>
      </c>
      <c r="AU282" s="259" t="s">
        <v>82</v>
      </c>
      <c r="AV282" s="12" t="s">
        <v>80</v>
      </c>
      <c r="AW282" s="12" t="s">
        <v>35</v>
      </c>
      <c r="AX282" s="12" t="s">
        <v>72</v>
      </c>
      <c r="AY282" s="259" t="s">
        <v>130</v>
      </c>
    </row>
    <row r="283" spans="2:51" s="13" customFormat="1" ht="13.5">
      <c r="B283" s="260"/>
      <c r="C283" s="261"/>
      <c r="D283" s="234" t="s">
        <v>192</v>
      </c>
      <c r="E283" s="262" t="s">
        <v>21</v>
      </c>
      <c r="F283" s="263" t="s">
        <v>151</v>
      </c>
      <c r="G283" s="261"/>
      <c r="H283" s="264">
        <v>4</v>
      </c>
      <c r="I283" s="265"/>
      <c r="J283" s="261"/>
      <c r="K283" s="261"/>
      <c r="L283" s="266"/>
      <c r="M283" s="267"/>
      <c r="N283" s="268"/>
      <c r="O283" s="268"/>
      <c r="P283" s="268"/>
      <c r="Q283" s="268"/>
      <c r="R283" s="268"/>
      <c r="S283" s="268"/>
      <c r="T283" s="269"/>
      <c r="AT283" s="270" t="s">
        <v>192</v>
      </c>
      <c r="AU283" s="270" t="s">
        <v>82</v>
      </c>
      <c r="AV283" s="13" t="s">
        <v>82</v>
      </c>
      <c r="AW283" s="13" t="s">
        <v>35</v>
      </c>
      <c r="AX283" s="13" t="s">
        <v>72</v>
      </c>
      <c r="AY283" s="270" t="s">
        <v>130</v>
      </c>
    </row>
    <row r="284" spans="2:65" s="1" customFormat="1" ht="16.5" customHeight="1">
      <c r="B284" s="45"/>
      <c r="C284" s="223" t="s">
        <v>488</v>
      </c>
      <c r="D284" s="223" t="s">
        <v>131</v>
      </c>
      <c r="E284" s="224" t="s">
        <v>489</v>
      </c>
      <c r="F284" s="225" t="s">
        <v>490</v>
      </c>
      <c r="G284" s="226" t="s">
        <v>142</v>
      </c>
      <c r="H284" s="227">
        <v>1</v>
      </c>
      <c r="I284" s="228"/>
      <c r="J284" s="227">
        <f>ROUND(I284*H284,1)</f>
        <v>0</v>
      </c>
      <c r="K284" s="225" t="s">
        <v>224</v>
      </c>
      <c r="L284" s="71"/>
      <c r="M284" s="229" t="s">
        <v>21</v>
      </c>
      <c r="N284" s="230" t="s">
        <v>43</v>
      </c>
      <c r="O284" s="46"/>
      <c r="P284" s="231">
        <f>O284*H284</f>
        <v>0</v>
      </c>
      <c r="Q284" s="231">
        <v>0</v>
      </c>
      <c r="R284" s="231">
        <f>Q284*H284</f>
        <v>0</v>
      </c>
      <c r="S284" s="231">
        <v>0</v>
      </c>
      <c r="T284" s="232">
        <f>S284*H284</f>
        <v>0</v>
      </c>
      <c r="AR284" s="23" t="s">
        <v>283</v>
      </c>
      <c r="AT284" s="23" t="s">
        <v>131</v>
      </c>
      <c r="AU284" s="23" t="s">
        <v>82</v>
      </c>
      <c r="AY284" s="23" t="s">
        <v>130</v>
      </c>
      <c r="BE284" s="233">
        <f>IF(N284="základní",J284,0)</f>
        <v>0</v>
      </c>
      <c r="BF284" s="233">
        <f>IF(N284="snížená",J284,0)</f>
        <v>0</v>
      </c>
      <c r="BG284" s="233">
        <f>IF(N284="zákl. přenesená",J284,0)</f>
        <v>0</v>
      </c>
      <c r="BH284" s="233">
        <f>IF(N284="sníž. přenesená",J284,0)</f>
        <v>0</v>
      </c>
      <c r="BI284" s="233">
        <f>IF(N284="nulová",J284,0)</f>
        <v>0</v>
      </c>
      <c r="BJ284" s="23" t="s">
        <v>80</v>
      </c>
      <c r="BK284" s="233">
        <f>ROUND(I284*H284,1)</f>
        <v>0</v>
      </c>
      <c r="BL284" s="23" t="s">
        <v>283</v>
      </c>
      <c r="BM284" s="23" t="s">
        <v>491</v>
      </c>
    </row>
    <row r="285" spans="2:47" s="1" customFormat="1" ht="13.5">
      <c r="B285" s="45"/>
      <c r="C285" s="73"/>
      <c r="D285" s="234" t="s">
        <v>138</v>
      </c>
      <c r="E285" s="73"/>
      <c r="F285" s="280" t="s">
        <v>492</v>
      </c>
      <c r="G285" s="73"/>
      <c r="H285" s="73"/>
      <c r="I285" s="195"/>
      <c r="J285" s="73"/>
      <c r="K285" s="73"/>
      <c r="L285" s="71"/>
      <c r="M285" s="236"/>
      <c r="N285" s="46"/>
      <c r="O285" s="46"/>
      <c r="P285" s="46"/>
      <c r="Q285" s="46"/>
      <c r="R285" s="46"/>
      <c r="S285" s="46"/>
      <c r="T285" s="94"/>
      <c r="AT285" s="23" t="s">
        <v>138</v>
      </c>
      <c r="AU285" s="23" t="s">
        <v>82</v>
      </c>
    </row>
    <row r="286" spans="2:51" s="12" customFormat="1" ht="13.5">
      <c r="B286" s="250"/>
      <c r="C286" s="251"/>
      <c r="D286" s="234" t="s">
        <v>192</v>
      </c>
      <c r="E286" s="252" t="s">
        <v>21</v>
      </c>
      <c r="F286" s="253" t="s">
        <v>493</v>
      </c>
      <c r="G286" s="251"/>
      <c r="H286" s="252" t="s">
        <v>21</v>
      </c>
      <c r="I286" s="254"/>
      <c r="J286" s="251"/>
      <c r="K286" s="251"/>
      <c r="L286" s="255"/>
      <c r="M286" s="256"/>
      <c r="N286" s="257"/>
      <c r="O286" s="257"/>
      <c r="P286" s="257"/>
      <c r="Q286" s="257"/>
      <c r="R286" s="257"/>
      <c r="S286" s="257"/>
      <c r="T286" s="258"/>
      <c r="AT286" s="259" t="s">
        <v>192</v>
      </c>
      <c r="AU286" s="259" t="s">
        <v>82</v>
      </c>
      <c r="AV286" s="12" t="s">
        <v>80</v>
      </c>
      <c r="AW286" s="12" t="s">
        <v>35</v>
      </c>
      <c r="AX286" s="12" t="s">
        <v>72</v>
      </c>
      <c r="AY286" s="259" t="s">
        <v>130</v>
      </c>
    </row>
    <row r="287" spans="2:51" s="13" customFormat="1" ht="13.5">
      <c r="B287" s="260"/>
      <c r="C287" s="261"/>
      <c r="D287" s="234" t="s">
        <v>192</v>
      </c>
      <c r="E287" s="262" t="s">
        <v>21</v>
      </c>
      <c r="F287" s="263" t="s">
        <v>80</v>
      </c>
      <c r="G287" s="261"/>
      <c r="H287" s="264">
        <v>1</v>
      </c>
      <c r="I287" s="265"/>
      <c r="J287" s="261"/>
      <c r="K287" s="261"/>
      <c r="L287" s="266"/>
      <c r="M287" s="267"/>
      <c r="N287" s="268"/>
      <c r="O287" s="268"/>
      <c r="P287" s="268"/>
      <c r="Q287" s="268"/>
      <c r="R287" s="268"/>
      <c r="S287" s="268"/>
      <c r="T287" s="269"/>
      <c r="AT287" s="270" t="s">
        <v>192</v>
      </c>
      <c r="AU287" s="270" t="s">
        <v>82</v>
      </c>
      <c r="AV287" s="13" t="s">
        <v>82</v>
      </c>
      <c r="AW287" s="13" t="s">
        <v>35</v>
      </c>
      <c r="AX287" s="13" t="s">
        <v>72</v>
      </c>
      <c r="AY287" s="270" t="s">
        <v>130</v>
      </c>
    </row>
    <row r="288" spans="2:65" s="1" customFormat="1" ht="16.5" customHeight="1">
      <c r="B288" s="45"/>
      <c r="C288" s="223" t="s">
        <v>388</v>
      </c>
      <c r="D288" s="223" t="s">
        <v>131</v>
      </c>
      <c r="E288" s="224" t="s">
        <v>494</v>
      </c>
      <c r="F288" s="225" t="s">
        <v>495</v>
      </c>
      <c r="G288" s="226" t="s">
        <v>134</v>
      </c>
      <c r="H288" s="227">
        <v>1</v>
      </c>
      <c r="I288" s="228"/>
      <c r="J288" s="227">
        <f>ROUND(I288*H288,1)</f>
        <v>0</v>
      </c>
      <c r="K288" s="225" t="s">
        <v>224</v>
      </c>
      <c r="L288" s="71"/>
      <c r="M288" s="229" t="s">
        <v>21</v>
      </c>
      <c r="N288" s="230" t="s">
        <v>43</v>
      </c>
      <c r="O288" s="46"/>
      <c r="P288" s="231">
        <f>O288*H288</f>
        <v>0</v>
      </c>
      <c r="Q288" s="231">
        <v>0</v>
      </c>
      <c r="R288" s="231">
        <f>Q288*H288</f>
        <v>0</v>
      </c>
      <c r="S288" s="231">
        <v>0</v>
      </c>
      <c r="T288" s="232">
        <f>S288*H288</f>
        <v>0</v>
      </c>
      <c r="AR288" s="23" t="s">
        <v>283</v>
      </c>
      <c r="AT288" s="23" t="s">
        <v>131</v>
      </c>
      <c r="AU288" s="23" t="s">
        <v>82</v>
      </c>
      <c r="AY288" s="23" t="s">
        <v>130</v>
      </c>
      <c r="BE288" s="233">
        <f>IF(N288="základní",J288,0)</f>
        <v>0</v>
      </c>
      <c r="BF288" s="233">
        <f>IF(N288="snížená",J288,0)</f>
        <v>0</v>
      </c>
      <c r="BG288" s="233">
        <f>IF(N288="zákl. přenesená",J288,0)</f>
        <v>0</v>
      </c>
      <c r="BH288" s="233">
        <f>IF(N288="sníž. přenesená",J288,0)</f>
        <v>0</v>
      </c>
      <c r="BI288" s="233">
        <f>IF(N288="nulová",J288,0)</f>
        <v>0</v>
      </c>
      <c r="BJ288" s="23" t="s">
        <v>80</v>
      </c>
      <c r="BK288" s="233">
        <f>ROUND(I288*H288,1)</f>
        <v>0</v>
      </c>
      <c r="BL288" s="23" t="s">
        <v>283</v>
      </c>
      <c r="BM288" s="23" t="s">
        <v>496</v>
      </c>
    </row>
    <row r="289" spans="2:47" s="1" customFormat="1" ht="13.5">
      <c r="B289" s="45"/>
      <c r="C289" s="73"/>
      <c r="D289" s="234" t="s">
        <v>138</v>
      </c>
      <c r="E289" s="73"/>
      <c r="F289" s="235" t="s">
        <v>497</v>
      </c>
      <c r="G289" s="73"/>
      <c r="H289" s="73"/>
      <c r="I289" s="195"/>
      <c r="J289" s="73"/>
      <c r="K289" s="73"/>
      <c r="L289" s="71"/>
      <c r="M289" s="236"/>
      <c r="N289" s="46"/>
      <c r="O289" s="46"/>
      <c r="P289" s="46"/>
      <c r="Q289" s="46"/>
      <c r="R289" s="46"/>
      <c r="S289" s="46"/>
      <c r="T289" s="94"/>
      <c r="AT289" s="23" t="s">
        <v>138</v>
      </c>
      <c r="AU289" s="23" t="s">
        <v>82</v>
      </c>
    </row>
    <row r="290" spans="2:51" s="12" customFormat="1" ht="13.5">
      <c r="B290" s="250"/>
      <c r="C290" s="251"/>
      <c r="D290" s="234" t="s">
        <v>192</v>
      </c>
      <c r="E290" s="252" t="s">
        <v>21</v>
      </c>
      <c r="F290" s="253" t="s">
        <v>498</v>
      </c>
      <c r="G290" s="251"/>
      <c r="H290" s="252" t="s">
        <v>21</v>
      </c>
      <c r="I290" s="254"/>
      <c r="J290" s="251"/>
      <c r="K290" s="251"/>
      <c r="L290" s="255"/>
      <c r="M290" s="256"/>
      <c r="N290" s="257"/>
      <c r="O290" s="257"/>
      <c r="P290" s="257"/>
      <c r="Q290" s="257"/>
      <c r="R290" s="257"/>
      <c r="S290" s="257"/>
      <c r="T290" s="258"/>
      <c r="AT290" s="259" t="s">
        <v>192</v>
      </c>
      <c r="AU290" s="259" t="s">
        <v>82</v>
      </c>
      <c r="AV290" s="12" t="s">
        <v>80</v>
      </c>
      <c r="AW290" s="12" t="s">
        <v>35</v>
      </c>
      <c r="AX290" s="12" t="s">
        <v>72</v>
      </c>
      <c r="AY290" s="259" t="s">
        <v>130</v>
      </c>
    </row>
    <row r="291" spans="2:51" s="13" customFormat="1" ht="13.5">
      <c r="B291" s="260"/>
      <c r="C291" s="261"/>
      <c r="D291" s="234" t="s">
        <v>192</v>
      </c>
      <c r="E291" s="262" t="s">
        <v>21</v>
      </c>
      <c r="F291" s="263" t="s">
        <v>80</v>
      </c>
      <c r="G291" s="261"/>
      <c r="H291" s="264">
        <v>1</v>
      </c>
      <c r="I291" s="265"/>
      <c r="J291" s="261"/>
      <c r="K291" s="261"/>
      <c r="L291" s="266"/>
      <c r="M291" s="267"/>
      <c r="N291" s="268"/>
      <c r="O291" s="268"/>
      <c r="P291" s="268"/>
      <c r="Q291" s="268"/>
      <c r="R291" s="268"/>
      <c r="S291" s="268"/>
      <c r="T291" s="269"/>
      <c r="AT291" s="270" t="s">
        <v>192</v>
      </c>
      <c r="AU291" s="270" t="s">
        <v>82</v>
      </c>
      <c r="AV291" s="13" t="s">
        <v>82</v>
      </c>
      <c r="AW291" s="13" t="s">
        <v>35</v>
      </c>
      <c r="AX291" s="13" t="s">
        <v>72</v>
      </c>
      <c r="AY291" s="270" t="s">
        <v>130</v>
      </c>
    </row>
    <row r="292" spans="2:65" s="1" customFormat="1" ht="38.25" customHeight="1">
      <c r="B292" s="45"/>
      <c r="C292" s="223" t="s">
        <v>499</v>
      </c>
      <c r="D292" s="223" t="s">
        <v>131</v>
      </c>
      <c r="E292" s="224" t="s">
        <v>500</v>
      </c>
      <c r="F292" s="225" t="s">
        <v>501</v>
      </c>
      <c r="G292" s="226" t="s">
        <v>465</v>
      </c>
      <c r="H292" s="228"/>
      <c r="I292" s="228"/>
      <c r="J292" s="227">
        <f>ROUND(I292*H292,1)</f>
        <v>0</v>
      </c>
      <c r="K292" s="225" t="s">
        <v>224</v>
      </c>
      <c r="L292" s="71"/>
      <c r="M292" s="229" t="s">
        <v>21</v>
      </c>
      <c r="N292" s="230" t="s">
        <v>43</v>
      </c>
      <c r="O292" s="46"/>
      <c r="P292" s="231">
        <f>O292*H292</f>
        <v>0</v>
      </c>
      <c r="Q292" s="231">
        <v>0</v>
      </c>
      <c r="R292" s="231">
        <f>Q292*H292</f>
        <v>0</v>
      </c>
      <c r="S292" s="231">
        <v>0</v>
      </c>
      <c r="T292" s="232">
        <f>S292*H292</f>
        <v>0</v>
      </c>
      <c r="AR292" s="23" t="s">
        <v>283</v>
      </c>
      <c r="AT292" s="23" t="s">
        <v>131</v>
      </c>
      <c r="AU292" s="23" t="s">
        <v>82</v>
      </c>
      <c r="AY292" s="23" t="s">
        <v>130</v>
      </c>
      <c r="BE292" s="233">
        <f>IF(N292="základní",J292,0)</f>
        <v>0</v>
      </c>
      <c r="BF292" s="233">
        <f>IF(N292="snížená",J292,0)</f>
        <v>0</v>
      </c>
      <c r="BG292" s="233">
        <f>IF(N292="zákl. přenesená",J292,0)</f>
        <v>0</v>
      </c>
      <c r="BH292" s="233">
        <f>IF(N292="sníž. přenesená",J292,0)</f>
        <v>0</v>
      </c>
      <c r="BI292" s="233">
        <f>IF(N292="nulová",J292,0)</f>
        <v>0</v>
      </c>
      <c r="BJ292" s="23" t="s">
        <v>80</v>
      </c>
      <c r="BK292" s="233">
        <f>ROUND(I292*H292,1)</f>
        <v>0</v>
      </c>
      <c r="BL292" s="23" t="s">
        <v>283</v>
      </c>
      <c r="BM292" s="23" t="s">
        <v>502</v>
      </c>
    </row>
    <row r="293" spans="2:47" s="1" customFormat="1" ht="13.5">
      <c r="B293" s="45"/>
      <c r="C293" s="73"/>
      <c r="D293" s="234" t="s">
        <v>217</v>
      </c>
      <c r="E293" s="73"/>
      <c r="F293" s="235" t="s">
        <v>503</v>
      </c>
      <c r="G293" s="73"/>
      <c r="H293" s="73"/>
      <c r="I293" s="195"/>
      <c r="J293" s="73"/>
      <c r="K293" s="73"/>
      <c r="L293" s="71"/>
      <c r="M293" s="236"/>
      <c r="N293" s="46"/>
      <c r="O293" s="46"/>
      <c r="P293" s="46"/>
      <c r="Q293" s="46"/>
      <c r="R293" s="46"/>
      <c r="S293" s="46"/>
      <c r="T293" s="94"/>
      <c r="AT293" s="23" t="s">
        <v>217</v>
      </c>
      <c r="AU293" s="23" t="s">
        <v>82</v>
      </c>
    </row>
    <row r="294" spans="2:63" s="10" customFormat="1" ht="29.85" customHeight="1">
      <c r="B294" s="209"/>
      <c r="C294" s="210"/>
      <c r="D294" s="211" t="s">
        <v>71</v>
      </c>
      <c r="E294" s="248" t="s">
        <v>504</v>
      </c>
      <c r="F294" s="248" t="s">
        <v>505</v>
      </c>
      <c r="G294" s="210"/>
      <c r="H294" s="210"/>
      <c r="I294" s="213"/>
      <c r="J294" s="249">
        <f>BK294</f>
        <v>0</v>
      </c>
      <c r="K294" s="210"/>
      <c r="L294" s="215"/>
      <c r="M294" s="216"/>
      <c r="N294" s="217"/>
      <c r="O294" s="217"/>
      <c r="P294" s="218">
        <f>SUM(P295:P298)</f>
        <v>0</v>
      </c>
      <c r="Q294" s="217"/>
      <c r="R294" s="218">
        <f>SUM(R295:R298)</f>
        <v>0</v>
      </c>
      <c r="S294" s="217"/>
      <c r="T294" s="219">
        <f>SUM(T295:T298)</f>
        <v>0</v>
      </c>
      <c r="AR294" s="220" t="s">
        <v>82</v>
      </c>
      <c r="AT294" s="221" t="s">
        <v>71</v>
      </c>
      <c r="AU294" s="221" t="s">
        <v>80</v>
      </c>
      <c r="AY294" s="220" t="s">
        <v>130</v>
      </c>
      <c r="BK294" s="222">
        <f>SUM(BK295:BK298)</f>
        <v>0</v>
      </c>
    </row>
    <row r="295" spans="2:65" s="1" customFormat="1" ht="16.5" customHeight="1">
      <c r="B295" s="45"/>
      <c r="C295" s="223" t="s">
        <v>506</v>
      </c>
      <c r="D295" s="223" t="s">
        <v>131</v>
      </c>
      <c r="E295" s="224" t="s">
        <v>507</v>
      </c>
      <c r="F295" s="225" t="s">
        <v>508</v>
      </c>
      <c r="G295" s="226" t="s">
        <v>134</v>
      </c>
      <c r="H295" s="227">
        <v>1</v>
      </c>
      <c r="I295" s="228"/>
      <c r="J295" s="227">
        <f>ROUND(I295*H295,1)</f>
        <v>0</v>
      </c>
      <c r="K295" s="225" t="s">
        <v>224</v>
      </c>
      <c r="L295" s="71"/>
      <c r="M295" s="229" t="s">
        <v>21</v>
      </c>
      <c r="N295" s="230" t="s">
        <v>43</v>
      </c>
      <c r="O295" s="46"/>
      <c r="P295" s="231">
        <f>O295*H295</f>
        <v>0</v>
      </c>
      <c r="Q295" s="231">
        <v>0</v>
      </c>
      <c r="R295" s="231">
        <f>Q295*H295</f>
        <v>0</v>
      </c>
      <c r="S295" s="231">
        <v>0</v>
      </c>
      <c r="T295" s="232">
        <f>S295*H295</f>
        <v>0</v>
      </c>
      <c r="AR295" s="23" t="s">
        <v>283</v>
      </c>
      <c r="AT295" s="23" t="s">
        <v>131</v>
      </c>
      <c r="AU295" s="23" t="s">
        <v>82</v>
      </c>
      <c r="AY295" s="23" t="s">
        <v>130</v>
      </c>
      <c r="BE295" s="233">
        <f>IF(N295="základní",J295,0)</f>
        <v>0</v>
      </c>
      <c r="BF295" s="233">
        <f>IF(N295="snížená",J295,0)</f>
        <v>0</v>
      </c>
      <c r="BG295" s="233">
        <f>IF(N295="zákl. přenesená",J295,0)</f>
        <v>0</v>
      </c>
      <c r="BH295" s="233">
        <f>IF(N295="sníž. přenesená",J295,0)</f>
        <v>0</v>
      </c>
      <c r="BI295" s="233">
        <f>IF(N295="nulová",J295,0)</f>
        <v>0</v>
      </c>
      <c r="BJ295" s="23" t="s">
        <v>80</v>
      </c>
      <c r="BK295" s="233">
        <f>ROUND(I295*H295,1)</f>
        <v>0</v>
      </c>
      <c r="BL295" s="23" t="s">
        <v>283</v>
      </c>
      <c r="BM295" s="23" t="s">
        <v>509</v>
      </c>
    </row>
    <row r="296" spans="2:47" s="1" customFormat="1" ht="13.5">
      <c r="B296" s="45"/>
      <c r="C296" s="73"/>
      <c r="D296" s="234" t="s">
        <v>138</v>
      </c>
      <c r="E296" s="73"/>
      <c r="F296" s="235" t="s">
        <v>510</v>
      </c>
      <c r="G296" s="73"/>
      <c r="H296" s="73"/>
      <c r="I296" s="195"/>
      <c r="J296" s="73"/>
      <c r="K296" s="73"/>
      <c r="L296" s="71"/>
      <c r="M296" s="236"/>
      <c r="N296" s="46"/>
      <c r="O296" s="46"/>
      <c r="P296" s="46"/>
      <c r="Q296" s="46"/>
      <c r="R296" s="46"/>
      <c r="S296" s="46"/>
      <c r="T296" s="94"/>
      <c r="AT296" s="23" t="s">
        <v>138</v>
      </c>
      <c r="AU296" s="23" t="s">
        <v>82</v>
      </c>
    </row>
    <row r="297" spans="2:51" s="12" customFormat="1" ht="13.5">
      <c r="B297" s="250"/>
      <c r="C297" s="251"/>
      <c r="D297" s="234" t="s">
        <v>192</v>
      </c>
      <c r="E297" s="252" t="s">
        <v>21</v>
      </c>
      <c r="F297" s="253" t="s">
        <v>511</v>
      </c>
      <c r="G297" s="251"/>
      <c r="H297" s="252" t="s">
        <v>21</v>
      </c>
      <c r="I297" s="254"/>
      <c r="J297" s="251"/>
      <c r="K297" s="251"/>
      <c r="L297" s="255"/>
      <c r="M297" s="256"/>
      <c r="N297" s="257"/>
      <c r="O297" s="257"/>
      <c r="P297" s="257"/>
      <c r="Q297" s="257"/>
      <c r="R297" s="257"/>
      <c r="S297" s="257"/>
      <c r="T297" s="258"/>
      <c r="AT297" s="259" t="s">
        <v>192</v>
      </c>
      <c r="AU297" s="259" t="s">
        <v>82</v>
      </c>
      <c r="AV297" s="12" t="s">
        <v>80</v>
      </c>
      <c r="AW297" s="12" t="s">
        <v>35</v>
      </c>
      <c r="AX297" s="12" t="s">
        <v>72</v>
      </c>
      <c r="AY297" s="259" t="s">
        <v>130</v>
      </c>
    </row>
    <row r="298" spans="2:51" s="13" customFormat="1" ht="13.5">
      <c r="B298" s="260"/>
      <c r="C298" s="261"/>
      <c r="D298" s="234" t="s">
        <v>192</v>
      </c>
      <c r="E298" s="262" t="s">
        <v>21</v>
      </c>
      <c r="F298" s="263" t="s">
        <v>80</v>
      </c>
      <c r="G298" s="261"/>
      <c r="H298" s="264">
        <v>1</v>
      </c>
      <c r="I298" s="265"/>
      <c r="J298" s="261"/>
      <c r="K298" s="261"/>
      <c r="L298" s="266"/>
      <c r="M298" s="267"/>
      <c r="N298" s="268"/>
      <c r="O298" s="268"/>
      <c r="P298" s="268"/>
      <c r="Q298" s="268"/>
      <c r="R298" s="268"/>
      <c r="S298" s="268"/>
      <c r="T298" s="269"/>
      <c r="AT298" s="270" t="s">
        <v>192</v>
      </c>
      <c r="AU298" s="270" t="s">
        <v>82</v>
      </c>
      <c r="AV298" s="13" t="s">
        <v>82</v>
      </c>
      <c r="AW298" s="13" t="s">
        <v>35</v>
      </c>
      <c r="AX298" s="13" t="s">
        <v>72</v>
      </c>
      <c r="AY298" s="270" t="s">
        <v>130</v>
      </c>
    </row>
    <row r="299" spans="2:63" s="10" customFormat="1" ht="29.85" customHeight="1">
      <c r="B299" s="209"/>
      <c r="C299" s="210"/>
      <c r="D299" s="211" t="s">
        <v>71</v>
      </c>
      <c r="E299" s="248" t="s">
        <v>512</v>
      </c>
      <c r="F299" s="248" t="s">
        <v>513</v>
      </c>
      <c r="G299" s="210"/>
      <c r="H299" s="210"/>
      <c r="I299" s="213"/>
      <c r="J299" s="249">
        <f>BK299</f>
        <v>0</v>
      </c>
      <c r="K299" s="210"/>
      <c r="L299" s="215"/>
      <c r="M299" s="216"/>
      <c r="N299" s="217"/>
      <c r="O299" s="217"/>
      <c r="P299" s="218">
        <f>SUM(P300:P315)</f>
        <v>0</v>
      </c>
      <c r="Q299" s="217"/>
      <c r="R299" s="218">
        <f>SUM(R300:R315)</f>
        <v>0</v>
      </c>
      <c r="S299" s="217"/>
      <c r="T299" s="219">
        <f>SUM(T300:T315)</f>
        <v>0</v>
      </c>
      <c r="AR299" s="220" t="s">
        <v>82</v>
      </c>
      <c r="AT299" s="221" t="s">
        <v>71</v>
      </c>
      <c r="AU299" s="221" t="s">
        <v>80</v>
      </c>
      <c r="AY299" s="220" t="s">
        <v>130</v>
      </c>
      <c r="BK299" s="222">
        <f>SUM(BK300:BK315)</f>
        <v>0</v>
      </c>
    </row>
    <row r="300" spans="2:65" s="1" customFormat="1" ht="16.5" customHeight="1">
      <c r="B300" s="45"/>
      <c r="C300" s="223" t="s">
        <v>514</v>
      </c>
      <c r="D300" s="223" t="s">
        <v>131</v>
      </c>
      <c r="E300" s="224" t="s">
        <v>515</v>
      </c>
      <c r="F300" s="225" t="s">
        <v>516</v>
      </c>
      <c r="G300" s="226" t="s">
        <v>142</v>
      </c>
      <c r="H300" s="227">
        <v>1</v>
      </c>
      <c r="I300" s="228"/>
      <c r="J300" s="227">
        <f>ROUND(I300*H300,1)</f>
        <v>0</v>
      </c>
      <c r="K300" s="225" t="s">
        <v>224</v>
      </c>
      <c r="L300" s="71"/>
      <c r="M300" s="229" t="s">
        <v>21</v>
      </c>
      <c r="N300" s="230" t="s">
        <v>43</v>
      </c>
      <c r="O300" s="46"/>
      <c r="P300" s="231">
        <f>O300*H300</f>
        <v>0</v>
      </c>
      <c r="Q300" s="231">
        <v>0</v>
      </c>
      <c r="R300" s="231">
        <f>Q300*H300</f>
        <v>0</v>
      </c>
      <c r="S300" s="231">
        <v>0</v>
      </c>
      <c r="T300" s="232">
        <f>S300*H300</f>
        <v>0</v>
      </c>
      <c r="AR300" s="23" t="s">
        <v>283</v>
      </c>
      <c r="AT300" s="23" t="s">
        <v>131</v>
      </c>
      <c r="AU300" s="23" t="s">
        <v>82</v>
      </c>
      <c r="AY300" s="23" t="s">
        <v>130</v>
      </c>
      <c r="BE300" s="233">
        <f>IF(N300="základní",J300,0)</f>
        <v>0</v>
      </c>
      <c r="BF300" s="233">
        <f>IF(N300="snížená",J300,0)</f>
        <v>0</v>
      </c>
      <c r="BG300" s="233">
        <f>IF(N300="zákl. přenesená",J300,0)</f>
        <v>0</v>
      </c>
      <c r="BH300" s="233">
        <f>IF(N300="sníž. přenesená",J300,0)</f>
        <v>0</v>
      </c>
      <c r="BI300" s="233">
        <f>IF(N300="nulová",J300,0)</f>
        <v>0</v>
      </c>
      <c r="BJ300" s="23" t="s">
        <v>80</v>
      </c>
      <c r="BK300" s="233">
        <f>ROUND(I300*H300,1)</f>
        <v>0</v>
      </c>
      <c r="BL300" s="23" t="s">
        <v>283</v>
      </c>
      <c r="BM300" s="23" t="s">
        <v>517</v>
      </c>
    </row>
    <row r="301" spans="2:47" s="1" customFormat="1" ht="13.5">
      <c r="B301" s="45"/>
      <c r="C301" s="73"/>
      <c r="D301" s="234" t="s">
        <v>138</v>
      </c>
      <c r="E301" s="73"/>
      <c r="F301" s="235" t="s">
        <v>518</v>
      </c>
      <c r="G301" s="73"/>
      <c r="H301" s="73"/>
      <c r="I301" s="195"/>
      <c r="J301" s="73"/>
      <c r="K301" s="73"/>
      <c r="L301" s="71"/>
      <c r="M301" s="236"/>
      <c r="N301" s="46"/>
      <c r="O301" s="46"/>
      <c r="P301" s="46"/>
      <c r="Q301" s="46"/>
      <c r="R301" s="46"/>
      <c r="S301" s="46"/>
      <c r="T301" s="94"/>
      <c r="AT301" s="23" t="s">
        <v>138</v>
      </c>
      <c r="AU301" s="23" t="s">
        <v>82</v>
      </c>
    </row>
    <row r="302" spans="2:65" s="1" customFormat="1" ht="16.5" customHeight="1">
      <c r="B302" s="45"/>
      <c r="C302" s="223" t="s">
        <v>519</v>
      </c>
      <c r="D302" s="223" t="s">
        <v>131</v>
      </c>
      <c r="E302" s="224" t="s">
        <v>520</v>
      </c>
      <c r="F302" s="225" t="s">
        <v>521</v>
      </c>
      <c r="G302" s="226" t="s">
        <v>142</v>
      </c>
      <c r="H302" s="227">
        <v>1</v>
      </c>
      <c r="I302" s="228"/>
      <c r="J302" s="227">
        <f>ROUND(I302*H302,1)</f>
        <v>0</v>
      </c>
      <c r="K302" s="225" t="s">
        <v>224</v>
      </c>
      <c r="L302" s="71"/>
      <c r="M302" s="229" t="s">
        <v>21</v>
      </c>
      <c r="N302" s="230" t="s">
        <v>43</v>
      </c>
      <c r="O302" s="46"/>
      <c r="P302" s="231">
        <f>O302*H302</f>
        <v>0</v>
      </c>
      <c r="Q302" s="231">
        <v>0</v>
      </c>
      <c r="R302" s="231">
        <f>Q302*H302</f>
        <v>0</v>
      </c>
      <c r="S302" s="231">
        <v>0</v>
      </c>
      <c r="T302" s="232">
        <f>S302*H302</f>
        <v>0</v>
      </c>
      <c r="AR302" s="23" t="s">
        <v>283</v>
      </c>
      <c r="AT302" s="23" t="s">
        <v>131</v>
      </c>
      <c r="AU302" s="23" t="s">
        <v>82</v>
      </c>
      <c r="AY302" s="23" t="s">
        <v>130</v>
      </c>
      <c r="BE302" s="233">
        <f>IF(N302="základní",J302,0)</f>
        <v>0</v>
      </c>
      <c r="BF302" s="233">
        <f>IF(N302="snížená",J302,0)</f>
        <v>0</v>
      </c>
      <c r="BG302" s="233">
        <f>IF(N302="zákl. přenesená",J302,0)</f>
        <v>0</v>
      </c>
      <c r="BH302" s="233">
        <f>IF(N302="sníž. přenesená",J302,0)</f>
        <v>0</v>
      </c>
      <c r="BI302" s="233">
        <f>IF(N302="nulová",J302,0)</f>
        <v>0</v>
      </c>
      <c r="BJ302" s="23" t="s">
        <v>80</v>
      </c>
      <c r="BK302" s="233">
        <f>ROUND(I302*H302,1)</f>
        <v>0</v>
      </c>
      <c r="BL302" s="23" t="s">
        <v>283</v>
      </c>
      <c r="BM302" s="23" t="s">
        <v>522</v>
      </c>
    </row>
    <row r="303" spans="2:47" s="1" customFormat="1" ht="13.5">
      <c r="B303" s="45"/>
      <c r="C303" s="73"/>
      <c r="D303" s="234" t="s">
        <v>138</v>
      </c>
      <c r="E303" s="73"/>
      <c r="F303" s="235" t="s">
        <v>523</v>
      </c>
      <c r="G303" s="73"/>
      <c r="H303" s="73"/>
      <c r="I303" s="195"/>
      <c r="J303" s="73"/>
      <c r="K303" s="73"/>
      <c r="L303" s="71"/>
      <c r="M303" s="236"/>
      <c r="N303" s="46"/>
      <c r="O303" s="46"/>
      <c r="P303" s="46"/>
      <c r="Q303" s="46"/>
      <c r="R303" s="46"/>
      <c r="S303" s="46"/>
      <c r="T303" s="94"/>
      <c r="AT303" s="23" t="s">
        <v>138</v>
      </c>
      <c r="AU303" s="23" t="s">
        <v>82</v>
      </c>
    </row>
    <row r="304" spans="2:51" s="12" customFormat="1" ht="13.5">
      <c r="B304" s="250"/>
      <c r="C304" s="251"/>
      <c r="D304" s="234" t="s">
        <v>192</v>
      </c>
      <c r="E304" s="252" t="s">
        <v>21</v>
      </c>
      <c r="F304" s="253" t="s">
        <v>524</v>
      </c>
      <c r="G304" s="251"/>
      <c r="H304" s="252" t="s">
        <v>21</v>
      </c>
      <c r="I304" s="254"/>
      <c r="J304" s="251"/>
      <c r="K304" s="251"/>
      <c r="L304" s="255"/>
      <c r="M304" s="256"/>
      <c r="N304" s="257"/>
      <c r="O304" s="257"/>
      <c r="P304" s="257"/>
      <c r="Q304" s="257"/>
      <c r="R304" s="257"/>
      <c r="S304" s="257"/>
      <c r="T304" s="258"/>
      <c r="AT304" s="259" t="s">
        <v>192</v>
      </c>
      <c r="AU304" s="259" t="s">
        <v>82</v>
      </c>
      <c r="AV304" s="12" t="s">
        <v>80</v>
      </c>
      <c r="AW304" s="12" t="s">
        <v>35</v>
      </c>
      <c r="AX304" s="12" t="s">
        <v>72</v>
      </c>
      <c r="AY304" s="259" t="s">
        <v>130</v>
      </c>
    </row>
    <row r="305" spans="2:51" s="13" customFormat="1" ht="13.5">
      <c r="B305" s="260"/>
      <c r="C305" s="261"/>
      <c r="D305" s="234" t="s">
        <v>192</v>
      </c>
      <c r="E305" s="262" t="s">
        <v>21</v>
      </c>
      <c r="F305" s="263" t="s">
        <v>80</v>
      </c>
      <c r="G305" s="261"/>
      <c r="H305" s="264">
        <v>1</v>
      </c>
      <c r="I305" s="265"/>
      <c r="J305" s="261"/>
      <c r="K305" s="261"/>
      <c r="L305" s="266"/>
      <c r="M305" s="267"/>
      <c r="N305" s="268"/>
      <c r="O305" s="268"/>
      <c r="P305" s="268"/>
      <c r="Q305" s="268"/>
      <c r="R305" s="268"/>
      <c r="S305" s="268"/>
      <c r="T305" s="269"/>
      <c r="AT305" s="270" t="s">
        <v>192</v>
      </c>
      <c r="AU305" s="270" t="s">
        <v>82</v>
      </c>
      <c r="AV305" s="13" t="s">
        <v>82</v>
      </c>
      <c r="AW305" s="13" t="s">
        <v>35</v>
      </c>
      <c r="AX305" s="13" t="s">
        <v>72</v>
      </c>
      <c r="AY305" s="270" t="s">
        <v>130</v>
      </c>
    </row>
    <row r="306" spans="2:65" s="1" customFormat="1" ht="16.5" customHeight="1">
      <c r="B306" s="45"/>
      <c r="C306" s="223" t="s">
        <v>525</v>
      </c>
      <c r="D306" s="223" t="s">
        <v>131</v>
      </c>
      <c r="E306" s="224" t="s">
        <v>526</v>
      </c>
      <c r="F306" s="225" t="s">
        <v>527</v>
      </c>
      <c r="G306" s="226" t="s">
        <v>215</v>
      </c>
      <c r="H306" s="227">
        <v>20</v>
      </c>
      <c r="I306" s="228"/>
      <c r="J306" s="227">
        <f>ROUND(I306*H306,1)</f>
        <v>0</v>
      </c>
      <c r="K306" s="225" t="s">
        <v>224</v>
      </c>
      <c r="L306" s="71"/>
      <c r="M306" s="229" t="s">
        <v>21</v>
      </c>
      <c r="N306" s="230" t="s">
        <v>43</v>
      </c>
      <c r="O306" s="46"/>
      <c r="P306" s="231">
        <f>O306*H306</f>
        <v>0</v>
      </c>
      <c r="Q306" s="231">
        <v>0</v>
      </c>
      <c r="R306" s="231">
        <f>Q306*H306</f>
        <v>0</v>
      </c>
      <c r="S306" s="231">
        <v>0</v>
      </c>
      <c r="T306" s="232">
        <f>S306*H306</f>
        <v>0</v>
      </c>
      <c r="AR306" s="23" t="s">
        <v>283</v>
      </c>
      <c r="AT306" s="23" t="s">
        <v>131</v>
      </c>
      <c r="AU306" s="23" t="s">
        <v>82</v>
      </c>
      <c r="AY306" s="23" t="s">
        <v>130</v>
      </c>
      <c r="BE306" s="233">
        <f>IF(N306="základní",J306,0)</f>
        <v>0</v>
      </c>
      <c r="BF306" s="233">
        <f>IF(N306="snížená",J306,0)</f>
        <v>0</v>
      </c>
      <c r="BG306" s="233">
        <f>IF(N306="zákl. přenesená",J306,0)</f>
        <v>0</v>
      </c>
      <c r="BH306" s="233">
        <f>IF(N306="sníž. přenesená",J306,0)</f>
        <v>0</v>
      </c>
      <c r="BI306" s="233">
        <f>IF(N306="nulová",J306,0)</f>
        <v>0</v>
      </c>
      <c r="BJ306" s="23" t="s">
        <v>80</v>
      </c>
      <c r="BK306" s="233">
        <f>ROUND(I306*H306,1)</f>
        <v>0</v>
      </c>
      <c r="BL306" s="23" t="s">
        <v>283</v>
      </c>
      <c r="BM306" s="23" t="s">
        <v>528</v>
      </c>
    </row>
    <row r="307" spans="2:47" s="1" customFormat="1" ht="13.5">
      <c r="B307" s="45"/>
      <c r="C307" s="73"/>
      <c r="D307" s="234" t="s">
        <v>138</v>
      </c>
      <c r="E307" s="73"/>
      <c r="F307" s="235" t="s">
        <v>529</v>
      </c>
      <c r="G307" s="73"/>
      <c r="H307" s="73"/>
      <c r="I307" s="195"/>
      <c r="J307" s="73"/>
      <c r="K307" s="73"/>
      <c r="L307" s="71"/>
      <c r="M307" s="236"/>
      <c r="N307" s="46"/>
      <c r="O307" s="46"/>
      <c r="P307" s="46"/>
      <c r="Q307" s="46"/>
      <c r="R307" s="46"/>
      <c r="S307" s="46"/>
      <c r="T307" s="94"/>
      <c r="AT307" s="23" t="s">
        <v>138</v>
      </c>
      <c r="AU307" s="23" t="s">
        <v>82</v>
      </c>
    </row>
    <row r="308" spans="2:51" s="12" customFormat="1" ht="13.5">
      <c r="B308" s="250"/>
      <c r="C308" s="251"/>
      <c r="D308" s="234" t="s">
        <v>192</v>
      </c>
      <c r="E308" s="252" t="s">
        <v>21</v>
      </c>
      <c r="F308" s="253" t="s">
        <v>530</v>
      </c>
      <c r="G308" s="251"/>
      <c r="H308" s="252" t="s">
        <v>21</v>
      </c>
      <c r="I308" s="254"/>
      <c r="J308" s="251"/>
      <c r="K308" s="251"/>
      <c r="L308" s="255"/>
      <c r="M308" s="256"/>
      <c r="N308" s="257"/>
      <c r="O308" s="257"/>
      <c r="P308" s="257"/>
      <c r="Q308" s="257"/>
      <c r="R308" s="257"/>
      <c r="S308" s="257"/>
      <c r="T308" s="258"/>
      <c r="AT308" s="259" t="s">
        <v>192</v>
      </c>
      <c r="AU308" s="259" t="s">
        <v>82</v>
      </c>
      <c r="AV308" s="12" t="s">
        <v>80</v>
      </c>
      <c r="AW308" s="12" t="s">
        <v>35</v>
      </c>
      <c r="AX308" s="12" t="s">
        <v>72</v>
      </c>
      <c r="AY308" s="259" t="s">
        <v>130</v>
      </c>
    </row>
    <row r="309" spans="2:51" s="13" customFormat="1" ht="13.5">
      <c r="B309" s="260"/>
      <c r="C309" s="261"/>
      <c r="D309" s="234" t="s">
        <v>192</v>
      </c>
      <c r="E309" s="262" t="s">
        <v>21</v>
      </c>
      <c r="F309" s="263" t="s">
        <v>309</v>
      </c>
      <c r="G309" s="261"/>
      <c r="H309" s="264">
        <v>20</v>
      </c>
      <c r="I309" s="265"/>
      <c r="J309" s="261"/>
      <c r="K309" s="261"/>
      <c r="L309" s="266"/>
      <c r="M309" s="267"/>
      <c r="N309" s="268"/>
      <c r="O309" s="268"/>
      <c r="P309" s="268"/>
      <c r="Q309" s="268"/>
      <c r="R309" s="268"/>
      <c r="S309" s="268"/>
      <c r="T309" s="269"/>
      <c r="AT309" s="270" t="s">
        <v>192</v>
      </c>
      <c r="AU309" s="270" t="s">
        <v>82</v>
      </c>
      <c r="AV309" s="13" t="s">
        <v>82</v>
      </c>
      <c r="AW309" s="13" t="s">
        <v>35</v>
      </c>
      <c r="AX309" s="13" t="s">
        <v>72</v>
      </c>
      <c r="AY309" s="270" t="s">
        <v>130</v>
      </c>
    </row>
    <row r="310" spans="2:65" s="1" customFormat="1" ht="16.5" customHeight="1">
      <c r="B310" s="45"/>
      <c r="C310" s="223" t="s">
        <v>531</v>
      </c>
      <c r="D310" s="223" t="s">
        <v>131</v>
      </c>
      <c r="E310" s="224" t="s">
        <v>532</v>
      </c>
      <c r="F310" s="225" t="s">
        <v>533</v>
      </c>
      <c r="G310" s="226" t="s">
        <v>134</v>
      </c>
      <c r="H310" s="227">
        <v>1</v>
      </c>
      <c r="I310" s="228"/>
      <c r="J310" s="227">
        <f>ROUND(I310*H310,1)</f>
        <v>0</v>
      </c>
      <c r="K310" s="225" t="s">
        <v>224</v>
      </c>
      <c r="L310" s="71"/>
      <c r="M310" s="229" t="s">
        <v>21</v>
      </c>
      <c r="N310" s="230" t="s">
        <v>43</v>
      </c>
      <c r="O310" s="46"/>
      <c r="P310" s="231">
        <f>O310*H310</f>
        <v>0</v>
      </c>
      <c r="Q310" s="231">
        <v>0</v>
      </c>
      <c r="R310" s="231">
        <f>Q310*H310</f>
        <v>0</v>
      </c>
      <c r="S310" s="231">
        <v>0</v>
      </c>
      <c r="T310" s="232">
        <f>S310*H310</f>
        <v>0</v>
      </c>
      <c r="AR310" s="23" t="s">
        <v>283</v>
      </c>
      <c r="AT310" s="23" t="s">
        <v>131</v>
      </c>
      <c r="AU310" s="23" t="s">
        <v>82</v>
      </c>
      <c r="AY310" s="23" t="s">
        <v>130</v>
      </c>
      <c r="BE310" s="233">
        <f>IF(N310="základní",J310,0)</f>
        <v>0</v>
      </c>
      <c r="BF310" s="233">
        <f>IF(N310="snížená",J310,0)</f>
        <v>0</v>
      </c>
      <c r="BG310" s="233">
        <f>IF(N310="zákl. přenesená",J310,0)</f>
        <v>0</v>
      </c>
      <c r="BH310" s="233">
        <f>IF(N310="sníž. přenesená",J310,0)</f>
        <v>0</v>
      </c>
      <c r="BI310" s="233">
        <f>IF(N310="nulová",J310,0)</f>
        <v>0</v>
      </c>
      <c r="BJ310" s="23" t="s">
        <v>80</v>
      </c>
      <c r="BK310" s="233">
        <f>ROUND(I310*H310,1)</f>
        <v>0</v>
      </c>
      <c r="BL310" s="23" t="s">
        <v>283</v>
      </c>
      <c r="BM310" s="23" t="s">
        <v>534</v>
      </c>
    </row>
    <row r="311" spans="2:47" s="1" customFormat="1" ht="13.5">
      <c r="B311" s="45"/>
      <c r="C311" s="73"/>
      <c r="D311" s="234" t="s">
        <v>138</v>
      </c>
      <c r="E311" s="73"/>
      <c r="F311" s="235" t="s">
        <v>535</v>
      </c>
      <c r="G311" s="73"/>
      <c r="H311" s="73"/>
      <c r="I311" s="195"/>
      <c r="J311" s="73"/>
      <c r="K311" s="73"/>
      <c r="L311" s="71"/>
      <c r="M311" s="236"/>
      <c r="N311" s="46"/>
      <c r="O311" s="46"/>
      <c r="P311" s="46"/>
      <c r="Q311" s="46"/>
      <c r="R311" s="46"/>
      <c r="S311" s="46"/>
      <c r="T311" s="94"/>
      <c r="AT311" s="23" t="s">
        <v>138</v>
      </c>
      <c r="AU311" s="23" t="s">
        <v>82</v>
      </c>
    </row>
    <row r="312" spans="2:51" s="12" customFormat="1" ht="13.5">
      <c r="B312" s="250"/>
      <c r="C312" s="251"/>
      <c r="D312" s="234" t="s">
        <v>192</v>
      </c>
      <c r="E312" s="252" t="s">
        <v>21</v>
      </c>
      <c r="F312" s="253" t="s">
        <v>536</v>
      </c>
      <c r="G312" s="251"/>
      <c r="H312" s="252" t="s">
        <v>21</v>
      </c>
      <c r="I312" s="254"/>
      <c r="J312" s="251"/>
      <c r="K312" s="251"/>
      <c r="L312" s="255"/>
      <c r="M312" s="256"/>
      <c r="N312" s="257"/>
      <c r="O312" s="257"/>
      <c r="P312" s="257"/>
      <c r="Q312" s="257"/>
      <c r="R312" s="257"/>
      <c r="S312" s="257"/>
      <c r="T312" s="258"/>
      <c r="AT312" s="259" t="s">
        <v>192</v>
      </c>
      <c r="AU312" s="259" t="s">
        <v>82</v>
      </c>
      <c r="AV312" s="12" t="s">
        <v>80</v>
      </c>
      <c r="AW312" s="12" t="s">
        <v>35</v>
      </c>
      <c r="AX312" s="12" t="s">
        <v>72</v>
      </c>
      <c r="AY312" s="259" t="s">
        <v>130</v>
      </c>
    </row>
    <row r="313" spans="2:51" s="13" customFormat="1" ht="13.5">
      <c r="B313" s="260"/>
      <c r="C313" s="261"/>
      <c r="D313" s="234" t="s">
        <v>192</v>
      </c>
      <c r="E313" s="262" t="s">
        <v>21</v>
      </c>
      <c r="F313" s="263" t="s">
        <v>80</v>
      </c>
      <c r="G313" s="261"/>
      <c r="H313" s="264">
        <v>1</v>
      </c>
      <c r="I313" s="265"/>
      <c r="J313" s="261"/>
      <c r="K313" s="261"/>
      <c r="L313" s="266"/>
      <c r="M313" s="267"/>
      <c r="N313" s="268"/>
      <c r="O313" s="268"/>
      <c r="P313" s="268"/>
      <c r="Q313" s="268"/>
      <c r="R313" s="268"/>
      <c r="S313" s="268"/>
      <c r="T313" s="269"/>
      <c r="AT313" s="270" t="s">
        <v>192</v>
      </c>
      <c r="AU313" s="270" t="s">
        <v>82</v>
      </c>
      <c r="AV313" s="13" t="s">
        <v>82</v>
      </c>
      <c r="AW313" s="13" t="s">
        <v>35</v>
      </c>
      <c r="AX313" s="13" t="s">
        <v>72</v>
      </c>
      <c r="AY313" s="270" t="s">
        <v>130</v>
      </c>
    </row>
    <row r="314" spans="2:65" s="1" customFormat="1" ht="38.25" customHeight="1">
      <c r="B314" s="45"/>
      <c r="C314" s="223" t="s">
        <v>537</v>
      </c>
      <c r="D314" s="223" t="s">
        <v>131</v>
      </c>
      <c r="E314" s="224" t="s">
        <v>538</v>
      </c>
      <c r="F314" s="225" t="s">
        <v>539</v>
      </c>
      <c r="G314" s="226" t="s">
        <v>465</v>
      </c>
      <c r="H314" s="228"/>
      <c r="I314" s="228"/>
      <c r="J314" s="227">
        <f>ROUND(I314*H314,1)</f>
        <v>0</v>
      </c>
      <c r="K314" s="225" t="s">
        <v>135</v>
      </c>
      <c r="L314" s="71"/>
      <c r="M314" s="229" t="s">
        <v>21</v>
      </c>
      <c r="N314" s="230" t="s">
        <v>43</v>
      </c>
      <c r="O314" s="46"/>
      <c r="P314" s="231">
        <f>O314*H314</f>
        <v>0</v>
      </c>
      <c r="Q314" s="231">
        <v>0</v>
      </c>
      <c r="R314" s="231">
        <f>Q314*H314</f>
        <v>0</v>
      </c>
      <c r="S314" s="231">
        <v>0</v>
      </c>
      <c r="T314" s="232">
        <f>S314*H314</f>
        <v>0</v>
      </c>
      <c r="AR314" s="23" t="s">
        <v>283</v>
      </c>
      <c r="AT314" s="23" t="s">
        <v>131</v>
      </c>
      <c r="AU314" s="23" t="s">
        <v>82</v>
      </c>
      <c r="AY314" s="23" t="s">
        <v>130</v>
      </c>
      <c r="BE314" s="233">
        <f>IF(N314="základní",J314,0)</f>
        <v>0</v>
      </c>
      <c r="BF314" s="233">
        <f>IF(N314="snížená",J314,0)</f>
        <v>0</v>
      </c>
      <c r="BG314" s="233">
        <f>IF(N314="zákl. přenesená",J314,0)</f>
        <v>0</v>
      </c>
      <c r="BH314" s="233">
        <f>IF(N314="sníž. přenesená",J314,0)</f>
        <v>0</v>
      </c>
      <c r="BI314" s="233">
        <f>IF(N314="nulová",J314,0)</f>
        <v>0</v>
      </c>
      <c r="BJ314" s="23" t="s">
        <v>80</v>
      </c>
      <c r="BK314" s="233">
        <f>ROUND(I314*H314,1)</f>
        <v>0</v>
      </c>
      <c r="BL314" s="23" t="s">
        <v>283</v>
      </c>
      <c r="BM314" s="23" t="s">
        <v>540</v>
      </c>
    </row>
    <row r="315" spans="2:47" s="1" customFormat="1" ht="13.5">
      <c r="B315" s="45"/>
      <c r="C315" s="73"/>
      <c r="D315" s="234" t="s">
        <v>217</v>
      </c>
      <c r="E315" s="73"/>
      <c r="F315" s="235" t="s">
        <v>503</v>
      </c>
      <c r="G315" s="73"/>
      <c r="H315" s="73"/>
      <c r="I315" s="195"/>
      <c r="J315" s="73"/>
      <c r="K315" s="73"/>
      <c r="L315" s="71"/>
      <c r="M315" s="236"/>
      <c r="N315" s="46"/>
      <c r="O315" s="46"/>
      <c r="P315" s="46"/>
      <c r="Q315" s="46"/>
      <c r="R315" s="46"/>
      <c r="S315" s="46"/>
      <c r="T315" s="94"/>
      <c r="AT315" s="23" t="s">
        <v>217</v>
      </c>
      <c r="AU315" s="23" t="s">
        <v>82</v>
      </c>
    </row>
    <row r="316" spans="2:63" s="10" customFormat="1" ht="29.85" customHeight="1">
      <c r="B316" s="209"/>
      <c r="C316" s="210"/>
      <c r="D316" s="211" t="s">
        <v>71</v>
      </c>
      <c r="E316" s="248" t="s">
        <v>541</v>
      </c>
      <c r="F316" s="248" t="s">
        <v>542</v>
      </c>
      <c r="G316" s="210"/>
      <c r="H316" s="210"/>
      <c r="I316" s="213"/>
      <c r="J316" s="249">
        <f>BK316</f>
        <v>0</v>
      </c>
      <c r="K316" s="210"/>
      <c r="L316" s="215"/>
      <c r="M316" s="216"/>
      <c r="N316" s="217"/>
      <c r="O316" s="217"/>
      <c r="P316" s="218">
        <f>SUM(P317:P480)</f>
        <v>0</v>
      </c>
      <c r="Q316" s="217"/>
      <c r="R316" s="218">
        <f>SUM(R317:R480)</f>
        <v>3.6644932999999993</v>
      </c>
      <c r="S316" s="217"/>
      <c r="T316" s="219">
        <f>SUM(T317:T480)</f>
        <v>0.20651999999999998</v>
      </c>
      <c r="AR316" s="220" t="s">
        <v>82</v>
      </c>
      <c r="AT316" s="221" t="s">
        <v>71</v>
      </c>
      <c r="AU316" s="221" t="s">
        <v>80</v>
      </c>
      <c r="AY316" s="220" t="s">
        <v>130</v>
      </c>
      <c r="BK316" s="222">
        <f>SUM(BK317:BK480)</f>
        <v>0</v>
      </c>
    </row>
    <row r="317" spans="2:65" s="1" customFormat="1" ht="25.5" customHeight="1">
      <c r="B317" s="45"/>
      <c r="C317" s="223" t="s">
        <v>543</v>
      </c>
      <c r="D317" s="223" t="s">
        <v>131</v>
      </c>
      <c r="E317" s="224" t="s">
        <v>544</v>
      </c>
      <c r="F317" s="225" t="s">
        <v>545</v>
      </c>
      <c r="G317" s="226" t="s">
        <v>201</v>
      </c>
      <c r="H317" s="227">
        <v>37.56</v>
      </c>
      <c r="I317" s="228"/>
      <c r="J317" s="227">
        <f>ROUND(I317*H317,1)</f>
        <v>0</v>
      </c>
      <c r="K317" s="225" t="s">
        <v>135</v>
      </c>
      <c r="L317" s="71"/>
      <c r="M317" s="229" t="s">
        <v>21</v>
      </c>
      <c r="N317" s="230" t="s">
        <v>43</v>
      </c>
      <c r="O317" s="46"/>
      <c r="P317" s="231">
        <f>O317*H317</f>
        <v>0</v>
      </c>
      <c r="Q317" s="231">
        <v>0</v>
      </c>
      <c r="R317" s="231">
        <f>Q317*H317</f>
        <v>0</v>
      </c>
      <c r="S317" s="231">
        <v>0</v>
      </c>
      <c r="T317" s="232">
        <f>S317*H317</f>
        <v>0</v>
      </c>
      <c r="AR317" s="23" t="s">
        <v>283</v>
      </c>
      <c r="AT317" s="23" t="s">
        <v>131</v>
      </c>
      <c r="AU317" s="23" t="s">
        <v>82</v>
      </c>
      <c r="AY317" s="23" t="s">
        <v>130</v>
      </c>
      <c r="BE317" s="233">
        <f>IF(N317="základní",J317,0)</f>
        <v>0</v>
      </c>
      <c r="BF317" s="233">
        <f>IF(N317="snížená",J317,0)</f>
        <v>0</v>
      </c>
      <c r="BG317" s="233">
        <f>IF(N317="zákl. přenesená",J317,0)</f>
        <v>0</v>
      </c>
      <c r="BH317" s="233">
        <f>IF(N317="sníž. přenesená",J317,0)</f>
        <v>0</v>
      </c>
      <c r="BI317" s="233">
        <f>IF(N317="nulová",J317,0)</f>
        <v>0</v>
      </c>
      <c r="BJ317" s="23" t="s">
        <v>80</v>
      </c>
      <c r="BK317" s="233">
        <f>ROUND(I317*H317,1)</f>
        <v>0</v>
      </c>
      <c r="BL317" s="23" t="s">
        <v>283</v>
      </c>
      <c r="BM317" s="23" t="s">
        <v>546</v>
      </c>
    </row>
    <row r="318" spans="2:47" s="1" customFormat="1" ht="13.5">
      <c r="B318" s="45"/>
      <c r="C318" s="73"/>
      <c r="D318" s="234" t="s">
        <v>217</v>
      </c>
      <c r="E318" s="73"/>
      <c r="F318" s="235" t="s">
        <v>547</v>
      </c>
      <c r="G318" s="73"/>
      <c r="H318" s="73"/>
      <c r="I318" s="195"/>
      <c r="J318" s="73"/>
      <c r="K318" s="73"/>
      <c r="L318" s="71"/>
      <c r="M318" s="236"/>
      <c r="N318" s="46"/>
      <c r="O318" s="46"/>
      <c r="P318" s="46"/>
      <c r="Q318" s="46"/>
      <c r="R318" s="46"/>
      <c r="S318" s="46"/>
      <c r="T318" s="94"/>
      <c r="AT318" s="23" t="s">
        <v>217</v>
      </c>
      <c r="AU318" s="23" t="s">
        <v>82</v>
      </c>
    </row>
    <row r="319" spans="2:51" s="12" customFormat="1" ht="13.5">
      <c r="B319" s="250"/>
      <c r="C319" s="251"/>
      <c r="D319" s="234" t="s">
        <v>192</v>
      </c>
      <c r="E319" s="252" t="s">
        <v>21</v>
      </c>
      <c r="F319" s="253" t="s">
        <v>548</v>
      </c>
      <c r="G319" s="251"/>
      <c r="H319" s="252" t="s">
        <v>21</v>
      </c>
      <c r="I319" s="254"/>
      <c r="J319" s="251"/>
      <c r="K319" s="251"/>
      <c r="L319" s="255"/>
      <c r="M319" s="256"/>
      <c r="N319" s="257"/>
      <c r="O319" s="257"/>
      <c r="P319" s="257"/>
      <c r="Q319" s="257"/>
      <c r="R319" s="257"/>
      <c r="S319" s="257"/>
      <c r="T319" s="258"/>
      <c r="AT319" s="259" t="s">
        <v>192</v>
      </c>
      <c r="AU319" s="259" t="s">
        <v>82</v>
      </c>
      <c r="AV319" s="12" t="s">
        <v>80</v>
      </c>
      <c r="AW319" s="12" t="s">
        <v>35</v>
      </c>
      <c r="AX319" s="12" t="s">
        <v>72</v>
      </c>
      <c r="AY319" s="259" t="s">
        <v>130</v>
      </c>
    </row>
    <row r="320" spans="2:51" s="13" customFormat="1" ht="13.5">
      <c r="B320" s="260"/>
      <c r="C320" s="261"/>
      <c r="D320" s="234" t="s">
        <v>192</v>
      </c>
      <c r="E320" s="262" t="s">
        <v>21</v>
      </c>
      <c r="F320" s="263" t="s">
        <v>549</v>
      </c>
      <c r="G320" s="261"/>
      <c r="H320" s="264">
        <v>6.48</v>
      </c>
      <c r="I320" s="265"/>
      <c r="J320" s="261"/>
      <c r="K320" s="261"/>
      <c r="L320" s="266"/>
      <c r="M320" s="267"/>
      <c r="N320" s="268"/>
      <c r="O320" s="268"/>
      <c r="P320" s="268"/>
      <c r="Q320" s="268"/>
      <c r="R320" s="268"/>
      <c r="S320" s="268"/>
      <c r="T320" s="269"/>
      <c r="AT320" s="270" t="s">
        <v>192</v>
      </c>
      <c r="AU320" s="270" t="s">
        <v>82</v>
      </c>
      <c r="AV320" s="13" t="s">
        <v>82</v>
      </c>
      <c r="AW320" s="13" t="s">
        <v>35</v>
      </c>
      <c r="AX320" s="13" t="s">
        <v>72</v>
      </c>
      <c r="AY320" s="270" t="s">
        <v>130</v>
      </c>
    </row>
    <row r="321" spans="2:51" s="12" customFormat="1" ht="13.5">
      <c r="B321" s="250"/>
      <c r="C321" s="251"/>
      <c r="D321" s="234" t="s">
        <v>192</v>
      </c>
      <c r="E321" s="252" t="s">
        <v>21</v>
      </c>
      <c r="F321" s="253" t="s">
        <v>550</v>
      </c>
      <c r="G321" s="251"/>
      <c r="H321" s="252" t="s">
        <v>21</v>
      </c>
      <c r="I321" s="254"/>
      <c r="J321" s="251"/>
      <c r="K321" s="251"/>
      <c r="L321" s="255"/>
      <c r="M321" s="256"/>
      <c r="N321" s="257"/>
      <c r="O321" s="257"/>
      <c r="P321" s="257"/>
      <c r="Q321" s="257"/>
      <c r="R321" s="257"/>
      <c r="S321" s="257"/>
      <c r="T321" s="258"/>
      <c r="AT321" s="259" t="s">
        <v>192</v>
      </c>
      <c r="AU321" s="259" t="s">
        <v>82</v>
      </c>
      <c r="AV321" s="12" t="s">
        <v>80</v>
      </c>
      <c r="AW321" s="12" t="s">
        <v>35</v>
      </c>
      <c r="AX321" s="12" t="s">
        <v>72</v>
      </c>
      <c r="AY321" s="259" t="s">
        <v>130</v>
      </c>
    </row>
    <row r="322" spans="2:51" s="13" customFormat="1" ht="13.5">
      <c r="B322" s="260"/>
      <c r="C322" s="261"/>
      <c r="D322" s="234" t="s">
        <v>192</v>
      </c>
      <c r="E322" s="262" t="s">
        <v>21</v>
      </c>
      <c r="F322" s="263" t="s">
        <v>551</v>
      </c>
      <c r="G322" s="261"/>
      <c r="H322" s="264">
        <v>25.92</v>
      </c>
      <c r="I322" s="265"/>
      <c r="J322" s="261"/>
      <c r="K322" s="261"/>
      <c r="L322" s="266"/>
      <c r="M322" s="267"/>
      <c r="N322" s="268"/>
      <c r="O322" s="268"/>
      <c r="P322" s="268"/>
      <c r="Q322" s="268"/>
      <c r="R322" s="268"/>
      <c r="S322" s="268"/>
      <c r="T322" s="269"/>
      <c r="AT322" s="270" t="s">
        <v>192</v>
      </c>
      <c r="AU322" s="270" t="s">
        <v>82</v>
      </c>
      <c r="AV322" s="13" t="s">
        <v>82</v>
      </c>
      <c r="AW322" s="13" t="s">
        <v>35</v>
      </c>
      <c r="AX322" s="13" t="s">
        <v>72</v>
      </c>
      <c r="AY322" s="270" t="s">
        <v>130</v>
      </c>
    </row>
    <row r="323" spans="2:51" s="12" customFormat="1" ht="13.5">
      <c r="B323" s="250"/>
      <c r="C323" s="251"/>
      <c r="D323" s="234" t="s">
        <v>192</v>
      </c>
      <c r="E323" s="252" t="s">
        <v>21</v>
      </c>
      <c r="F323" s="253" t="s">
        <v>552</v>
      </c>
      <c r="G323" s="251"/>
      <c r="H323" s="252" t="s">
        <v>21</v>
      </c>
      <c r="I323" s="254"/>
      <c r="J323" s="251"/>
      <c r="K323" s="251"/>
      <c r="L323" s="255"/>
      <c r="M323" s="256"/>
      <c r="N323" s="257"/>
      <c r="O323" s="257"/>
      <c r="P323" s="257"/>
      <c r="Q323" s="257"/>
      <c r="R323" s="257"/>
      <c r="S323" s="257"/>
      <c r="T323" s="258"/>
      <c r="AT323" s="259" t="s">
        <v>192</v>
      </c>
      <c r="AU323" s="259" t="s">
        <v>82</v>
      </c>
      <c r="AV323" s="12" t="s">
        <v>80</v>
      </c>
      <c r="AW323" s="12" t="s">
        <v>35</v>
      </c>
      <c r="AX323" s="12" t="s">
        <v>72</v>
      </c>
      <c r="AY323" s="259" t="s">
        <v>130</v>
      </c>
    </row>
    <row r="324" spans="2:51" s="13" customFormat="1" ht="13.5">
      <c r="B324" s="260"/>
      <c r="C324" s="261"/>
      <c r="D324" s="234" t="s">
        <v>192</v>
      </c>
      <c r="E324" s="262" t="s">
        <v>21</v>
      </c>
      <c r="F324" s="263" t="s">
        <v>553</v>
      </c>
      <c r="G324" s="261"/>
      <c r="H324" s="264">
        <v>5.16</v>
      </c>
      <c r="I324" s="265"/>
      <c r="J324" s="261"/>
      <c r="K324" s="261"/>
      <c r="L324" s="266"/>
      <c r="M324" s="267"/>
      <c r="N324" s="268"/>
      <c r="O324" s="268"/>
      <c r="P324" s="268"/>
      <c r="Q324" s="268"/>
      <c r="R324" s="268"/>
      <c r="S324" s="268"/>
      <c r="T324" s="269"/>
      <c r="AT324" s="270" t="s">
        <v>192</v>
      </c>
      <c r="AU324" s="270" t="s">
        <v>82</v>
      </c>
      <c r="AV324" s="13" t="s">
        <v>82</v>
      </c>
      <c r="AW324" s="13" t="s">
        <v>35</v>
      </c>
      <c r="AX324" s="13" t="s">
        <v>72</v>
      </c>
      <c r="AY324" s="270" t="s">
        <v>130</v>
      </c>
    </row>
    <row r="325" spans="2:65" s="1" customFormat="1" ht="16.5" customHeight="1">
      <c r="B325" s="45"/>
      <c r="C325" s="271" t="s">
        <v>554</v>
      </c>
      <c r="D325" s="271" t="s">
        <v>261</v>
      </c>
      <c r="E325" s="272" t="s">
        <v>555</v>
      </c>
      <c r="F325" s="273" t="s">
        <v>556</v>
      </c>
      <c r="G325" s="274" t="s">
        <v>201</v>
      </c>
      <c r="H325" s="275">
        <v>39.44</v>
      </c>
      <c r="I325" s="276"/>
      <c r="J325" s="275">
        <f>ROUND(I325*H325,1)</f>
        <v>0</v>
      </c>
      <c r="K325" s="273" t="s">
        <v>135</v>
      </c>
      <c r="L325" s="277"/>
      <c r="M325" s="278" t="s">
        <v>21</v>
      </c>
      <c r="N325" s="279" t="s">
        <v>43</v>
      </c>
      <c r="O325" s="46"/>
      <c r="P325" s="231">
        <f>O325*H325</f>
        <v>0</v>
      </c>
      <c r="Q325" s="231">
        <v>0.0045</v>
      </c>
      <c r="R325" s="231">
        <f>Q325*H325</f>
        <v>0.17747999999999997</v>
      </c>
      <c r="S325" s="231">
        <v>0</v>
      </c>
      <c r="T325" s="232">
        <f>S325*H325</f>
        <v>0</v>
      </c>
      <c r="AR325" s="23" t="s">
        <v>382</v>
      </c>
      <c r="AT325" s="23" t="s">
        <v>261</v>
      </c>
      <c r="AU325" s="23" t="s">
        <v>82</v>
      </c>
      <c r="AY325" s="23" t="s">
        <v>130</v>
      </c>
      <c r="BE325" s="233">
        <f>IF(N325="základní",J325,0)</f>
        <v>0</v>
      </c>
      <c r="BF325" s="233">
        <f>IF(N325="snížená",J325,0)</f>
        <v>0</v>
      </c>
      <c r="BG325" s="233">
        <f>IF(N325="zákl. přenesená",J325,0)</f>
        <v>0</v>
      </c>
      <c r="BH325" s="233">
        <f>IF(N325="sníž. přenesená",J325,0)</f>
        <v>0</v>
      </c>
      <c r="BI325" s="233">
        <f>IF(N325="nulová",J325,0)</f>
        <v>0</v>
      </c>
      <c r="BJ325" s="23" t="s">
        <v>80</v>
      </c>
      <c r="BK325" s="233">
        <f>ROUND(I325*H325,1)</f>
        <v>0</v>
      </c>
      <c r="BL325" s="23" t="s">
        <v>283</v>
      </c>
      <c r="BM325" s="23" t="s">
        <v>557</v>
      </c>
    </row>
    <row r="326" spans="2:47" s="1" customFormat="1" ht="13.5">
      <c r="B326" s="45"/>
      <c r="C326" s="73"/>
      <c r="D326" s="234" t="s">
        <v>138</v>
      </c>
      <c r="E326" s="73"/>
      <c r="F326" s="235" t="s">
        <v>558</v>
      </c>
      <c r="G326" s="73"/>
      <c r="H326" s="73"/>
      <c r="I326" s="195"/>
      <c r="J326" s="73"/>
      <c r="K326" s="73"/>
      <c r="L326" s="71"/>
      <c r="M326" s="236"/>
      <c r="N326" s="46"/>
      <c r="O326" s="46"/>
      <c r="P326" s="46"/>
      <c r="Q326" s="46"/>
      <c r="R326" s="46"/>
      <c r="S326" s="46"/>
      <c r="T326" s="94"/>
      <c r="AT326" s="23" t="s">
        <v>138</v>
      </c>
      <c r="AU326" s="23" t="s">
        <v>82</v>
      </c>
    </row>
    <row r="327" spans="2:51" s="13" customFormat="1" ht="13.5">
      <c r="B327" s="260"/>
      <c r="C327" s="261"/>
      <c r="D327" s="234" t="s">
        <v>192</v>
      </c>
      <c r="E327" s="261"/>
      <c r="F327" s="263" t="s">
        <v>559</v>
      </c>
      <c r="G327" s="261"/>
      <c r="H327" s="264">
        <v>39.44</v>
      </c>
      <c r="I327" s="265"/>
      <c r="J327" s="261"/>
      <c r="K327" s="261"/>
      <c r="L327" s="266"/>
      <c r="M327" s="267"/>
      <c r="N327" s="268"/>
      <c r="O327" s="268"/>
      <c r="P327" s="268"/>
      <c r="Q327" s="268"/>
      <c r="R327" s="268"/>
      <c r="S327" s="268"/>
      <c r="T327" s="269"/>
      <c r="AT327" s="270" t="s">
        <v>192</v>
      </c>
      <c r="AU327" s="270" t="s">
        <v>82</v>
      </c>
      <c r="AV327" s="13" t="s">
        <v>82</v>
      </c>
      <c r="AW327" s="13" t="s">
        <v>6</v>
      </c>
      <c r="AX327" s="13" t="s">
        <v>80</v>
      </c>
      <c r="AY327" s="270" t="s">
        <v>130</v>
      </c>
    </row>
    <row r="328" spans="2:65" s="1" customFormat="1" ht="38.25" customHeight="1">
      <c r="B328" s="45"/>
      <c r="C328" s="223" t="s">
        <v>560</v>
      </c>
      <c r="D328" s="223" t="s">
        <v>131</v>
      </c>
      <c r="E328" s="224" t="s">
        <v>561</v>
      </c>
      <c r="F328" s="225" t="s">
        <v>562</v>
      </c>
      <c r="G328" s="226" t="s">
        <v>201</v>
      </c>
      <c r="H328" s="227">
        <v>37.56</v>
      </c>
      <c r="I328" s="228"/>
      <c r="J328" s="227">
        <f>ROUND(I328*H328,1)</f>
        <v>0</v>
      </c>
      <c r="K328" s="225" t="s">
        <v>135</v>
      </c>
      <c r="L328" s="71"/>
      <c r="M328" s="229" t="s">
        <v>21</v>
      </c>
      <c r="N328" s="230" t="s">
        <v>43</v>
      </c>
      <c r="O328" s="46"/>
      <c r="P328" s="231">
        <f>O328*H328</f>
        <v>0</v>
      </c>
      <c r="Q328" s="231">
        <v>0.01181</v>
      </c>
      <c r="R328" s="231">
        <f>Q328*H328</f>
        <v>0.4435836</v>
      </c>
      <c r="S328" s="231">
        <v>0</v>
      </c>
      <c r="T328" s="232">
        <f>S328*H328</f>
        <v>0</v>
      </c>
      <c r="AR328" s="23" t="s">
        <v>283</v>
      </c>
      <c r="AT328" s="23" t="s">
        <v>131</v>
      </c>
      <c r="AU328" s="23" t="s">
        <v>82</v>
      </c>
      <c r="AY328" s="23" t="s">
        <v>130</v>
      </c>
      <c r="BE328" s="233">
        <f>IF(N328="základní",J328,0)</f>
        <v>0</v>
      </c>
      <c r="BF328" s="233">
        <f>IF(N328="snížená",J328,0)</f>
        <v>0</v>
      </c>
      <c r="BG328" s="233">
        <f>IF(N328="zákl. přenesená",J328,0)</f>
        <v>0</v>
      </c>
      <c r="BH328" s="233">
        <f>IF(N328="sníž. přenesená",J328,0)</f>
        <v>0</v>
      </c>
      <c r="BI328" s="233">
        <f>IF(N328="nulová",J328,0)</f>
        <v>0</v>
      </c>
      <c r="BJ328" s="23" t="s">
        <v>80</v>
      </c>
      <c r="BK328" s="233">
        <f>ROUND(I328*H328,1)</f>
        <v>0</v>
      </c>
      <c r="BL328" s="23" t="s">
        <v>283</v>
      </c>
      <c r="BM328" s="23" t="s">
        <v>563</v>
      </c>
    </row>
    <row r="329" spans="2:47" s="1" customFormat="1" ht="13.5">
      <c r="B329" s="45"/>
      <c r="C329" s="73"/>
      <c r="D329" s="234" t="s">
        <v>217</v>
      </c>
      <c r="E329" s="73"/>
      <c r="F329" s="235" t="s">
        <v>564</v>
      </c>
      <c r="G329" s="73"/>
      <c r="H329" s="73"/>
      <c r="I329" s="195"/>
      <c r="J329" s="73"/>
      <c r="K329" s="73"/>
      <c r="L329" s="71"/>
      <c r="M329" s="236"/>
      <c r="N329" s="46"/>
      <c r="O329" s="46"/>
      <c r="P329" s="46"/>
      <c r="Q329" s="46"/>
      <c r="R329" s="46"/>
      <c r="S329" s="46"/>
      <c r="T329" s="94"/>
      <c r="AT329" s="23" t="s">
        <v>217</v>
      </c>
      <c r="AU329" s="23" t="s">
        <v>82</v>
      </c>
    </row>
    <row r="330" spans="2:51" s="12" customFormat="1" ht="13.5">
      <c r="B330" s="250"/>
      <c r="C330" s="251"/>
      <c r="D330" s="234" t="s">
        <v>192</v>
      </c>
      <c r="E330" s="252" t="s">
        <v>21</v>
      </c>
      <c r="F330" s="253" t="s">
        <v>548</v>
      </c>
      <c r="G330" s="251"/>
      <c r="H330" s="252" t="s">
        <v>21</v>
      </c>
      <c r="I330" s="254"/>
      <c r="J330" s="251"/>
      <c r="K330" s="251"/>
      <c r="L330" s="255"/>
      <c r="M330" s="256"/>
      <c r="N330" s="257"/>
      <c r="O330" s="257"/>
      <c r="P330" s="257"/>
      <c r="Q330" s="257"/>
      <c r="R330" s="257"/>
      <c r="S330" s="257"/>
      <c r="T330" s="258"/>
      <c r="AT330" s="259" t="s">
        <v>192</v>
      </c>
      <c r="AU330" s="259" t="s">
        <v>82</v>
      </c>
      <c r="AV330" s="12" t="s">
        <v>80</v>
      </c>
      <c r="AW330" s="12" t="s">
        <v>35</v>
      </c>
      <c r="AX330" s="12" t="s">
        <v>72</v>
      </c>
      <c r="AY330" s="259" t="s">
        <v>130</v>
      </c>
    </row>
    <row r="331" spans="2:51" s="13" customFormat="1" ht="13.5">
      <c r="B331" s="260"/>
      <c r="C331" s="261"/>
      <c r="D331" s="234" t="s">
        <v>192</v>
      </c>
      <c r="E331" s="262" t="s">
        <v>21</v>
      </c>
      <c r="F331" s="263" t="s">
        <v>549</v>
      </c>
      <c r="G331" s="261"/>
      <c r="H331" s="264">
        <v>6.48</v>
      </c>
      <c r="I331" s="265"/>
      <c r="J331" s="261"/>
      <c r="K331" s="261"/>
      <c r="L331" s="266"/>
      <c r="M331" s="267"/>
      <c r="N331" s="268"/>
      <c r="O331" s="268"/>
      <c r="P331" s="268"/>
      <c r="Q331" s="268"/>
      <c r="R331" s="268"/>
      <c r="S331" s="268"/>
      <c r="T331" s="269"/>
      <c r="AT331" s="270" t="s">
        <v>192</v>
      </c>
      <c r="AU331" s="270" t="s">
        <v>82</v>
      </c>
      <c r="AV331" s="13" t="s">
        <v>82</v>
      </c>
      <c r="AW331" s="13" t="s">
        <v>35</v>
      </c>
      <c r="AX331" s="13" t="s">
        <v>72</v>
      </c>
      <c r="AY331" s="270" t="s">
        <v>130</v>
      </c>
    </row>
    <row r="332" spans="2:51" s="12" customFormat="1" ht="13.5">
      <c r="B332" s="250"/>
      <c r="C332" s="251"/>
      <c r="D332" s="234" t="s">
        <v>192</v>
      </c>
      <c r="E332" s="252" t="s">
        <v>21</v>
      </c>
      <c r="F332" s="253" t="s">
        <v>550</v>
      </c>
      <c r="G332" s="251"/>
      <c r="H332" s="252" t="s">
        <v>21</v>
      </c>
      <c r="I332" s="254"/>
      <c r="J332" s="251"/>
      <c r="K332" s="251"/>
      <c r="L332" s="255"/>
      <c r="M332" s="256"/>
      <c r="N332" s="257"/>
      <c r="O332" s="257"/>
      <c r="P332" s="257"/>
      <c r="Q332" s="257"/>
      <c r="R332" s="257"/>
      <c r="S332" s="257"/>
      <c r="T332" s="258"/>
      <c r="AT332" s="259" t="s">
        <v>192</v>
      </c>
      <c r="AU332" s="259" t="s">
        <v>82</v>
      </c>
      <c r="AV332" s="12" t="s">
        <v>80</v>
      </c>
      <c r="AW332" s="12" t="s">
        <v>35</v>
      </c>
      <c r="AX332" s="12" t="s">
        <v>72</v>
      </c>
      <c r="AY332" s="259" t="s">
        <v>130</v>
      </c>
    </row>
    <row r="333" spans="2:51" s="13" customFormat="1" ht="13.5">
      <c r="B333" s="260"/>
      <c r="C333" s="261"/>
      <c r="D333" s="234" t="s">
        <v>192</v>
      </c>
      <c r="E333" s="262" t="s">
        <v>21</v>
      </c>
      <c r="F333" s="263" t="s">
        <v>551</v>
      </c>
      <c r="G333" s="261"/>
      <c r="H333" s="264">
        <v>25.92</v>
      </c>
      <c r="I333" s="265"/>
      <c r="J333" s="261"/>
      <c r="K333" s="261"/>
      <c r="L333" s="266"/>
      <c r="M333" s="267"/>
      <c r="N333" s="268"/>
      <c r="O333" s="268"/>
      <c r="P333" s="268"/>
      <c r="Q333" s="268"/>
      <c r="R333" s="268"/>
      <c r="S333" s="268"/>
      <c r="T333" s="269"/>
      <c r="AT333" s="270" t="s">
        <v>192</v>
      </c>
      <c r="AU333" s="270" t="s">
        <v>82</v>
      </c>
      <c r="AV333" s="13" t="s">
        <v>82</v>
      </c>
      <c r="AW333" s="13" t="s">
        <v>35</v>
      </c>
      <c r="AX333" s="13" t="s">
        <v>72</v>
      </c>
      <c r="AY333" s="270" t="s">
        <v>130</v>
      </c>
    </row>
    <row r="334" spans="2:51" s="12" customFormat="1" ht="13.5">
      <c r="B334" s="250"/>
      <c r="C334" s="251"/>
      <c r="D334" s="234" t="s">
        <v>192</v>
      </c>
      <c r="E334" s="252" t="s">
        <v>21</v>
      </c>
      <c r="F334" s="253" t="s">
        <v>552</v>
      </c>
      <c r="G334" s="251"/>
      <c r="H334" s="252" t="s">
        <v>21</v>
      </c>
      <c r="I334" s="254"/>
      <c r="J334" s="251"/>
      <c r="K334" s="251"/>
      <c r="L334" s="255"/>
      <c r="M334" s="256"/>
      <c r="N334" s="257"/>
      <c r="O334" s="257"/>
      <c r="P334" s="257"/>
      <c r="Q334" s="257"/>
      <c r="R334" s="257"/>
      <c r="S334" s="257"/>
      <c r="T334" s="258"/>
      <c r="AT334" s="259" t="s">
        <v>192</v>
      </c>
      <c r="AU334" s="259" t="s">
        <v>82</v>
      </c>
      <c r="AV334" s="12" t="s">
        <v>80</v>
      </c>
      <c r="AW334" s="12" t="s">
        <v>35</v>
      </c>
      <c r="AX334" s="12" t="s">
        <v>72</v>
      </c>
      <c r="AY334" s="259" t="s">
        <v>130</v>
      </c>
    </row>
    <row r="335" spans="2:51" s="13" customFormat="1" ht="13.5">
      <c r="B335" s="260"/>
      <c r="C335" s="261"/>
      <c r="D335" s="234" t="s">
        <v>192</v>
      </c>
      <c r="E335" s="262" t="s">
        <v>21</v>
      </c>
      <c r="F335" s="263" t="s">
        <v>553</v>
      </c>
      <c r="G335" s="261"/>
      <c r="H335" s="264">
        <v>5.16</v>
      </c>
      <c r="I335" s="265"/>
      <c r="J335" s="261"/>
      <c r="K335" s="261"/>
      <c r="L335" s="266"/>
      <c r="M335" s="267"/>
      <c r="N335" s="268"/>
      <c r="O335" s="268"/>
      <c r="P335" s="268"/>
      <c r="Q335" s="268"/>
      <c r="R335" s="268"/>
      <c r="S335" s="268"/>
      <c r="T335" s="269"/>
      <c r="AT335" s="270" t="s">
        <v>192</v>
      </c>
      <c r="AU335" s="270" t="s">
        <v>82</v>
      </c>
      <c r="AV335" s="13" t="s">
        <v>82</v>
      </c>
      <c r="AW335" s="13" t="s">
        <v>35</v>
      </c>
      <c r="AX335" s="13" t="s">
        <v>72</v>
      </c>
      <c r="AY335" s="270" t="s">
        <v>130</v>
      </c>
    </row>
    <row r="336" spans="2:65" s="1" customFormat="1" ht="25.5" customHeight="1">
      <c r="B336" s="45"/>
      <c r="C336" s="223" t="s">
        <v>565</v>
      </c>
      <c r="D336" s="223" t="s">
        <v>131</v>
      </c>
      <c r="E336" s="224" t="s">
        <v>566</v>
      </c>
      <c r="F336" s="225" t="s">
        <v>567</v>
      </c>
      <c r="G336" s="226" t="s">
        <v>201</v>
      </c>
      <c r="H336" s="227">
        <v>39.48</v>
      </c>
      <c r="I336" s="228"/>
      <c r="J336" s="227">
        <f>ROUND(I336*H336,1)</f>
        <v>0</v>
      </c>
      <c r="K336" s="225" t="s">
        <v>135</v>
      </c>
      <c r="L336" s="71"/>
      <c r="M336" s="229" t="s">
        <v>21</v>
      </c>
      <c r="N336" s="230" t="s">
        <v>43</v>
      </c>
      <c r="O336" s="46"/>
      <c r="P336" s="231">
        <f>O336*H336</f>
        <v>0</v>
      </c>
      <c r="Q336" s="231">
        <v>0.00043</v>
      </c>
      <c r="R336" s="231">
        <f>Q336*H336</f>
        <v>0.0169764</v>
      </c>
      <c r="S336" s="231">
        <v>0</v>
      </c>
      <c r="T336" s="232">
        <f>S336*H336</f>
        <v>0</v>
      </c>
      <c r="AR336" s="23" t="s">
        <v>283</v>
      </c>
      <c r="AT336" s="23" t="s">
        <v>131</v>
      </c>
      <c r="AU336" s="23" t="s">
        <v>82</v>
      </c>
      <c r="AY336" s="23" t="s">
        <v>130</v>
      </c>
      <c r="BE336" s="233">
        <f>IF(N336="základní",J336,0)</f>
        <v>0</v>
      </c>
      <c r="BF336" s="233">
        <f>IF(N336="snížená",J336,0)</f>
        <v>0</v>
      </c>
      <c r="BG336" s="233">
        <f>IF(N336="zákl. přenesená",J336,0)</f>
        <v>0</v>
      </c>
      <c r="BH336" s="233">
        <f>IF(N336="sníž. přenesená",J336,0)</f>
        <v>0</v>
      </c>
      <c r="BI336" s="233">
        <f>IF(N336="nulová",J336,0)</f>
        <v>0</v>
      </c>
      <c r="BJ336" s="23" t="s">
        <v>80</v>
      </c>
      <c r="BK336" s="233">
        <f>ROUND(I336*H336,1)</f>
        <v>0</v>
      </c>
      <c r="BL336" s="23" t="s">
        <v>283</v>
      </c>
      <c r="BM336" s="23" t="s">
        <v>568</v>
      </c>
    </row>
    <row r="337" spans="2:47" s="1" customFormat="1" ht="13.5">
      <c r="B337" s="45"/>
      <c r="C337" s="73"/>
      <c r="D337" s="234" t="s">
        <v>217</v>
      </c>
      <c r="E337" s="73"/>
      <c r="F337" s="235" t="s">
        <v>564</v>
      </c>
      <c r="G337" s="73"/>
      <c r="H337" s="73"/>
      <c r="I337" s="195"/>
      <c r="J337" s="73"/>
      <c r="K337" s="73"/>
      <c r="L337" s="71"/>
      <c r="M337" s="236"/>
      <c r="N337" s="46"/>
      <c r="O337" s="46"/>
      <c r="P337" s="46"/>
      <c r="Q337" s="46"/>
      <c r="R337" s="46"/>
      <c r="S337" s="46"/>
      <c r="T337" s="94"/>
      <c r="AT337" s="23" t="s">
        <v>217</v>
      </c>
      <c r="AU337" s="23" t="s">
        <v>82</v>
      </c>
    </row>
    <row r="338" spans="2:51" s="12" customFormat="1" ht="13.5">
      <c r="B338" s="250"/>
      <c r="C338" s="251"/>
      <c r="D338" s="234" t="s">
        <v>192</v>
      </c>
      <c r="E338" s="252" t="s">
        <v>21</v>
      </c>
      <c r="F338" s="253" t="s">
        <v>548</v>
      </c>
      <c r="G338" s="251"/>
      <c r="H338" s="252" t="s">
        <v>21</v>
      </c>
      <c r="I338" s="254"/>
      <c r="J338" s="251"/>
      <c r="K338" s="251"/>
      <c r="L338" s="255"/>
      <c r="M338" s="256"/>
      <c r="N338" s="257"/>
      <c r="O338" s="257"/>
      <c r="P338" s="257"/>
      <c r="Q338" s="257"/>
      <c r="R338" s="257"/>
      <c r="S338" s="257"/>
      <c r="T338" s="258"/>
      <c r="AT338" s="259" t="s">
        <v>192</v>
      </c>
      <c r="AU338" s="259" t="s">
        <v>82</v>
      </c>
      <c r="AV338" s="12" t="s">
        <v>80</v>
      </c>
      <c r="AW338" s="12" t="s">
        <v>35</v>
      </c>
      <c r="AX338" s="12" t="s">
        <v>72</v>
      </c>
      <c r="AY338" s="259" t="s">
        <v>130</v>
      </c>
    </row>
    <row r="339" spans="2:51" s="13" customFormat="1" ht="13.5">
      <c r="B339" s="260"/>
      <c r="C339" s="261"/>
      <c r="D339" s="234" t="s">
        <v>192</v>
      </c>
      <c r="E339" s="262" t="s">
        <v>21</v>
      </c>
      <c r="F339" s="263" t="s">
        <v>549</v>
      </c>
      <c r="G339" s="261"/>
      <c r="H339" s="264">
        <v>6.48</v>
      </c>
      <c r="I339" s="265"/>
      <c r="J339" s="261"/>
      <c r="K339" s="261"/>
      <c r="L339" s="266"/>
      <c r="M339" s="267"/>
      <c r="N339" s="268"/>
      <c r="O339" s="268"/>
      <c r="P339" s="268"/>
      <c r="Q339" s="268"/>
      <c r="R339" s="268"/>
      <c r="S339" s="268"/>
      <c r="T339" s="269"/>
      <c r="AT339" s="270" t="s">
        <v>192</v>
      </c>
      <c r="AU339" s="270" t="s">
        <v>82</v>
      </c>
      <c r="AV339" s="13" t="s">
        <v>82</v>
      </c>
      <c r="AW339" s="13" t="s">
        <v>35</v>
      </c>
      <c r="AX339" s="13" t="s">
        <v>72</v>
      </c>
      <c r="AY339" s="270" t="s">
        <v>130</v>
      </c>
    </row>
    <row r="340" spans="2:51" s="12" customFormat="1" ht="13.5">
      <c r="B340" s="250"/>
      <c r="C340" s="251"/>
      <c r="D340" s="234" t="s">
        <v>192</v>
      </c>
      <c r="E340" s="252" t="s">
        <v>21</v>
      </c>
      <c r="F340" s="253" t="s">
        <v>550</v>
      </c>
      <c r="G340" s="251"/>
      <c r="H340" s="252" t="s">
        <v>21</v>
      </c>
      <c r="I340" s="254"/>
      <c r="J340" s="251"/>
      <c r="K340" s="251"/>
      <c r="L340" s="255"/>
      <c r="M340" s="256"/>
      <c r="N340" s="257"/>
      <c r="O340" s="257"/>
      <c r="P340" s="257"/>
      <c r="Q340" s="257"/>
      <c r="R340" s="257"/>
      <c r="S340" s="257"/>
      <c r="T340" s="258"/>
      <c r="AT340" s="259" t="s">
        <v>192</v>
      </c>
      <c r="AU340" s="259" t="s">
        <v>82</v>
      </c>
      <c r="AV340" s="12" t="s">
        <v>80</v>
      </c>
      <c r="AW340" s="12" t="s">
        <v>35</v>
      </c>
      <c r="AX340" s="12" t="s">
        <v>72</v>
      </c>
      <c r="AY340" s="259" t="s">
        <v>130</v>
      </c>
    </row>
    <row r="341" spans="2:51" s="13" customFormat="1" ht="13.5">
      <c r="B341" s="260"/>
      <c r="C341" s="261"/>
      <c r="D341" s="234" t="s">
        <v>192</v>
      </c>
      <c r="E341" s="262" t="s">
        <v>21</v>
      </c>
      <c r="F341" s="263" t="s">
        <v>551</v>
      </c>
      <c r="G341" s="261"/>
      <c r="H341" s="264">
        <v>25.92</v>
      </c>
      <c r="I341" s="265"/>
      <c r="J341" s="261"/>
      <c r="K341" s="261"/>
      <c r="L341" s="266"/>
      <c r="M341" s="267"/>
      <c r="N341" s="268"/>
      <c r="O341" s="268"/>
      <c r="P341" s="268"/>
      <c r="Q341" s="268"/>
      <c r="R341" s="268"/>
      <c r="S341" s="268"/>
      <c r="T341" s="269"/>
      <c r="AT341" s="270" t="s">
        <v>192</v>
      </c>
      <c r="AU341" s="270" t="s">
        <v>82</v>
      </c>
      <c r="AV341" s="13" t="s">
        <v>82</v>
      </c>
      <c r="AW341" s="13" t="s">
        <v>35</v>
      </c>
      <c r="AX341" s="13" t="s">
        <v>72</v>
      </c>
      <c r="AY341" s="270" t="s">
        <v>130</v>
      </c>
    </row>
    <row r="342" spans="2:51" s="12" customFormat="1" ht="13.5">
      <c r="B342" s="250"/>
      <c r="C342" s="251"/>
      <c r="D342" s="234" t="s">
        <v>192</v>
      </c>
      <c r="E342" s="252" t="s">
        <v>21</v>
      </c>
      <c r="F342" s="253" t="s">
        <v>193</v>
      </c>
      <c r="G342" s="251"/>
      <c r="H342" s="252" t="s">
        <v>21</v>
      </c>
      <c r="I342" s="254"/>
      <c r="J342" s="251"/>
      <c r="K342" s="251"/>
      <c r="L342" s="255"/>
      <c r="M342" s="256"/>
      <c r="N342" s="257"/>
      <c r="O342" s="257"/>
      <c r="P342" s="257"/>
      <c r="Q342" s="257"/>
      <c r="R342" s="257"/>
      <c r="S342" s="257"/>
      <c r="T342" s="258"/>
      <c r="AT342" s="259" t="s">
        <v>192</v>
      </c>
      <c r="AU342" s="259" t="s">
        <v>82</v>
      </c>
      <c r="AV342" s="12" t="s">
        <v>80</v>
      </c>
      <c r="AW342" s="12" t="s">
        <v>35</v>
      </c>
      <c r="AX342" s="12" t="s">
        <v>72</v>
      </c>
      <c r="AY342" s="259" t="s">
        <v>130</v>
      </c>
    </row>
    <row r="343" spans="2:51" s="13" customFormat="1" ht="13.5">
      <c r="B343" s="260"/>
      <c r="C343" s="261"/>
      <c r="D343" s="234" t="s">
        <v>192</v>
      </c>
      <c r="E343" s="262" t="s">
        <v>21</v>
      </c>
      <c r="F343" s="263" t="s">
        <v>569</v>
      </c>
      <c r="G343" s="261"/>
      <c r="H343" s="264">
        <v>1.92</v>
      </c>
      <c r="I343" s="265"/>
      <c r="J343" s="261"/>
      <c r="K343" s="261"/>
      <c r="L343" s="266"/>
      <c r="M343" s="267"/>
      <c r="N343" s="268"/>
      <c r="O343" s="268"/>
      <c r="P343" s="268"/>
      <c r="Q343" s="268"/>
      <c r="R343" s="268"/>
      <c r="S343" s="268"/>
      <c r="T343" s="269"/>
      <c r="AT343" s="270" t="s">
        <v>192</v>
      </c>
      <c r="AU343" s="270" t="s">
        <v>82</v>
      </c>
      <c r="AV343" s="13" t="s">
        <v>82</v>
      </c>
      <c r="AW343" s="13" t="s">
        <v>35</v>
      </c>
      <c r="AX343" s="13" t="s">
        <v>72</v>
      </c>
      <c r="AY343" s="270" t="s">
        <v>130</v>
      </c>
    </row>
    <row r="344" spans="2:51" s="12" customFormat="1" ht="13.5">
      <c r="B344" s="250"/>
      <c r="C344" s="251"/>
      <c r="D344" s="234" t="s">
        <v>192</v>
      </c>
      <c r="E344" s="252" t="s">
        <v>21</v>
      </c>
      <c r="F344" s="253" t="s">
        <v>552</v>
      </c>
      <c r="G344" s="251"/>
      <c r="H344" s="252" t="s">
        <v>21</v>
      </c>
      <c r="I344" s="254"/>
      <c r="J344" s="251"/>
      <c r="K344" s="251"/>
      <c r="L344" s="255"/>
      <c r="M344" s="256"/>
      <c r="N344" s="257"/>
      <c r="O344" s="257"/>
      <c r="P344" s="257"/>
      <c r="Q344" s="257"/>
      <c r="R344" s="257"/>
      <c r="S344" s="257"/>
      <c r="T344" s="258"/>
      <c r="AT344" s="259" t="s">
        <v>192</v>
      </c>
      <c r="AU344" s="259" t="s">
        <v>82</v>
      </c>
      <c r="AV344" s="12" t="s">
        <v>80</v>
      </c>
      <c r="AW344" s="12" t="s">
        <v>35</v>
      </c>
      <c r="AX344" s="12" t="s">
        <v>72</v>
      </c>
      <c r="AY344" s="259" t="s">
        <v>130</v>
      </c>
    </row>
    <row r="345" spans="2:51" s="13" customFormat="1" ht="13.5">
      <c r="B345" s="260"/>
      <c r="C345" s="261"/>
      <c r="D345" s="234" t="s">
        <v>192</v>
      </c>
      <c r="E345" s="262" t="s">
        <v>21</v>
      </c>
      <c r="F345" s="263" t="s">
        <v>553</v>
      </c>
      <c r="G345" s="261"/>
      <c r="H345" s="264">
        <v>5.16</v>
      </c>
      <c r="I345" s="265"/>
      <c r="J345" s="261"/>
      <c r="K345" s="261"/>
      <c r="L345" s="266"/>
      <c r="M345" s="267"/>
      <c r="N345" s="268"/>
      <c r="O345" s="268"/>
      <c r="P345" s="268"/>
      <c r="Q345" s="268"/>
      <c r="R345" s="268"/>
      <c r="S345" s="268"/>
      <c r="T345" s="269"/>
      <c r="AT345" s="270" t="s">
        <v>192</v>
      </c>
      <c r="AU345" s="270" t="s">
        <v>82</v>
      </c>
      <c r="AV345" s="13" t="s">
        <v>82</v>
      </c>
      <c r="AW345" s="13" t="s">
        <v>35</v>
      </c>
      <c r="AX345" s="13" t="s">
        <v>72</v>
      </c>
      <c r="AY345" s="270" t="s">
        <v>130</v>
      </c>
    </row>
    <row r="346" spans="2:65" s="1" customFormat="1" ht="16.5" customHeight="1">
      <c r="B346" s="45"/>
      <c r="C346" s="271" t="s">
        <v>570</v>
      </c>
      <c r="D346" s="271" t="s">
        <v>261</v>
      </c>
      <c r="E346" s="272" t="s">
        <v>571</v>
      </c>
      <c r="F346" s="273" t="s">
        <v>572</v>
      </c>
      <c r="G346" s="274" t="s">
        <v>201</v>
      </c>
      <c r="H346" s="275">
        <v>43.43</v>
      </c>
      <c r="I346" s="276"/>
      <c r="J346" s="275">
        <f>ROUND(I346*H346,1)</f>
        <v>0</v>
      </c>
      <c r="K346" s="273" t="s">
        <v>135</v>
      </c>
      <c r="L346" s="277"/>
      <c r="M346" s="278" t="s">
        <v>21</v>
      </c>
      <c r="N346" s="279" t="s">
        <v>43</v>
      </c>
      <c r="O346" s="46"/>
      <c r="P346" s="231">
        <f>O346*H346</f>
        <v>0</v>
      </c>
      <c r="Q346" s="231">
        <v>0.009</v>
      </c>
      <c r="R346" s="231">
        <f>Q346*H346</f>
        <v>0.39087</v>
      </c>
      <c r="S346" s="231">
        <v>0</v>
      </c>
      <c r="T346" s="232">
        <f>S346*H346</f>
        <v>0</v>
      </c>
      <c r="AR346" s="23" t="s">
        <v>382</v>
      </c>
      <c r="AT346" s="23" t="s">
        <v>261</v>
      </c>
      <c r="AU346" s="23" t="s">
        <v>82</v>
      </c>
      <c r="AY346" s="23" t="s">
        <v>130</v>
      </c>
      <c r="BE346" s="233">
        <f>IF(N346="základní",J346,0)</f>
        <v>0</v>
      </c>
      <c r="BF346" s="233">
        <f>IF(N346="snížená",J346,0)</f>
        <v>0</v>
      </c>
      <c r="BG346" s="233">
        <f>IF(N346="zákl. přenesená",J346,0)</f>
        <v>0</v>
      </c>
      <c r="BH346" s="233">
        <f>IF(N346="sníž. přenesená",J346,0)</f>
        <v>0</v>
      </c>
      <c r="BI346" s="233">
        <f>IF(N346="nulová",J346,0)</f>
        <v>0</v>
      </c>
      <c r="BJ346" s="23" t="s">
        <v>80</v>
      </c>
      <c r="BK346" s="233">
        <f>ROUND(I346*H346,1)</f>
        <v>0</v>
      </c>
      <c r="BL346" s="23" t="s">
        <v>283</v>
      </c>
      <c r="BM346" s="23" t="s">
        <v>573</v>
      </c>
    </row>
    <row r="347" spans="2:51" s="13" customFormat="1" ht="13.5">
      <c r="B347" s="260"/>
      <c r="C347" s="261"/>
      <c r="D347" s="234" t="s">
        <v>192</v>
      </c>
      <c r="E347" s="261"/>
      <c r="F347" s="263" t="s">
        <v>574</v>
      </c>
      <c r="G347" s="261"/>
      <c r="H347" s="264">
        <v>43.43</v>
      </c>
      <c r="I347" s="265"/>
      <c r="J347" s="261"/>
      <c r="K347" s="261"/>
      <c r="L347" s="266"/>
      <c r="M347" s="267"/>
      <c r="N347" s="268"/>
      <c r="O347" s="268"/>
      <c r="P347" s="268"/>
      <c r="Q347" s="268"/>
      <c r="R347" s="268"/>
      <c r="S347" s="268"/>
      <c r="T347" s="269"/>
      <c r="AT347" s="270" t="s">
        <v>192</v>
      </c>
      <c r="AU347" s="270" t="s">
        <v>82</v>
      </c>
      <c r="AV347" s="13" t="s">
        <v>82</v>
      </c>
      <c r="AW347" s="13" t="s">
        <v>6</v>
      </c>
      <c r="AX347" s="13" t="s">
        <v>80</v>
      </c>
      <c r="AY347" s="270" t="s">
        <v>130</v>
      </c>
    </row>
    <row r="348" spans="2:65" s="1" customFormat="1" ht="25.5" customHeight="1">
      <c r="B348" s="45"/>
      <c r="C348" s="223" t="s">
        <v>575</v>
      </c>
      <c r="D348" s="223" t="s">
        <v>131</v>
      </c>
      <c r="E348" s="224" t="s">
        <v>576</v>
      </c>
      <c r="F348" s="225" t="s">
        <v>577</v>
      </c>
      <c r="G348" s="226" t="s">
        <v>215</v>
      </c>
      <c r="H348" s="227">
        <v>39.5</v>
      </c>
      <c r="I348" s="228"/>
      <c r="J348" s="227">
        <f>ROUND(I348*H348,1)</f>
        <v>0</v>
      </c>
      <c r="K348" s="225" t="s">
        <v>135</v>
      </c>
      <c r="L348" s="71"/>
      <c r="M348" s="229" t="s">
        <v>21</v>
      </c>
      <c r="N348" s="230" t="s">
        <v>43</v>
      </c>
      <c r="O348" s="46"/>
      <c r="P348" s="231">
        <f>O348*H348</f>
        <v>0</v>
      </c>
      <c r="Q348" s="231">
        <v>0.00091</v>
      </c>
      <c r="R348" s="231">
        <f>Q348*H348</f>
        <v>0.035945</v>
      </c>
      <c r="S348" s="231">
        <v>0</v>
      </c>
      <c r="T348" s="232">
        <f>S348*H348</f>
        <v>0</v>
      </c>
      <c r="AR348" s="23" t="s">
        <v>283</v>
      </c>
      <c r="AT348" s="23" t="s">
        <v>131</v>
      </c>
      <c r="AU348" s="23" t="s">
        <v>82</v>
      </c>
      <c r="AY348" s="23" t="s">
        <v>130</v>
      </c>
      <c r="BE348" s="233">
        <f>IF(N348="základní",J348,0)</f>
        <v>0</v>
      </c>
      <c r="BF348" s="233">
        <f>IF(N348="snížená",J348,0)</f>
        <v>0</v>
      </c>
      <c r="BG348" s="233">
        <f>IF(N348="zákl. přenesená",J348,0)</f>
        <v>0</v>
      </c>
      <c r="BH348" s="233">
        <f>IF(N348="sníž. přenesená",J348,0)</f>
        <v>0</v>
      </c>
      <c r="BI348" s="233">
        <f>IF(N348="nulová",J348,0)</f>
        <v>0</v>
      </c>
      <c r="BJ348" s="23" t="s">
        <v>80</v>
      </c>
      <c r="BK348" s="233">
        <f>ROUND(I348*H348,1)</f>
        <v>0</v>
      </c>
      <c r="BL348" s="23" t="s">
        <v>283</v>
      </c>
      <c r="BM348" s="23" t="s">
        <v>578</v>
      </c>
    </row>
    <row r="349" spans="2:47" s="1" customFormat="1" ht="13.5">
      <c r="B349" s="45"/>
      <c r="C349" s="73"/>
      <c r="D349" s="234" t="s">
        <v>217</v>
      </c>
      <c r="E349" s="73"/>
      <c r="F349" s="235" t="s">
        <v>564</v>
      </c>
      <c r="G349" s="73"/>
      <c r="H349" s="73"/>
      <c r="I349" s="195"/>
      <c r="J349" s="73"/>
      <c r="K349" s="73"/>
      <c r="L349" s="71"/>
      <c r="M349" s="236"/>
      <c r="N349" s="46"/>
      <c r="O349" s="46"/>
      <c r="P349" s="46"/>
      <c r="Q349" s="46"/>
      <c r="R349" s="46"/>
      <c r="S349" s="46"/>
      <c r="T349" s="94"/>
      <c r="AT349" s="23" t="s">
        <v>217</v>
      </c>
      <c r="AU349" s="23" t="s">
        <v>82</v>
      </c>
    </row>
    <row r="350" spans="2:51" s="12" customFormat="1" ht="13.5">
      <c r="B350" s="250"/>
      <c r="C350" s="251"/>
      <c r="D350" s="234" t="s">
        <v>192</v>
      </c>
      <c r="E350" s="252" t="s">
        <v>21</v>
      </c>
      <c r="F350" s="253" t="s">
        <v>548</v>
      </c>
      <c r="G350" s="251"/>
      <c r="H350" s="252" t="s">
        <v>21</v>
      </c>
      <c r="I350" s="254"/>
      <c r="J350" s="251"/>
      <c r="K350" s="251"/>
      <c r="L350" s="255"/>
      <c r="M350" s="256"/>
      <c r="N350" s="257"/>
      <c r="O350" s="257"/>
      <c r="P350" s="257"/>
      <c r="Q350" s="257"/>
      <c r="R350" s="257"/>
      <c r="S350" s="257"/>
      <c r="T350" s="258"/>
      <c r="AT350" s="259" t="s">
        <v>192</v>
      </c>
      <c r="AU350" s="259" t="s">
        <v>82</v>
      </c>
      <c r="AV350" s="12" t="s">
        <v>80</v>
      </c>
      <c r="AW350" s="12" t="s">
        <v>35</v>
      </c>
      <c r="AX350" s="12" t="s">
        <v>72</v>
      </c>
      <c r="AY350" s="259" t="s">
        <v>130</v>
      </c>
    </row>
    <row r="351" spans="2:51" s="13" customFormat="1" ht="13.5">
      <c r="B351" s="260"/>
      <c r="C351" s="261"/>
      <c r="D351" s="234" t="s">
        <v>192</v>
      </c>
      <c r="E351" s="262" t="s">
        <v>21</v>
      </c>
      <c r="F351" s="263" t="s">
        <v>579</v>
      </c>
      <c r="G351" s="261"/>
      <c r="H351" s="264">
        <v>4.8</v>
      </c>
      <c r="I351" s="265"/>
      <c r="J351" s="261"/>
      <c r="K351" s="261"/>
      <c r="L351" s="266"/>
      <c r="M351" s="267"/>
      <c r="N351" s="268"/>
      <c r="O351" s="268"/>
      <c r="P351" s="268"/>
      <c r="Q351" s="268"/>
      <c r="R351" s="268"/>
      <c r="S351" s="268"/>
      <c r="T351" s="269"/>
      <c r="AT351" s="270" t="s">
        <v>192</v>
      </c>
      <c r="AU351" s="270" t="s">
        <v>82</v>
      </c>
      <c r="AV351" s="13" t="s">
        <v>82</v>
      </c>
      <c r="AW351" s="13" t="s">
        <v>35</v>
      </c>
      <c r="AX351" s="13" t="s">
        <v>72</v>
      </c>
      <c r="AY351" s="270" t="s">
        <v>130</v>
      </c>
    </row>
    <row r="352" spans="2:51" s="12" customFormat="1" ht="13.5">
      <c r="B352" s="250"/>
      <c r="C352" s="251"/>
      <c r="D352" s="234" t="s">
        <v>192</v>
      </c>
      <c r="E352" s="252" t="s">
        <v>21</v>
      </c>
      <c r="F352" s="253" t="s">
        <v>550</v>
      </c>
      <c r="G352" s="251"/>
      <c r="H352" s="252" t="s">
        <v>21</v>
      </c>
      <c r="I352" s="254"/>
      <c r="J352" s="251"/>
      <c r="K352" s="251"/>
      <c r="L352" s="255"/>
      <c r="M352" s="256"/>
      <c r="N352" s="257"/>
      <c r="O352" s="257"/>
      <c r="P352" s="257"/>
      <c r="Q352" s="257"/>
      <c r="R352" s="257"/>
      <c r="S352" s="257"/>
      <c r="T352" s="258"/>
      <c r="AT352" s="259" t="s">
        <v>192</v>
      </c>
      <c r="AU352" s="259" t="s">
        <v>82</v>
      </c>
      <c r="AV352" s="12" t="s">
        <v>80</v>
      </c>
      <c r="AW352" s="12" t="s">
        <v>35</v>
      </c>
      <c r="AX352" s="12" t="s">
        <v>72</v>
      </c>
      <c r="AY352" s="259" t="s">
        <v>130</v>
      </c>
    </row>
    <row r="353" spans="2:51" s="13" customFormat="1" ht="13.5">
      <c r="B353" s="260"/>
      <c r="C353" s="261"/>
      <c r="D353" s="234" t="s">
        <v>192</v>
      </c>
      <c r="E353" s="262" t="s">
        <v>21</v>
      </c>
      <c r="F353" s="263" t="s">
        <v>580</v>
      </c>
      <c r="G353" s="261"/>
      <c r="H353" s="264">
        <v>28.8</v>
      </c>
      <c r="I353" s="265"/>
      <c r="J353" s="261"/>
      <c r="K353" s="261"/>
      <c r="L353" s="266"/>
      <c r="M353" s="267"/>
      <c r="N353" s="268"/>
      <c r="O353" s="268"/>
      <c r="P353" s="268"/>
      <c r="Q353" s="268"/>
      <c r="R353" s="268"/>
      <c r="S353" s="268"/>
      <c r="T353" s="269"/>
      <c r="AT353" s="270" t="s">
        <v>192</v>
      </c>
      <c r="AU353" s="270" t="s">
        <v>82</v>
      </c>
      <c r="AV353" s="13" t="s">
        <v>82</v>
      </c>
      <c r="AW353" s="13" t="s">
        <v>35</v>
      </c>
      <c r="AX353" s="13" t="s">
        <v>72</v>
      </c>
      <c r="AY353" s="270" t="s">
        <v>130</v>
      </c>
    </row>
    <row r="354" spans="2:51" s="12" customFormat="1" ht="13.5">
      <c r="B354" s="250"/>
      <c r="C354" s="251"/>
      <c r="D354" s="234" t="s">
        <v>192</v>
      </c>
      <c r="E354" s="252" t="s">
        <v>21</v>
      </c>
      <c r="F354" s="253" t="s">
        <v>193</v>
      </c>
      <c r="G354" s="251"/>
      <c r="H354" s="252" t="s">
        <v>21</v>
      </c>
      <c r="I354" s="254"/>
      <c r="J354" s="251"/>
      <c r="K354" s="251"/>
      <c r="L354" s="255"/>
      <c r="M354" s="256"/>
      <c r="N354" s="257"/>
      <c r="O354" s="257"/>
      <c r="P354" s="257"/>
      <c r="Q354" s="257"/>
      <c r="R354" s="257"/>
      <c r="S354" s="257"/>
      <c r="T354" s="258"/>
      <c r="AT354" s="259" t="s">
        <v>192</v>
      </c>
      <c r="AU354" s="259" t="s">
        <v>82</v>
      </c>
      <c r="AV354" s="12" t="s">
        <v>80</v>
      </c>
      <c r="AW354" s="12" t="s">
        <v>35</v>
      </c>
      <c r="AX354" s="12" t="s">
        <v>72</v>
      </c>
      <c r="AY354" s="259" t="s">
        <v>130</v>
      </c>
    </row>
    <row r="355" spans="2:51" s="13" customFormat="1" ht="13.5">
      <c r="B355" s="260"/>
      <c r="C355" s="261"/>
      <c r="D355" s="234" t="s">
        <v>192</v>
      </c>
      <c r="E355" s="262" t="s">
        <v>21</v>
      </c>
      <c r="F355" s="263" t="s">
        <v>581</v>
      </c>
      <c r="G355" s="261"/>
      <c r="H355" s="264">
        <v>2.95</v>
      </c>
      <c r="I355" s="265"/>
      <c r="J355" s="261"/>
      <c r="K355" s="261"/>
      <c r="L355" s="266"/>
      <c r="M355" s="267"/>
      <c r="N355" s="268"/>
      <c r="O355" s="268"/>
      <c r="P355" s="268"/>
      <c r="Q355" s="268"/>
      <c r="R355" s="268"/>
      <c r="S355" s="268"/>
      <c r="T355" s="269"/>
      <c r="AT355" s="270" t="s">
        <v>192</v>
      </c>
      <c r="AU355" s="270" t="s">
        <v>82</v>
      </c>
      <c r="AV355" s="13" t="s">
        <v>82</v>
      </c>
      <c r="AW355" s="13" t="s">
        <v>35</v>
      </c>
      <c r="AX355" s="13" t="s">
        <v>72</v>
      </c>
      <c r="AY355" s="270" t="s">
        <v>130</v>
      </c>
    </row>
    <row r="356" spans="2:51" s="12" customFormat="1" ht="13.5">
      <c r="B356" s="250"/>
      <c r="C356" s="251"/>
      <c r="D356" s="234" t="s">
        <v>192</v>
      </c>
      <c r="E356" s="252" t="s">
        <v>21</v>
      </c>
      <c r="F356" s="253" t="s">
        <v>552</v>
      </c>
      <c r="G356" s="251"/>
      <c r="H356" s="252" t="s">
        <v>21</v>
      </c>
      <c r="I356" s="254"/>
      <c r="J356" s="251"/>
      <c r="K356" s="251"/>
      <c r="L356" s="255"/>
      <c r="M356" s="256"/>
      <c r="N356" s="257"/>
      <c r="O356" s="257"/>
      <c r="P356" s="257"/>
      <c r="Q356" s="257"/>
      <c r="R356" s="257"/>
      <c r="S356" s="257"/>
      <c r="T356" s="258"/>
      <c r="AT356" s="259" t="s">
        <v>192</v>
      </c>
      <c r="AU356" s="259" t="s">
        <v>82</v>
      </c>
      <c r="AV356" s="12" t="s">
        <v>80</v>
      </c>
      <c r="AW356" s="12" t="s">
        <v>35</v>
      </c>
      <c r="AX356" s="12" t="s">
        <v>72</v>
      </c>
      <c r="AY356" s="259" t="s">
        <v>130</v>
      </c>
    </row>
    <row r="357" spans="2:51" s="13" customFormat="1" ht="13.5">
      <c r="B357" s="260"/>
      <c r="C357" s="261"/>
      <c r="D357" s="234" t="s">
        <v>192</v>
      </c>
      <c r="E357" s="262" t="s">
        <v>21</v>
      </c>
      <c r="F357" s="263" t="s">
        <v>581</v>
      </c>
      <c r="G357" s="261"/>
      <c r="H357" s="264">
        <v>2.95</v>
      </c>
      <c r="I357" s="265"/>
      <c r="J357" s="261"/>
      <c r="K357" s="261"/>
      <c r="L357" s="266"/>
      <c r="M357" s="267"/>
      <c r="N357" s="268"/>
      <c r="O357" s="268"/>
      <c r="P357" s="268"/>
      <c r="Q357" s="268"/>
      <c r="R357" s="268"/>
      <c r="S357" s="268"/>
      <c r="T357" s="269"/>
      <c r="AT357" s="270" t="s">
        <v>192</v>
      </c>
      <c r="AU357" s="270" t="s">
        <v>82</v>
      </c>
      <c r="AV357" s="13" t="s">
        <v>82</v>
      </c>
      <c r="AW357" s="13" t="s">
        <v>35</v>
      </c>
      <c r="AX357" s="13" t="s">
        <v>72</v>
      </c>
      <c r="AY357" s="270" t="s">
        <v>130</v>
      </c>
    </row>
    <row r="358" spans="2:65" s="1" customFormat="1" ht="25.5" customHeight="1">
      <c r="B358" s="45"/>
      <c r="C358" s="223" t="s">
        <v>582</v>
      </c>
      <c r="D358" s="223" t="s">
        <v>131</v>
      </c>
      <c r="E358" s="224" t="s">
        <v>583</v>
      </c>
      <c r="F358" s="225" t="s">
        <v>584</v>
      </c>
      <c r="G358" s="226" t="s">
        <v>201</v>
      </c>
      <c r="H358" s="227">
        <v>39.48</v>
      </c>
      <c r="I358" s="228"/>
      <c r="J358" s="227">
        <f>ROUND(I358*H358,1)</f>
        <v>0</v>
      </c>
      <c r="K358" s="225" t="s">
        <v>135</v>
      </c>
      <c r="L358" s="71"/>
      <c r="M358" s="229" t="s">
        <v>21</v>
      </c>
      <c r="N358" s="230" t="s">
        <v>43</v>
      </c>
      <c r="O358" s="46"/>
      <c r="P358" s="231">
        <f>O358*H358</f>
        <v>0</v>
      </c>
      <c r="Q358" s="231">
        <v>0</v>
      </c>
      <c r="R358" s="231">
        <f>Q358*H358</f>
        <v>0</v>
      </c>
      <c r="S358" s="231">
        <v>0</v>
      </c>
      <c r="T358" s="232">
        <f>S358*H358</f>
        <v>0</v>
      </c>
      <c r="AR358" s="23" t="s">
        <v>283</v>
      </c>
      <c r="AT358" s="23" t="s">
        <v>131</v>
      </c>
      <c r="AU358" s="23" t="s">
        <v>82</v>
      </c>
      <c r="AY358" s="23" t="s">
        <v>130</v>
      </c>
      <c r="BE358" s="233">
        <f>IF(N358="základní",J358,0)</f>
        <v>0</v>
      </c>
      <c r="BF358" s="233">
        <f>IF(N358="snížená",J358,0)</f>
        <v>0</v>
      </c>
      <c r="BG358" s="233">
        <f>IF(N358="zákl. přenesená",J358,0)</f>
        <v>0</v>
      </c>
      <c r="BH358" s="233">
        <f>IF(N358="sníž. přenesená",J358,0)</f>
        <v>0</v>
      </c>
      <c r="BI358" s="233">
        <f>IF(N358="nulová",J358,0)</f>
        <v>0</v>
      </c>
      <c r="BJ358" s="23" t="s">
        <v>80</v>
      </c>
      <c r="BK358" s="233">
        <f>ROUND(I358*H358,1)</f>
        <v>0</v>
      </c>
      <c r="BL358" s="23" t="s">
        <v>283</v>
      </c>
      <c r="BM358" s="23" t="s">
        <v>585</v>
      </c>
    </row>
    <row r="359" spans="2:47" s="1" customFormat="1" ht="13.5">
      <c r="B359" s="45"/>
      <c r="C359" s="73"/>
      <c r="D359" s="234" t="s">
        <v>217</v>
      </c>
      <c r="E359" s="73"/>
      <c r="F359" s="235" t="s">
        <v>564</v>
      </c>
      <c r="G359" s="73"/>
      <c r="H359" s="73"/>
      <c r="I359" s="195"/>
      <c r="J359" s="73"/>
      <c r="K359" s="73"/>
      <c r="L359" s="71"/>
      <c r="M359" s="236"/>
      <c r="N359" s="46"/>
      <c r="O359" s="46"/>
      <c r="P359" s="46"/>
      <c r="Q359" s="46"/>
      <c r="R359" s="46"/>
      <c r="S359" s="46"/>
      <c r="T359" s="94"/>
      <c r="AT359" s="23" t="s">
        <v>217</v>
      </c>
      <c r="AU359" s="23" t="s">
        <v>82</v>
      </c>
    </row>
    <row r="360" spans="2:51" s="12" customFormat="1" ht="13.5">
      <c r="B360" s="250"/>
      <c r="C360" s="251"/>
      <c r="D360" s="234" t="s">
        <v>192</v>
      </c>
      <c r="E360" s="252" t="s">
        <v>21</v>
      </c>
      <c r="F360" s="253" t="s">
        <v>548</v>
      </c>
      <c r="G360" s="251"/>
      <c r="H360" s="252" t="s">
        <v>21</v>
      </c>
      <c r="I360" s="254"/>
      <c r="J360" s="251"/>
      <c r="K360" s="251"/>
      <c r="L360" s="255"/>
      <c r="M360" s="256"/>
      <c r="N360" s="257"/>
      <c r="O360" s="257"/>
      <c r="P360" s="257"/>
      <c r="Q360" s="257"/>
      <c r="R360" s="257"/>
      <c r="S360" s="257"/>
      <c r="T360" s="258"/>
      <c r="AT360" s="259" t="s">
        <v>192</v>
      </c>
      <c r="AU360" s="259" t="s">
        <v>82</v>
      </c>
      <c r="AV360" s="12" t="s">
        <v>80</v>
      </c>
      <c r="AW360" s="12" t="s">
        <v>35</v>
      </c>
      <c r="AX360" s="12" t="s">
        <v>72</v>
      </c>
      <c r="AY360" s="259" t="s">
        <v>130</v>
      </c>
    </row>
    <row r="361" spans="2:51" s="13" customFormat="1" ht="13.5">
      <c r="B361" s="260"/>
      <c r="C361" s="261"/>
      <c r="D361" s="234" t="s">
        <v>192</v>
      </c>
      <c r="E361" s="262" t="s">
        <v>21</v>
      </c>
      <c r="F361" s="263" t="s">
        <v>549</v>
      </c>
      <c r="G361" s="261"/>
      <c r="H361" s="264">
        <v>6.48</v>
      </c>
      <c r="I361" s="265"/>
      <c r="J361" s="261"/>
      <c r="K361" s="261"/>
      <c r="L361" s="266"/>
      <c r="M361" s="267"/>
      <c r="N361" s="268"/>
      <c r="O361" s="268"/>
      <c r="P361" s="268"/>
      <c r="Q361" s="268"/>
      <c r="R361" s="268"/>
      <c r="S361" s="268"/>
      <c r="T361" s="269"/>
      <c r="AT361" s="270" t="s">
        <v>192</v>
      </c>
      <c r="AU361" s="270" t="s">
        <v>82</v>
      </c>
      <c r="AV361" s="13" t="s">
        <v>82</v>
      </c>
      <c r="AW361" s="13" t="s">
        <v>35</v>
      </c>
      <c r="AX361" s="13" t="s">
        <v>72</v>
      </c>
      <c r="AY361" s="270" t="s">
        <v>130</v>
      </c>
    </row>
    <row r="362" spans="2:51" s="12" customFormat="1" ht="13.5">
      <c r="B362" s="250"/>
      <c r="C362" s="251"/>
      <c r="D362" s="234" t="s">
        <v>192</v>
      </c>
      <c r="E362" s="252" t="s">
        <v>21</v>
      </c>
      <c r="F362" s="253" t="s">
        <v>550</v>
      </c>
      <c r="G362" s="251"/>
      <c r="H362" s="252" t="s">
        <v>21</v>
      </c>
      <c r="I362" s="254"/>
      <c r="J362" s="251"/>
      <c r="K362" s="251"/>
      <c r="L362" s="255"/>
      <c r="M362" s="256"/>
      <c r="N362" s="257"/>
      <c r="O362" s="257"/>
      <c r="P362" s="257"/>
      <c r="Q362" s="257"/>
      <c r="R362" s="257"/>
      <c r="S362" s="257"/>
      <c r="T362" s="258"/>
      <c r="AT362" s="259" t="s">
        <v>192</v>
      </c>
      <c r="AU362" s="259" t="s">
        <v>82</v>
      </c>
      <c r="AV362" s="12" t="s">
        <v>80</v>
      </c>
      <c r="AW362" s="12" t="s">
        <v>35</v>
      </c>
      <c r="AX362" s="12" t="s">
        <v>72</v>
      </c>
      <c r="AY362" s="259" t="s">
        <v>130</v>
      </c>
    </row>
    <row r="363" spans="2:51" s="13" customFormat="1" ht="13.5">
      <c r="B363" s="260"/>
      <c r="C363" s="261"/>
      <c r="D363" s="234" t="s">
        <v>192</v>
      </c>
      <c r="E363" s="262" t="s">
        <v>21</v>
      </c>
      <c r="F363" s="263" t="s">
        <v>551</v>
      </c>
      <c r="G363" s="261"/>
      <c r="H363" s="264">
        <v>25.92</v>
      </c>
      <c r="I363" s="265"/>
      <c r="J363" s="261"/>
      <c r="K363" s="261"/>
      <c r="L363" s="266"/>
      <c r="M363" s="267"/>
      <c r="N363" s="268"/>
      <c r="O363" s="268"/>
      <c r="P363" s="268"/>
      <c r="Q363" s="268"/>
      <c r="R363" s="268"/>
      <c r="S363" s="268"/>
      <c r="T363" s="269"/>
      <c r="AT363" s="270" t="s">
        <v>192</v>
      </c>
      <c r="AU363" s="270" t="s">
        <v>82</v>
      </c>
      <c r="AV363" s="13" t="s">
        <v>82</v>
      </c>
      <c r="AW363" s="13" t="s">
        <v>35</v>
      </c>
      <c r="AX363" s="13" t="s">
        <v>72</v>
      </c>
      <c r="AY363" s="270" t="s">
        <v>130</v>
      </c>
    </row>
    <row r="364" spans="2:51" s="12" customFormat="1" ht="13.5">
      <c r="B364" s="250"/>
      <c r="C364" s="251"/>
      <c r="D364" s="234" t="s">
        <v>192</v>
      </c>
      <c r="E364" s="252" t="s">
        <v>21</v>
      </c>
      <c r="F364" s="253" t="s">
        <v>193</v>
      </c>
      <c r="G364" s="251"/>
      <c r="H364" s="252" t="s">
        <v>21</v>
      </c>
      <c r="I364" s="254"/>
      <c r="J364" s="251"/>
      <c r="K364" s="251"/>
      <c r="L364" s="255"/>
      <c r="M364" s="256"/>
      <c r="N364" s="257"/>
      <c r="O364" s="257"/>
      <c r="P364" s="257"/>
      <c r="Q364" s="257"/>
      <c r="R364" s="257"/>
      <c r="S364" s="257"/>
      <c r="T364" s="258"/>
      <c r="AT364" s="259" t="s">
        <v>192</v>
      </c>
      <c r="AU364" s="259" t="s">
        <v>82</v>
      </c>
      <c r="AV364" s="12" t="s">
        <v>80</v>
      </c>
      <c r="AW364" s="12" t="s">
        <v>35</v>
      </c>
      <c r="AX364" s="12" t="s">
        <v>72</v>
      </c>
      <c r="AY364" s="259" t="s">
        <v>130</v>
      </c>
    </row>
    <row r="365" spans="2:51" s="13" customFormat="1" ht="13.5">
      <c r="B365" s="260"/>
      <c r="C365" s="261"/>
      <c r="D365" s="234" t="s">
        <v>192</v>
      </c>
      <c r="E365" s="262" t="s">
        <v>21</v>
      </c>
      <c r="F365" s="263" t="s">
        <v>569</v>
      </c>
      <c r="G365" s="261"/>
      <c r="H365" s="264">
        <v>1.92</v>
      </c>
      <c r="I365" s="265"/>
      <c r="J365" s="261"/>
      <c r="K365" s="261"/>
      <c r="L365" s="266"/>
      <c r="M365" s="267"/>
      <c r="N365" s="268"/>
      <c r="O365" s="268"/>
      <c r="P365" s="268"/>
      <c r="Q365" s="268"/>
      <c r="R365" s="268"/>
      <c r="S365" s="268"/>
      <c r="T365" s="269"/>
      <c r="AT365" s="270" t="s">
        <v>192</v>
      </c>
      <c r="AU365" s="270" t="s">
        <v>82</v>
      </c>
      <c r="AV365" s="13" t="s">
        <v>82</v>
      </c>
      <c r="AW365" s="13" t="s">
        <v>35</v>
      </c>
      <c r="AX365" s="13" t="s">
        <v>72</v>
      </c>
      <c r="AY365" s="270" t="s">
        <v>130</v>
      </c>
    </row>
    <row r="366" spans="2:51" s="12" customFormat="1" ht="13.5">
      <c r="B366" s="250"/>
      <c r="C366" s="251"/>
      <c r="D366" s="234" t="s">
        <v>192</v>
      </c>
      <c r="E366" s="252" t="s">
        <v>21</v>
      </c>
      <c r="F366" s="253" t="s">
        <v>552</v>
      </c>
      <c r="G366" s="251"/>
      <c r="H366" s="252" t="s">
        <v>21</v>
      </c>
      <c r="I366" s="254"/>
      <c r="J366" s="251"/>
      <c r="K366" s="251"/>
      <c r="L366" s="255"/>
      <c r="M366" s="256"/>
      <c r="N366" s="257"/>
      <c r="O366" s="257"/>
      <c r="P366" s="257"/>
      <c r="Q366" s="257"/>
      <c r="R366" s="257"/>
      <c r="S366" s="257"/>
      <c r="T366" s="258"/>
      <c r="AT366" s="259" t="s">
        <v>192</v>
      </c>
      <c r="AU366" s="259" t="s">
        <v>82</v>
      </c>
      <c r="AV366" s="12" t="s">
        <v>80</v>
      </c>
      <c r="AW366" s="12" t="s">
        <v>35</v>
      </c>
      <c r="AX366" s="12" t="s">
        <v>72</v>
      </c>
      <c r="AY366" s="259" t="s">
        <v>130</v>
      </c>
    </row>
    <row r="367" spans="2:51" s="13" customFormat="1" ht="13.5">
      <c r="B367" s="260"/>
      <c r="C367" s="261"/>
      <c r="D367" s="234" t="s">
        <v>192</v>
      </c>
      <c r="E367" s="262" t="s">
        <v>21</v>
      </c>
      <c r="F367" s="263" t="s">
        <v>553</v>
      </c>
      <c r="G367" s="261"/>
      <c r="H367" s="264">
        <v>5.16</v>
      </c>
      <c r="I367" s="265"/>
      <c r="J367" s="261"/>
      <c r="K367" s="261"/>
      <c r="L367" s="266"/>
      <c r="M367" s="267"/>
      <c r="N367" s="268"/>
      <c r="O367" s="268"/>
      <c r="P367" s="268"/>
      <c r="Q367" s="268"/>
      <c r="R367" s="268"/>
      <c r="S367" s="268"/>
      <c r="T367" s="269"/>
      <c r="AT367" s="270" t="s">
        <v>192</v>
      </c>
      <c r="AU367" s="270" t="s">
        <v>82</v>
      </c>
      <c r="AV367" s="13" t="s">
        <v>82</v>
      </c>
      <c r="AW367" s="13" t="s">
        <v>35</v>
      </c>
      <c r="AX367" s="13" t="s">
        <v>72</v>
      </c>
      <c r="AY367" s="270" t="s">
        <v>130</v>
      </c>
    </row>
    <row r="368" spans="2:65" s="1" customFormat="1" ht="38.25" customHeight="1">
      <c r="B368" s="45"/>
      <c r="C368" s="223" t="s">
        <v>586</v>
      </c>
      <c r="D368" s="223" t="s">
        <v>131</v>
      </c>
      <c r="E368" s="224" t="s">
        <v>587</v>
      </c>
      <c r="F368" s="225" t="s">
        <v>588</v>
      </c>
      <c r="G368" s="226" t="s">
        <v>201</v>
      </c>
      <c r="H368" s="227">
        <v>99.57</v>
      </c>
      <c r="I368" s="228"/>
      <c r="J368" s="227">
        <f>ROUND(I368*H368,1)</f>
        <v>0</v>
      </c>
      <c r="K368" s="225" t="s">
        <v>135</v>
      </c>
      <c r="L368" s="71"/>
      <c r="M368" s="229" t="s">
        <v>21</v>
      </c>
      <c r="N368" s="230" t="s">
        <v>43</v>
      </c>
      <c r="O368" s="46"/>
      <c r="P368" s="231">
        <f>O368*H368</f>
        <v>0</v>
      </c>
      <c r="Q368" s="231">
        <v>0.01223</v>
      </c>
      <c r="R368" s="231">
        <f>Q368*H368</f>
        <v>1.2177410999999998</v>
      </c>
      <c r="S368" s="231">
        <v>0</v>
      </c>
      <c r="T368" s="232">
        <f>S368*H368</f>
        <v>0</v>
      </c>
      <c r="AR368" s="23" t="s">
        <v>283</v>
      </c>
      <c r="AT368" s="23" t="s">
        <v>131</v>
      </c>
      <c r="AU368" s="23" t="s">
        <v>82</v>
      </c>
      <c r="AY368" s="23" t="s">
        <v>130</v>
      </c>
      <c r="BE368" s="233">
        <f>IF(N368="základní",J368,0)</f>
        <v>0</v>
      </c>
      <c r="BF368" s="233">
        <f>IF(N368="snížená",J368,0)</f>
        <v>0</v>
      </c>
      <c r="BG368" s="233">
        <f>IF(N368="zákl. přenesená",J368,0)</f>
        <v>0</v>
      </c>
      <c r="BH368" s="233">
        <f>IF(N368="sníž. přenesená",J368,0)</f>
        <v>0</v>
      </c>
      <c r="BI368" s="233">
        <f>IF(N368="nulová",J368,0)</f>
        <v>0</v>
      </c>
      <c r="BJ368" s="23" t="s">
        <v>80</v>
      </c>
      <c r="BK368" s="233">
        <f>ROUND(I368*H368,1)</f>
        <v>0</v>
      </c>
      <c r="BL368" s="23" t="s">
        <v>283</v>
      </c>
      <c r="BM368" s="23" t="s">
        <v>589</v>
      </c>
    </row>
    <row r="369" spans="2:47" s="1" customFormat="1" ht="13.5">
      <c r="B369" s="45"/>
      <c r="C369" s="73"/>
      <c r="D369" s="234" t="s">
        <v>217</v>
      </c>
      <c r="E369" s="73"/>
      <c r="F369" s="235" t="s">
        <v>590</v>
      </c>
      <c r="G369" s="73"/>
      <c r="H369" s="73"/>
      <c r="I369" s="195"/>
      <c r="J369" s="73"/>
      <c r="K369" s="73"/>
      <c r="L369" s="71"/>
      <c r="M369" s="236"/>
      <c r="N369" s="46"/>
      <c r="O369" s="46"/>
      <c r="P369" s="46"/>
      <c r="Q369" s="46"/>
      <c r="R369" s="46"/>
      <c r="S369" s="46"/>
      <c r="T369" s="94"/>
      <c r="AT369" s="23" t="s">
        <v>217</v>
      </c>
      <c r="AU369" s="23" t="s">
        <v>82</v>
      </c>
    </row>
    <row r="370" spans="2:51" s="12" customFormat="1" ht="13.5">
      <c r="B370" s="250"/>
      <c r="C370" s="251"/>
      <c r="D370" s="234" t="s">
        <v>192</v>
      </c>
      <c r="E370" s="252" t="s">
        <v>21</v>
      </c>
      <c r="F370" s="253" t="s">
        <v>591</v>
      </c>
      <c r="G370" s="251"/>
      <c r="H370" s="252" t="s">
        <v>21</v>
      </c>
      <c r="I370" s="254"/>
      <c r="J370" s="251"/>
      <c r="K370" s="251"/>
      <c r="L370" s="255"/>
      <c r="M370" s="256"/>
      <c r="N370" s="257"/>
      <c r="O370" s="257"/>
      <c r="P370" s="257"/>
      <c r="Q370" s="257"/>
      <c r="R370" s="257"/>
      <c r="S370" s="257"/>
      <c r="T370" s="258"/>
      <c r="AT370" s="259" t="s">
        <v>192</v>
      </c>
      <c r="AU370" s="259" t="s">
        <v>82</v>
      </c>
      <c r="AV370" s="12" t="s">
        <v>80</v>
      </c>
      <c r="AW370" s="12" t="s">
        <v>35</v>
      </c>
      <c r="AX370" s="12" t="s">
        <v>72</v>
      </c>
      <c r="AY370" s="259" t="s">
        <v>130</v>
      </c>
    </row>
    <row r="371" spans="2:51" s="13" customFormat="1" ht="13.5">
      <c r="B371" s="260"/>
      <c r="C371" s="261"/>
      <c r="D371" s="234" t="s">
        <v>192</v>
      </c>
      <c r="E371" s="262" t="s">
        <v>21</v>
      </c>
      <c r="F371" s="263" t="s">
        <v>592</v>
      </c>
      <c r="G371" s="261"/>
      <c r="H371" s="264">
        <v>68</v>
      </c>
      <c r="I371" s="265"/>
      <c r="J371" s="261"/>
      <c r="K371" s="261"/>
      <c r="L371" s="266"/>
      <c r="M371" s="267"/>
      <c r="N371" s="268"/>
      <c r="O371" s="268"/>
      <c r="P371" s="268"/>
      <c r="Q371" s="268"/>
      <c r="R371" s="268"/>
      <c r="S371" s="268"/>
      <c r="T371" s="269"/>
      <c r="AT371" s="270" t="s">
        <v>192</v>
      </c>
      <c r="AU371" s="270" t="s">
        <v>82</v>
      </c>
      <c r="AV371" s="13" t="s">
        <v>82</v>
      </c>
      <c r="AW371" s="13" t="s">
        <v>35</v>
      </c>
      <c r="AX371" s="13" t="s">
        <v>72</v>
      </c>
      <c r="AY371" s="270" t="s">
        <v>130</v>
      </c>
    </row>
    <row r="372" spans="2:51" s="12" customFormat="1" ht="13.5">
      <c r="B372" s="250"/>
      <c r="C372" s="251"/>
      <c r="D372" s="234" t="s">
        <v>192</v>
      </c>
      <c r="E372" s="252" t="s">
        <v>21</v>
      </c>
      <c r="F372" s="253" t="s">
        <v>593</v>
      </c>
      <c r="G372" s="251"/>
      <c r="H372" s="252" t="s">
        <v>21</v>
      </c>
      <c r="I372" s="254"/>
      <c r="J372" s="251"/>
      <c r="K372" s="251"/>
      <c r="L372" s="255"/>
      <c r="M372" s="256"/>
      <c r="N372" s="257"/>
      <c r="O372" s="257"/>
      <c r="P372" s="257"/>
      <c r="Q372" s="257"/>
      <c r="R372" s="257"/>
      <c r="S372" s="257"/>
      <c r="T372" s="258"/>
      <c r="AT372" s="259" t="s">
        <v>192</v>
      </c>
      <c r="AU372" s="259" t="s">
        <v>82</v>
      </c>
      <c r="AV372" s="12" t="s">
        <v>80</v>
      </c>
      <c r="AW372" s="12" t="s">
        <v>35</v>
      </c>
      <c r="AX372" s="12" t="s">
        <v>72</v>
      </c>
      <c r="AY372" s="259" t="s">
        <v>130</v>
      </c>
    </row>
    <row r="373" spans="2:51" s="13" customFormat="1" ht="13.5">
      <c r="B373" s="260"/>
      <c r="C373" s="261"/>
      <c r="D373" s="234" t="s">
        <v>192</v>
      </c>
      <c r="E373" s="262" t="s">
        <v>21</v>
      </c>
      <c r="F373" s="263" t="s">
        <v>594</v>
      </c>
      <c r="G373" s="261"/>
      <c r="H373" s="264">
        <v>15.97</v>
      </c>
      <c r="I373" s="265"/>
      <c r="J373" s="261"/>
      <c r="K373" s="261"/>
      <c r="L373" s="266"/>
      <c r="M373" s="267"/>
      <c r="N373" s="268"/>
      <c r="O373" s="268"/>
      <c r="P373" s="268"/>
      <c r="Q373" s="268"/>
      <c r="R373" s="268"/>
      <c r="S373" s="268"/>
      <c r="T373" s="269"/>
      <c r="AT373" s="270" t="s">
        <v>192</v>
      </c>
      <c r="AU373" s="270" t="s">
        <v>82</v>
      </c>
      <c r="AV373" s="13" t="s">
        <v>82</v>
      </c>
      <c r="AW373" s="13" t="s">
        <v>35</v>
      </c>
      <c r="AX373" s="13" t="s">
        <v>72</v>
      </c>
      <c r="AY373" s="270" t="s">
        <v>130</v>
      </c>
    </row>
    <row r="374" spans="2:51" s="12" customFormat="1" ht="13.5">
      <c r="B374" s="250"/>
      <c r="C374" s="251"/>
      <c r="D374" s="234" t="s">
        <v>192</v>
      </c>
      <c r="E374" s="252" t="s">
        <v>21</v>
      </c>
      <c r="F374" s="253" t="s">
        <v>193</v>
      </c>
      <c r="G374" s="251"/>
      <c r="H374" s="252" t="s">
        <v>21</v>
      </c>
      <c r="I374" s="254"/>
      <c r="J374" s="251"/>
      <c r="K374" s="251"/>
      <c r="L374" s="255"/>
      <c r="M374" s="256"/>
      <c r="N374" s="257"/>
      <c r="O374" s="257"/>
      <c r="P374" s="257"/>
      <c r="Q374" s="257"/>
      <c r="R374" s="257"/>
      <c r="S374" s="257"/>
      <c r="T374" s="258"/>
      <c r="AT374" s="259" t="s">
        <v>192</v>
      </c>
      <c r="AU374" s="259" t="s">
        <v>82</v>
      </c>
      <c r="AV374" s="12" t="s">
        <v>80</v>
      </c>
      <c r="AW374" s="12" t="s">
        <v>35</v>
      </c>
      <c r="AX374" s="12" t="s">
        <v>72</v>
      </c>
      <c r="AY374" s="259" t="s">
        <v>130</v>
      </c>
    </row>
    <row r="375" spans="2:51" s="13" customFormat="1" ht="13.5">
      <c r="B375" s="260"/>
      <c r="C375" s="261"/>
      <c r="D375" s="234" t="s">
        <v>192</v>
      </c>
      <c r="E375" s="262" t="s">
        <v>21</v>
      </c>
      <c r="F375" s="263" t="s">
        <v>454</v>
      </c>
      <c r="G375" s="261"/>
      <c r="H375" s="264">
        <v>12</v>
      </c>
      <c r="I375" s="265"/>
      <c r="J375" s="261"/>
      <c r="K375" s="261"/>
      <c r="L375" s="266"/>
      <c r="M375" s="267"/>
      <c r="N375" s="268"/>
      <c r="O375" s="268"/>
      <c r="P375" s="268"/>
      <c r="Q375" s="268"/>
      <c r="R375" s="268"/>
      <c r="S375" s="268"/>
      <c r="T375" s="269"/>
      <c r="AT375" s="270" t="s">
        <v>192</v>
      </c>
      <c r="AU375" s="270" t="s">
        <v>82</v>
      </c>
      <c r="AV375" s="13" t="s">
        <v>82</v>
      </c>
      <c r="AW375" s="13" t="s">
        <v>35</v>
      </c>
      <c r="AX375" s="13" t="s">
        <v>72</v>
      </c>
      <c r="AY375" s="270" t="s">
        <v>130</v>
      </c>
    </row>
    <row r="376" spans="2:51" s="13" customFormat="1" ht="13.5">
      <c r="B376" s="260"/>
      <c r="C376" s="261"/>
      <c r="D376" s="234" t="s">
        <v>192</v>
      </c>
      <c r="E376" s="262" t="s">
        <v>21</v>
      </c>
      <c r="F376" s="263" t="s">
        <v>595</v>
      </c>
      <c r="G376" s="261"/>
      <c r="H376" s="264">
        <v>1.8</v>
      </c>
      <c r="I376" s="265"/>
      <c r="J376" s="261"/>
      <c r="K376" s="261"/>
      <c r="L376" s="266"/>
      <c r="M376" s="267"/>
      <c r="N376" s="268"/>
      <c r="O376" s="268"/>
      <c r="P376" s="268"/>
      <c r="Q376" s="268"/>
      <c r="R376" s="268"/>
      <c r="S376" s="268"/>
      <c r="T376" s="269"/>
      <c r="AT376" s="270" t="s">
        <v>192</v>
      </c>
      <c r="AU376" s="270" t="s">
        <v>82</v>
      </c>
      <c r="AV376" s="13" t="s">
        <v>82</v>
      </c>
      <c r="AW376" s="13" t="s">
        <v>35</v>
      </c>
      <c r="AX376" s="13" t="s">
        <v>72</v>
      </c>
      <c r="AY376" s="270" t="s">
        <v>130</v>
      </c>
    </row>
    <row r="377" spans="2:51" s="12" customFormat="1" ht="13.5">
      <c r="B377" s="250"/>
      <c r="C377" s="251"/>
      <c r="D377" s="234" t="s">
        <v>192</v>
      </c>
      <c r="E377" s="252" t="s">
        <v>21</v>
      </c>
      <c r="F377" s="253" t="s">
        <v>596</v>
      </c>
      <c r="G377" s="251"/>
      <c r="H377" s="252" t="s">
        <v>21</v>
      </c>
      <c r="I377" s="254"/>
      <c r="J377" s="251"/>
      <c r="K377" s="251"/>
      <c r="L377" s="255"/>
      <c r="M377" s="256"/>
      <c r="N377" s="257"/>
      <c r="O377" s="257"/>
      <c r="P377" s="257"/>
      <c r="Q377" s="257"/>
      <c r="R377" s="257"/>
      <c r="S377" s="257"/>
      <c r="T377" s="258"/>
      <c r="AT377" s="259" t="s">
        <v>192</v>
      </c>
      <c r="AU377" s="259" t="s">
        <v>82</v>
      </c>
      <c r="AV377" s="12" t="s">
        <v>80</v>
      </c>
      <c r="AW377" s="12" t="s">
        <v>35</v>
      </c>
      <c r="AX377" s="12" t="s">
        <v>72</v>
      </c>
      <c r="AY377" s="259" t="s">
        <v>130</v>
      </c>
    </row>
    <row r="378" spans="2:51" s="13" customFormat="1" ht="13.5">
      <c r="B378" s="260"/>
      <c r="C378" s="261"/>
      <c r="D378" s="234" t="s">
        <v>192</v>
      </c>
      <c r="E378" s="262" t="s">
        <v>21</v>
      </c>
      <c r="F378" s="263" t="s">
        <v>597</v>
      </c>
      <c r="G378" s="261"/>
      <c r="H378" s="264">
        <v>1.35</v>
      </c>
      <c r="I378" s="265"/>
      <c r="J378" s="261"/>
      <c r="K378" s="261"/>
      <c r="L378" s="266"/>
      <c r="M378" s="267"/>
      <c r="N378" s="268"/>
      <c r="O378" s="268"/>
      <c r="P378" s="268"/>
      <c r="Q378" s="268"/>
      <c r="R378" s="268"/>
      <c r="S378" s="268"/>
      <c r="T378" s="269"/>
      <c r="AT378" s="270" t="s">
        <v>192</v>
      </c>
      <c r="AU378" s="270" t="s">
        <v>82</v>
      </c>
      <c r="AV378" s="13" t="s">
        <v>82</v>
      </c>
      <c r="AW378" s="13" t="s">
        <v>35</v>
      </c>
      <c r="AX378" s="13" t="s">
        <v>72</v>
      </c>
      <c r="AY378" s="270" t="s">
        <v>130</v>
      </c>
    </row>
    <row r="379" spans="2:51" s="13" customFormat="1" ht="13.5">
      <c r="B379" s="260"/>
      <c r="C379" s="261"/>
      <c r="D379" s="234" t="s">
        <v>192</v>
      </c>
      <c r="E379" s="262" t="s">
        <v>21</v>
      </c>
      <c r="F379" s="263" t="s">
        <v>598</v>
      </c>
      <c r="G379" s="261"/>
      <c r="H379" s="264">
        <v>0.45</v>
      </c>
      <c r="I379" s="265"/>
      <c r="J379" s="261"/>
      <c r="K379" s="261"/>
      <c r="L379" s="266"/>
      <c r="M379" s="267"/>
      <c r="N379" s="268"/>
      <c r="O379" s="268"/>
      <c r="P379" s="268"/>
      <c r="Q379" s="268"/>
      <c r="R379" s="268"/>
      <c r="S379" s="268"/>
      <c r="T379" s="269"/>
      <c r="AT379" s="270" t="s">
        <v>192</v>
      </c>
      <c r="AU379" s="270" t="s">
        <v>82</v>
      </c>
      <c r="AV379" s="13" t="s">
        <v>82</v>
      </c>
      <c r="AW379" s="13" t="s">
        <v>35</v>
      </c>
      <c r="AX379" s="13" t="s">
        <v>72</v>
      </c>
      <c r="AY379" s="270" t="s">
        <v>130</v>
      </c>
    </row>
    <row r="380" spans="2:65" s="1" customFormat="1" ht="16.5" customHeight="1">
      <c r="B380" s="45"/>
      <c r="C380" s="223" t="s">
        <v>599</v>
      </c>
      <c r="D380" s="223" t="s">
        <v>131</v>
      </c>
      <c r="E380" s="224" t="s">
        <v>600</v>
      </c>
      <c r="F380" s="225" t="s">
        <v>601</v>
      </c>
      <c r="G380" s="226" t="s">
        <v>201</v>
      </c>
      <c r="H380" s="227">
        <v>7.8</v>
      </c>
      <c r="I380" s="228"/>
      <c r="J380" s="227">
        <f>ROUND(I380*H380,1)</f>
        <v>0</v>
      </c>
      <c r="K380" s="225" t="s">
        <v>135</v>
      </c>
      <c r="L380" s="71"/>
      <c r="M380" s="229" t="s">
        <v>21</v>
      </c>
      <c r="N380" s="230" t="s">
        <v>43</v>
      </c>
      <c r="O380" s="46"/>
      <c r="P380" s="231">
        <f>O380*H380</f>
        <v>0</v>
      </c>
      <c r="Q380" s="231">
        <v>0.00041</v>
      </c>
      <c r="R380" s="231">
        <f>Q380*H380</f>
        <v>0.003198</v>
      </c>
      <c r="S380" s="231">
        <v>0</v>
      </c>
      <c r="T380" s="232">
        <f>S380*H380</f>
        <v>0</v>
      </c>
      <c r="AR380" s="23" t="s">
        <v>283</v>
      </c>
      <c r="AT380" s="23" t="s">
        <v>131</v>
      </c>
      <c r="AU380" s="23" t="s">
        <v>82</v>
      </c>
      <c r="AY380" s="23" t="s">
        <v>130</v>
      </c>
      <c r="BE380" s="233">
        <f>IF(N380="základní",J380,0)</f>
        <v>0</v>
      </c>
      <c r="BF380" s="233">
        <f>IF(N380="snížená",J380,0)</f>
        <v>0</v>
      </c>
      <c r="BG380" s="233">
        <f>IF(N380="zákl. přenesená",J380,0)</f>
        <v>0</v>
      </c>
      <c r="BH380" s="233">
        <f>IF(N380="sníž. přenesená",J380,0)</f>
        <v>0</v>
      </c>
      <c r="BI380" s="233">
        <f>IF(N380="nulová",J380,0)</f>
        <v>0</v>
      </c>
      <c r="BJ380" s="23" t="s">
        <v>80</v>
      </c>
      <c r="BK380" s="233">
        <f>ROUND(I380*H380,1)</f>
        <v>0</v>
      </c>
      <c r="BL380" s="23" t="s">
        <v>283</v>
      </c>
      <c r="BM380" s="23" t="s">
        <v>602</v>
      </c>
    </row>
    <row r="381" spans="2:47" s="1" customFormat="1" ht="13.5">
      <c r="B381" s="45"/>
      <c r="C381" s="73"/>
      <c r="D381" s="234" t="s">
        <v>217</v>
      </c>
      <c r="E381" s="73"/>
      <c r="F381" s="235" t="s">
        <v>590</v>
      </c>
      <c r="G381" s="73"/>
      <c r="H381" s="73"/>
      <c r="I381" s="195"/>
      <c r="J381" s="73"/>
      <c r="K381" s="73"/>
      <c r="L381" s="71"/>
      <c r="M381" s="236"/>
      <c r="N381" s="46"/>
      <c r="O381" s="46"/>
      <c r="P381" s="46"/>
      <c r="Q381" s="46"/>
      <c r="R381" s="46"/>
      <c r="S381" s="46"/>
      <c r="T381" s="94"/>
      <c r="AT381" s="23" t="s">
        <v>217</v>
      </c>
      <c r="AU381" s="23" t="s">
        <v>82</v>
      </c>
    </row>
    <row r="382" spans="2:51" s="12" customFormat="1" ht="13.5">
      <c r="B382" s="250"/>
      <c r="C382" s="251"/>
      <c r="D382" s="234" t="s">
        <v>192</v>
      </c>
      <c r="E382" s="252" t="s">
        <v>21</v>
      </c>
      <c r="F382" s="253" t="s">
        <v>596</v>
      </c>
      <c r="G382" s="251"/>
      <c r="H382" s="252" t="s">
        <v>21</v>
      </c>
      <c r="I382" s="254"/>
      <c r="J382" s="251"/>
      <c r="K382" s="251"/>
      <c r="L382" s="255"/>
      <c r="M382" s="256"/>
      <c r="N382" s="257"/>
      <c r="O382" s="257"/>
      <c r="P382" s="257"/>
      <c r="Q382" s="257"/>
      <c r="R382" s="257"/>
      <c r="S382" s="257"/>
      <c r="T382" s="258"/>
      <c r="AT382" s="259" t="s">
        <v>192</v>
      </c>
      <c r="AU382" s="259" t="s">
        <v>82</v>
      </c>
      <c r="AV382" s="12" t="s">
        <v>80</v>
      </c>
      <c r="AW382" s="12" t="s">
        <v>35</v>
      </c>
      <c r="AX382" s="12" t="s">
        <v>72</v>
      </c>
      <c r="AY382" s="259" t="s">
        <v>130</v>
      </c>
    </row>
    <row r="383" spans="2:51" s="13" customFormat="1" ht="13.5">
      <c r="B383" s="260"/>
      <c r="C383" s="261"/>
      <c r="D383" s="234" t="s">
        <v>192</v>
      </c>
      <c r="E383" s="262" t="s">
        <v>21</v>
      </c>
      <c r="F383" s="263" t="s">
        <v>603</v>
      </c>
      <c r="G383" s="261"/>
      <c r="H383" s="264">
        <v>4.95</v>
      </c>
      <c r="I383" s="265"/>
      <c r="J383" s="261"/>
      <c r="K383" s="261"/>
      <c r="L383" s="266"/>
      <c r="M383" s="267"/>
      <c r="N383" s="268"/>
      <c r="O383" s="268"/>
      <c r="P383" s="268"/>
      <c r="Q383" s="268"/>
      <c r="R383" s="268"/>
      <c r="S383" s="268"/>
      <c r="T383" s="269"/>
      <c r="AT383" s="270" t="s">
        <v>192</v>
      </c>
      <c r="AU383" s="270" t="s">
        <v>82</v>
      </c>
      <c r="AV383" s="13" t="s">
        <v>82</v>
      </c>
      <c r="AW383" s="13" t="s">
        <v>35</v>
      </c>
      <c r="AX383" s="13" t="s">
        <v>72</v>
      </c>
      <c r="AY383" s="270" t="s">
        <v>130</v>
      </c>
    </row>
    <row r="384" spans="2:51" s="13" customFormat="1" ht="13.5">
      <c r="B384" s="260"/>
      <c r="C384" s="261"/>
      <c r="D384" s="234" t="s">
        <v>192</v>
      </c>
      <c r="E384" s="262" t="s">
        <v>21</v>
      </c>
      <c r="F384" s="263" t="s">
        <v>604</v>
      </c>
      <c r="G384" s="261"/>
      <c r="H384" s="264">
        <v>2.85</v>
      </c>
      <c r="I384" s="265"/>
      <c r="J384" s="261"/>
      <c r="K384" s="261"/>
      <c r="L384" s="266"/>
      <c r="M384" s="267"/>
      <c r="N384" s="268"/>
      <c r="O384" s="268"/>
      <c r="P384" s="268"/>
      <c r="Q384" s="268"/>
      <c r="R384" s="268"/>
      <c r="S384" s="268"/>
      <c r="T384" s="269"/>
      <c r="AT384" s="270" t="s">
        <v>192</v>
      </c>
      <c r="AU384" s="270" t="s">
        <v>82</v>
      </c>
      <c r="AV384" s="13" t="s">
        <v>82</v>
      </c>
      <c r="AW384" s="13" t="s">
        <v>35</v>
      </c>
      <c r="AX384" s="13" t="s">
        <v>72</v>
      </c>
      <c r="AY384" s="270" t="s">
        <v>130</v>
      </c>
    </row>
    <row r="385" spans="2:65" s="1" customFormat="1" ht="16.5" customHeight="1">
      <c r="B385" s="45"/>
      <c r="C385" s="271" t="s">
        <v>272</v>
      </c>
      <c r="D385" s="271" t="s">
        <v>261</v>
      </c>
      <c r="E385" s="272" t="s">
        <v>571</v>
      </c>
      <c r="F385" s="273" t="s">
        <v>572</v>
      </c>
      <c r="G385" s="274" t="s">
        <v>201</v>
      </c>
      <c r="H385" s="275">
        <v>8.58</v>
      </c>
      <c r="I385" s="276"/>
      <c r="J385" s="275">
        <f>ROUND(I385*H385,1)</f>
        <v>0</v>
      </c>
      <c r="K385" s="273" t="s">
        <v>135</v>
      </c>
      <c r="L385" s="277"/>
      <c r="M385" s="278" t="s">
        <v>21</v>
      </c>
      <c r="N385" s="279" t="s">
        <v>43</v>
      </c>
      <c r="O385" s="46"/>
      <c r="P385" s="231">
        <f>O385*H385</f>
        <v>0</v>
      </c>
      <c r="Q385" s="231">
        <v>0.009</v>
      </c>
      <c r="R385" s="231">
        <f>Q385*H385</f>
        <v>0.07722</v>
      </c>
      <c r="S385" s="231">
        <v>0</v>
      </c>
      <c r="T385" s="232">
        <f>S385*H385</f>
        <v>0</v>
      </c>
      <c r="AR385" s="23" t="s">
        <v>382</v>
      </c>
      <c r="AT385" s="23" t="s">
        <v>261</v>
      </c>
      <c r="AU385" s="23" t="s">
        <v>82</v>
      </c>
      <c r="AY385" s="23" t="s">
        <v>130</v>
      </c>
      <c r="BE385" s="233">
        <f>IF(N385="základní",J385,0)</f>
        <v>0</v>
      </c>
      <c r="BF385" s="233">
        <f>IF(N385="snížená",J385,0)</f>
        <v>0</v>
      </c>
      <c r="BG385" s="233">
        <f>IF(N385="zákl. přenesená",J385,0)</f>
        <v>0</v>
      </c>
      <c r="BH385" s="233">
        <f>IF(N385="sníž. přenesená",J385,0)</f>
        <v>0</v>
      </c>
      <c r="BI385" s="233">
        <f>IF(N385="nulová",J385,0)</f>
        <v>0</v>
      </c>
      <c r="BJ385" s="23" t="s">
        <v>80</v>
      </c>
      <c r="BK385" s="233">
        <f>ROUND(I385*H385,1)</f>
        <v>0</v>
      </c>
      <c r="BL385" s="23" t="s">
        <v>283</v>
      </c>
      <c r="BM385" s="23" t="s">
        <v>605</v>
      </c>
    </row>
    <row r="386" spans="2:51" s="13" customFormat="1" ht="13.5">
      <c r="B386" s="260"/>
      <c r="C386" s="261"/>
      <c r="D386" s="234" t="s">
        <v>192</v>
      </c>
      <c r="E386" s="261"/>
      <c r="F386" s="263" t="s">
        <v>606</v>
      </c>
      <c r="G386" s="261"/>
      <c r="H386" s="264">
        <v>8.58</v>
      </c>
      <c r="I386" s="265"/>
      <c r="J386" s="261"/>
      <c r="K386" s="261"/>
      <c r="L386" s="266"/>
      <c r="M386" s="267"/>
      <c r="N386" s="268"/>
      <c r="O386" s="268"/>
      <c r="P386" s="268"/>
      <c r="Q386" s="268"/>
      <c r="R386" s="268"/>
      <c r="S386" s="268"/>
      <c r="T386" s="269"/>
      <c r="AT386" s="270" t="s">
        <v>192</v>
      </c>
      <c r="AU386" s="270" t="s">
        <v>82</v>
      </c>
      <c r="AV386" s="13" t="s">
        <v>82</v>
      </c>
      <c r="AW386" s="13" t="s">
        <v>6</v>
      </c>
      <c r="AX386" s="13" t="s">
        <v>80</v>
      </c>
      <c r="AY386" s="270" t="s">
        <v>130</v>
      </c>
    </row>
    <row r="387" spans="2:65" s="1" customFormat="1" ht="38.25" customHeight="1">
      <c r="B387" s="45"/>
      <c r="C387" s="223" t="s">
        <v>607</v>
      </c>
      <c r="D387" s="223" t="s">
        <v>131</v>
      </c>
      <c r="E387" s="224" t="s">
        <v>608</v>
      </c>
      <c r="F387" s="225" t="s">
        <v>609</v>
      </c>
      <c r="G387" s="226" t="s">
        <v>215</v>
      </c>
      <c r="H387" s="227">
        <v>5.9</v>
      </c>
      <c r="I387" s="228"/>
      <c r="J387" s="227">
        <f>ROUND(I387*H387,1)</f>
        <v>0</v>
      </c>
      <c r="K387" s="225" t="s">
        <v>135</v>
      </c>
      <c r="L387" s="71"/>
      <c r="M387" s="229" t="s">
        <v>21</v>
      </c>
      <c r="N387" s="230" t="s">
        <v>43</v>
      </c>
      <c r="O387" s="46"/>
      <c r="P387" s="231">
        <f>O387*H387</f>
        <v>0</v>
      </c>
      <c r="Q387" s="231">
        <v>0.00026</v>
      </c>
      <c r="R387" s="231">
        <f>Q387*H387</f>
        <v>0.001534</v>
      </c>
      <c r="S387" s="231">
        <v>0</v>
      </c>
      <c r="T387" s="232">
        <f>S387*H387</f>
        <v>0</v>
      </c>
      <c r="AR387" s="23" t="s">
        <v>283</v>
      </c>
      <c r="AT387" s="23" t="s">
        <v>131</v>
      </c>
      <c r="AU387" s="23" t="s">
        <v>82</v>
      </c>
      <c r="AY387" s="23" t="s">
        <v>130</v>
      </c>
      <c r="BE387" s="233">
        <f>IF(N387="základní",J387,0)</f>
        <v>0</v>
      </c>
      <c r="BF387" s="233">
        <f>IF(N387="snížená",J387,0)</f>
        <v>0</v>
      </c>
      <c r="BG387" s="233">
        <f>IF(N387="zákl. přenesená",J387,0)</f>
        <v>0</v>
      </c>
      <c r="BH387" s="233">
        <f>IF(N387="sníž. přenesená",J387,0)</f>
        <v>0</v>
      </c>
      <c r="BI387" s="233">
        <f>IF(N387="nulová",J387,0)</f>
        <v>0</v>
      </c>
      <c r="BJ387" s="23" t="s">
        <v>80</v>
      </c>
      <c r="BK387" s="233">
        <f>ROUND(I387*H387,1)</f>
        <v>0</v>
      </c>
      <c r="BL387" s="23" t="s">
        <v>283</v>
      </c>
      <c r="BM387" s="23" t="s">
        <v>610</v>
      </c>
    </row>
    <row r="388" spans="2:47" s="1" customFormat="1" ht="13.5">
      <c r="B388" s="45"/>
      <c r="C388" s="73"/>
      <c r="D388" s="234" t="s">
        <v>217</v>
      </c>
      <c r="E388" s="73"/>
      <c r="F388" s="235" t="s">
        <v>590</v>
      </c>
      <c r="G388" s="73"/>
      <c r="H388" s="73"/>
      <c r="I388" s="195"/>
      <c r="J388" s="73"/>
      <c r="K388" s="73"/>
      <c r="L388" s="71"/>
      <c r="M388" s="236"/>
      <c r="N388" s="46"/>
      <c r="O388" s="46"/>
      <c r="P388" s="46"/>
      <c r="Q388" s="46"/>
      <c r="R388" s="46"/>
      <c r="S388" s="46"/>
      <c r="T388" s="94"/>
      <c r="AT388" s="23" t="s">
        <v>217</v>
      </c>
      <c r="AU388" s="23" t="s">
        <v>82</v>
      </c>
    </row>
    <row r="389" spans="2:51" s="12" customFormat="1" ht="13.5">
      <c r="B389" s="250"/>
      <c r="C389" s="251"/>
      <c r="D389" s="234" t="s">
        <v>192</v>
      </c>
      <c r="E389" s="252" t="s">
        <v>21</v>
      </c>
      <c r="F389" s="253" t="s">
        <v>193</v>
      </c>
      <c r="G389" s="251"/>
      <c r="H389" s="252" t="s">
        <v>21</v>
      </c>
      <c r="I389" s="254"/>
      <c r="J389" s="251"/>
      <c r="K389" s="251"/>
      <c r="L389" s="255"/>
      <c r="M389" s="256"/>
      <c r="N389" s="257"/>
      <c r="O389" s="257"/>
      <c r="P389" s="257"/>
      <c r="Q389" s="257"/>
      <c r="R389" s="257"/>
      <c r="S389" s="257"/>
      <c r="T389" s="258"/>
      <c r="AT389" s="259" t="s">
        <v>192</v>
      </c>
      <c r="AU389" s="259" t="s">
        <v>82</v>
      </c>
      <c r="AV389" s="12" t="s">
        <v>80</v>
      </c>
      <c r="AW389" s="12" t="s">
        <v>35</v>
      </c>
      <c r="AX389" s="12" t="s">
        <v>72</v>
      </c>
      <c r="AY389" s="259" t="s">
        <v>130</v>
      </c>
    </row>
    <row r="390" spans="2:51" s="13" customFormat="1" ht="13.5">
      <c r="B390" s="260"/>
      <c r="C390" s="261"/>
      <c r="D390" s="234" t="s">
        <v>192</v>
      </c>
      <c r="E390" s="262" t="s">
        <v>21</v>
      </c>
      <c r="F390" s="263" t="s">
        <v>611</v>
      </c>
      <c r="G390" s="261"/>
      <c r="H390" s="264">
        <v>5.9</v>
      </c>
      <c r="I390" s="265"/>
      <c r="J390" s="261"/>
      <c r="K390" s="261"/>
      <c r="L390" s="266"/>
      <c r="M390" s="267"/>
      <c r="N390" s="268"/>
      <c r="O390" s="268"/>
      <c r="P390" s="268"/>
      <c r="Q390" s="268"/>
      <c r="R390" s="268"/>
      <c r="S390" s="268"/>
      <c r="T390" s="269"/>
      <c r="AT390" s="270" t="s">
        <v>192</v>
      </c>
      <c r="AU390" s="270" t="s">
        <v>82</v>
      </c>
      <c r="AV390" s="13" t="s">
        <v>82</v>
      </c>
      <c r="AW390" s="13" t="s">
        <v>35</v>
      </c>
      <c r="AX390" s="13" t="s">
        <v>72</v>
      </c>
      <c r="AY390" s="270" t="s">
        <v>130</v>
      </c>
    </row>
    <row r="391" spans="2:65" s="1" customFormat="1" ht="38.25" customHeight="1">
      <c r="B391" s="45"/>
      <c r="C391" s="223" t="s">
        <v>612</v>
      </c>
      <c r="D391" s="223" t="s">
        <v>131</v>
      </c>
      <c r="E391" s="224" t="s">
        <v>613</v>
      </c>
      <c r="F391" s="225" t="s">
        <v>614</v>
      </c>
      <c r="G391" s="226" t="s">
        <v>215</v>
      </c>
      <c r="H391" s="227">
        <v>34.24</v>
      </c>
      <c r="I391" s="228"/>
      <c r="J391" s="227">
        <f>ROUND(I391*H391,1)</f>
        <v>0</v>
      </c>
      <c r="K391" s="225" t="s">
        <v>135</v>
      </c>
      <c r="L391" s="71"/>
      <c r="M391" s="229" t="s">
        <v>21</v>
      </c>
      <c r="N391" s="230" t="s">
        <v>43</v>
      </c>
      <c r="O391" s="46"/>
      <c r="P391" s="231">
        <f>O391*H391</f>
        <v>0</v>
      </c>
      <c r="Q391" s="231">
        <v>0.00438</v>
      </c>
      <c r="R391" s="231">
        <f>Q391*H391</f>
        <v>0.14997120000000003</v>
      </c>
      <c r="S391" s="231">
        <v>0</v>
      </c>
      <c r="T391" s="232">
        <f>S391*H391</f>
        <v>0</v>
      </c>
      <c r="AR391" s="23" t="s">
        <v>283</v>
      </c>
      <c r="AT391" s="23" t="s">
        <v>131</v>
      </c>
      <c r="AU391" s="23" t="s">
        <v>82</v>
      </c>
      <c r="AY391" s="23" t="s">
        <v>130</v>
      </c>
      <c r="BE391" s="233">
        <f>IF(N391="základní",J391,0)</f>
        <v>0</v>
      </c>
      <c r="BF391" s="233">
        <f>IF(N391="snížená",J391,0)</f>
        <v>0</v>
      </c>
      <c r="BG391" s="233">
        <f>IF(N391="zákl. přenesená",J391,0)</f>
        <v>0</v>
      </c>
      <c r="BH391" s="233">
        <f>IF(N391="sníž. přenesená",J391,0)</f>
        <v>0</v>
      </c>
      <c r="BI391" s="233">
        <f>IF(N391="nulová",J391,0)</f>
        <v>0</v>
      </c>
      <c r="BJ391" s="23" t="s">
        <v>80</v>
      </c>
      <c r="BK391" s="233">
        <f>ROUND(I391*H391,1)</f>
        <v>0</v>
      </c>
      <c r="BL391" s="23" t="s">
        <v>283</v>
      </c>
      <c r="BM391" s="23" t="s">
        <v>615</v>
      </c>
    </row>
    <row r="392" spans="2:47" s="1" customFormat="1" ht="13.5">
      <c r="B392" s="45"/>
      <c r="C392" s="73"/>
      <c r="D392" s="234" t="s">
        <v>217</v>
      </c>
      <c r="E392" s="73"/>
      <c r="F392" s="235" t="s">
        <v>590</v>
      </c>
      <c r="G392" s="73"/>
      <c r="H392" s="73"/>
      <c r="I392" s="195"/>
      <c r="J392" s="73"/>
      <c r="K392" s="73"/>
      <c r="L392" s="71"/>
      <c r="M392" s="236"/>
      <c r="N392" s="46"/>
      <c r="O392" s="46"/>
      <c r="P392" s="46"/>
      <c r="Q392" s="46"/>
      <c r="R392" s="46"/>
      <c r="S392" s="46"/>
      <c r="T392" s="94"/>
      <c r="AT392" s="23" t="s">
        <v>217</v>
      </c>
      <c r="AU392" s="23" t="s">
        <v>82</v>
      </c>
    </row>
    <row r="393" spans="2:51" s="12" customFormat="1" ht="13.5">
      <c r="B393" s="250"/>
      <c r="C393" s="251"/>
      <c r="D393" s="234" t="s">
        <v>192</v>
      </c>
      <c r="E393" s="252" t="s">
        <v>21</v>
      </c>
      <c r="F393" s="253" t="s">
        <v>593</v>
      </c>
      <c r="G393" s="251"/>
      <c r="H393" s="252" t="s">
        <v>21</v>
      </c>
      <c r="I393" s="254"/>
      <c r="J393" s="251"/>
      <c r="K393" s="251"/>
      <c r="L393" s="255"/>
      <c r="M393" s="256"/>
      <c r="N393" s="257"/>
      <c r="O393" s="257"/>
      <c r="P393" s="257"/>
      <c r="Q393" s="257"/>
      <c r="R393" s="257"/>
      <c r="S393" s="257"/>
      <c r="T393" s="258"/>
      <c r="AT393" s="259" t="s">
        <v>192</v>
      </c>
      <c r="AU393" s="259" t="s">
        <v>82</v>
      </c>
      <c r="AV393" s="12" t="s">
        <v>80</v>
      </c>
      <c r="AW393" s="12" t="s">
        <v>35</v>
      </c>
      <c r="AX393" s="12" t="s">
        <v>72</v>
      </c>
      <c r="AY393" s="259" t="s">
        <v>130</v>
      </c>
    </row>
    <row r="394" spans="2:51" s="13" customFormat="1" ht="13.5">
      <c r="B394" s="260"/>
      <c r="C394" s="261"/>
      <c r="D394" s="234" t="s">
        <v>192</v>
      </c>
      <c r="E394" s="262" t="s">
        <v>21</v>
      </c>
      <c r="F394" s="263" t="s">
        <v>616</v>
      </c>
      <c r="G394" s="261"/>
      <c r="H394" s="264">
        <v>19.24</v>
      </c>
      <c r="I394" s="265"/>
      <c r="J394" s="261"/>
      <c r="K394" s="261"/>
      <c r="L394" s="266"/>
      <c r="M394" s="267"/>
      <c r="N394" s="268"/>
      <c r="O394" s="268"/>
      <c r="P394" s="268"/>
      <c r="Q394" s="268"/>
      <c r="R394" s="268"/>
      <c r="S394" s="268"/>
      <c r="T394" s="269"/>
      <c r="AT394" s="270" t="s">
        <v>192</v>
      </c>
      <c r="AU394" s="270" t="s">
        <v>82</v>
      </c>
      <c r="AV394" s="13" t="s">
        <v>82</v>
      </c>
      <c r="AW394" s="13" t="s">
        <v>35</v>
      </c>
      <c r="AX394" s="13" t="s">
        <v>72</v>
      </c>
      <c r="AY394" s="270" t="s">
        <v>130</v>
      </c>
    </row>
    <row r="395" spans="2:51" s="12" customFormat="1" ht="13.5">
      <c r="B395" s="250"/>
      <c r="C395" s="251"/>
      <c r="D395" s="234" t="s">
        <v>192</v>
      </c>
      <c r="E395" s="252" t="s">
        <v>21</v>
      </c>
      <c r="F395" s="253" t="s">
        <v>617</v>
      </c>
      <c r="G395" s="251"/>
      <c r="H395" s="252" t="s">
        <v>21</v>
      </c>
      <c r="I395" s="254"/>
      <c r="J395" s="251"/>
      <c r="K395" s="251"/>
      <c r="L395" s="255"/>
      <c r="M395" s="256"/>
      <c r="N395" s="257"/>
      <c r="O395" s="257"/>
      <c r="P395" s="257"/>
      <c r="Q395" s="257"/>
      <c r="R395" s="257"/>
      <c r="S395" s="257"/>
      <c r="T395" s="258"/>
      <c r="AT395" s="259" t="s">
        <v>192</v>
      </c>
      <c r="AU395" s="259" t="s">
        <v>82</v>
      </c>
      <c r="AV395" s="12" t="s">
        <v>80</v>
      </c>
      <c r="AW395" s="12" t="s">
        <v>35</v>
      </c>
      <c r="AX395" s="12" t="s">
        <v>72</v>
      </c>
      <c r="AY395" s="259" t="s">
        <v>130</v>
      </c>
    </row>
    <row r="396" spans="2:51" s="13" customFormat="1" ht="13.5">
      <c r="B396" s="260"/>
      <c r="C396" s="261"/>
      <c r="D396" s="234" t="s">
        <v>192</v>
      </c>
      <c r="E396" s="262" t="s">
        <v>21</v>
      </c>
      <c r="F396" s="263" t="s">
        <v>160</v>
      </c>
      <c r="G396" s="261"/>
      <c r="H396" s="264">
        <v>6</v>
      </c>
      <c r="I396" s="265"/>
      <c r="J396" s="261"/>
      <c r="K396" s="261"/>
      <c r="L396" s="266"/>
      <c r="M396" s="267"/>
      <c r="N396" s="268"/>
      <c r="O396" s="268"/>
      <c r="P396" s="268"/>
      <c r="Q396" s="268"/>
      <c r="R396" s="268"/>
      <c r="S396" s="268"/>
      <c r="T396" s="269"/>
      <c r="AT396" s="270" t="s">
        <v>192</v>
      </c>
      <c r="AU396" s="270" t="s">
        <v>82</v>
      </c>
      <c r="AV396" s="13" t="s">
        <v>82</v>
      </c>
      <c r="AW396" s="13" t="s">
        <v>35</v>
      </c>
      <c r="AX396" s="13" t="s">
        <v>72</v>
      </c>
      <c r="AY396" s="270" t="s">
        <v>130</v>
      </c>
    </row>
    <row r="397" spans="2:51" s="12" customFormat="1" ht="13.5">
      <c r="B397" s="250"/>
      <c r="C397" s="251"/>
      <c r="D397" s="234" t="s">
        <v>192</v>
      </c>
      <c r="E397" s="252" t="s">
        <v>21</v>
      </c>
      <c r="F397" s="253" t="s">
        <v>596</v>
      </c>
      <c r="G397" s="251"/>
      <c r="H397" s="252" t="s">
        <v>21</v>
      </c>
      <c r="I397" s="254"/>
      <c r="J397" s="251"/>
      <c r="K397" s="251"/>
      <c r="L397" s="255"/>
      <c r="M397" s="256"/>
      <c r="N397" s="257"/>
      <c r="O397" s="257"/>
      <c r="P397" s="257"/>
      <c r="Q397" s="257"/>
      <c r="R397" s="257"/>
      <c r="S397" s="257"/>
      <c r="T397" s="258"/>
      <c r="AT397" s="259" t="s">
        <v>192</v>
      </c>
      <c r="AU397" s="259" t="s">
        <v>82</v>
      </c>
      <c r="AV397" s="12" t="s">
        <v>80</v>
      </c>
      <c r="AW397" s="12" t="s">
        <v>35</v>
      </c>
      <c r="AX397" s="12" t="s">
        <v>72</v>
      </c>
      <c r="AY397" s="259" t="s">
        <v>130</v>
      </c>
    </row>
    <row r="398" spans="2:51" s="13" customFormat="1" ht="13.5">
      <c r="B398" s="260"/>
      <c r="C398" s="261"/>
      <c r="D398" s="234" t="s">
        <v>192</v>
      </c>
      <c r="E398" s="262" t="s">
        <v>21</v>
      </c>
      <c r="F398" s="263" t="s">
        <v>238</v>
      </c>
      <c r="G398" s="261"/>
      <c r="H398" s="264">
        <v>9</v>
      </c>
      <c r="I398" s="265"/>
      <c r="J398" s="261"/>
      <c r="K398" s="261"/>
      <c r="L398" s="266"/>
      <c r="M398" s="267"/>
      <c r="N398" s="268"/>
      <c r="O398" s="268"/>
      <c r="P398" s="268"/>
      <c r="Q398" s="268"/>
      <c r="R398" s="268"/>
      <c r="S398" s="268"/>
      <c r="T398" s="269"/>
      <c r="AT398" s="270" t="s">
        <v>192</v>
      </c>
      <c r="AU398" s="270" t="s">
        <v>82</v>
      </c>
      <c r="AV398" s="13" t="s">
        <v>82</v>
      </c>
      <c r="AW398" s="13" t="s">
        <v>35</v>
      </c>
      <c r="AX398" s="13" t="s">
        <v>72</v>
      </c>
      <c r="AY398" s="270" t="s">
        <v>130</v>
      </c>
    </row>
    <row r="399" spans="2:65" s="1" customFormat="1" ht="38.25" customHeight="1">
      <c r="B399" s="45"/>
      <c r="C399" s="223" t="s">
        <v>618</v>
      </c>
      <c r="D399" s="223" t="s">
        <v>131</v>
      </c>
      <c r="E399" s="224" t="s">
        <v>619</v>
      </c>
      <c r="F399" s="225" t="s">
        <v>620</v>
      </c>
      <c r="G399" s="226" t="s">
        <v>215</v>
      </c>
      <c r="H399" s="227">
        <v>88</v>
      </c>
      <c r="I399" s="228"/>
      <c r="J399" s="227">
        <f>ROUND(I399*H399,1)</f>
        <v>0</v>
      </c>
      <c r="K399" s="225" t="s">
        <v>135</v>
      </c>
      <c r="L399" s="71"/>
      <c r="M399" s="229" t="s">
        <v>21</v>
      </c>
      <c r="N399" s="230" t="s">
        <v>43</v>
      </c>
      <c r="O399" s="46"/>
      <c r="P399" s="231">
        <f>O399*H399</f>
        <v>0</v>
      </c>
      <c r="Q399" s="231">
        <v>0.00663</v>
      </c>
      <c r="R399" s="231">
        <f>Q399*H399</f>
        <v>0.58344</v>
      </c>
      <c r="S399" s="231">
        <v>0</v>
      </c>
      <c r="T399" s="232">
        <f>S399*H399</f>
        <v>0</v>
      </c>
      <c r="AR399" s="23" t="s">
        <v>283</v>
      </c>
      <c r="AT399" s="23" t="s">
        <v>131</v>
      </c>
      <c r="AU399" s="23" t="s">
        <v>82</v>
      </c>
      <c r="AY399" s="23" t="s">
        <v>130</v>
      </c>
      <c r="BE399" s="233">
        <f>IF(N399="základní",J399,0)</f>
        <v>0</v>
      </c>
      <c r="BF399" s="233">
        <f>IF(N399="snížená",J399,0)</f>
        <v>0</v>
      </c>
      <c r="BG399" s="233">
        <f>IF(N399="zákl. přenesená",J399,0)</f>
        <v>0</v>
      </c>
      <c r="BH399" s="233">
        <f>IF(N399="sníž. přenesená",J399,0)</f>
        <v>0</v>
      </c>
      <c r="BI399" s="233">
        <f>IF(N399="nulová",J399,0)</f>
        <v>0</v>
      </c>
      <c r="BJ399" s="23" t="s">
        <v>80</v>
      </c>
      <c r="BK399" s="233">
        <f>ROUND(I399*H399,1)</f>
        <v>0</v>
      </c>
      <c r="BL399" s="23" t="s">
        <v>283</v>
      </c>
      <c r="BM399" s="23" t="s">
        <v>621</v>
      </c>
    </row>
    <row r="400" spans="2:47" s="1" customFormat="1" ht="13.5">
      <c r="B400" s="45"/>
      <c r="C400" s="73"/>
      <c r="D400" s="234" t="s">
        <v>217</v>
      </c>
      <c r="E400" s="73"/>
      <c r="F400" s="235" t="s">
        <v>590</v>
      </c>
      <c r="G400" s="73"/>
      <c r="H400" s="73"/>
      <c r="I400" s="195"/>
      <c r="J400" s="73"/>
      <c r="K400" s="73"/>
      <c r="L400" s="71"/>
      <c r="M400" s="236"/>
      <c r="N400" s="46"/>
      <c r="O400" s="46"/>
      <c r="P400" s="46"/>
      <c r="Q400" s="46"/>
      <c r="R400" s="46"/>
      <c r="S400" s="46"/>
      <c r="T400" s="94"/>
      <c r="AT400" s="23" t="s">
        <v>217</v>
      </c>
      <c r="AU400" s="23" t="s">
        <v>82</v>
      </c>
    </row>
    <row r="401" spans="2:51" s="12" customFormat="1" ht="13.5">
      <c r="B401" s="250"/>
      <c r="C401" s="251"/>
      <c r="D401" s="234" t="s">
        <v>192</v>
      </c>
      <c r="E401" s="252" t="s">
        <v>21</v>
      </c>
      <c r="F401" s="253" t="s">
        <v>591</v>
      </c>
      <c r="G401" s="251"/>
      <c r="H401" s="252" t="s">
        <v>21</v>
      </c>
      <c r="I401" s="254"/>
      <c r="J401" s="251"/>
      <c r="K401" s="251"/>
      <c r="L401" s="255"/>
      <c r="M401" s="256"/>
      <c r="N401" s="257"/>
      <c r="O401" s="257"/>
      <c r="P401" s="257"/>
      <c r="Q401" s="257"/>
      <c r="R401" s="257"/>
      <c r="S401" s="257"/>
      <c r="T401" s="258"/>
      <c r="AT401" s="259" t="s">
        <v>192</v>
      </c>
      <c r="AU401" s="259" t="s">
        <v>82</v>
      </c>
      <c r="AV401" s="12" t="s">
        <v>80</v>
      </c>
      <c r="AW401" s="12" t="s">
        <v>35</v>
      </c>
      <c r="AX401" s="12" t="s">
        <v>72</v>
      </c>
      <c r="AY401" s="259" t="s">
        <v>130</v>
      </c>
    </row>
    <row r="402" spans="2:51" s="13" customFormat="1" ht="13.5">
      <c r="B402" s="260"/>
      <c r="C402" s="261"/>
      <c r="D402" s="234" t="s">
        <v>192</v>
      </c>
      <c r="E402" s="262" t="s">
        <v>21</v>
      </c>
      <c r="F402" s="263" t="s">
        <v>369</v>
      </c>
      <c r="G402" s="261"/>
      <c r="H402" s="264">
        <v>85</v>
      </c>
      <c r="I402" s="265"/>
      <c r="J402" s="261"/>
      <c r="K402" s="261"/>
      <c r="L402" s="266"/>
      <c r="M402" s="267"/>
      <c r="N402" s="268"/>
      <c r="O402" s="268"/>
      <c r="P402" s="268"/>
      <c r="Q402" s="268"/>
      <c r="R402" s="268"/>
      <c r="S402" s="268"/>
      <c r="T402" s="269"/>
      <c r="AT402" s="270" t="s">
        <v>192</v>
      </c>
      <c r="AU402" s="270" t="s">
        <v>82</v>
      </c>
      <c r="AV402" s="13" t="s">
        <v>82</v>
      </c>
      <c r="AW402" s="13" t="s">
        <v>35</v>
      </c>
      <c r="AX402" s="13" t="s">
        <v>72</v>
      </c>
      <c r="AY402" s="270" t="s">
        <v>130</v>
      </c>
    </row>
    <row r="403" spans="2:51" s="12" customFormat="1" ht="13.5">
      <c r="B403" s="250"/>
      <c r="C403" s="251"/>
      <c r="D403" s="234" t="s">
        <v>192</v>
      </c>
      <c r="E403" s="252" t="s">
        <v>21</v>
      </c>
      <c r="F403" s="253" t="s">
        <v>596</v>
      </c>
      <c r="G403" s="251"/>
      <c r="H403" s="252" t="s">
        <v>21</v>
      </c>
      <c r="I403" s="254"/>
      <c r="J403" s="251"/>
      <c r="K403" s="251"/>
      <c r="L403" s="255"/>
      <c r="M403" s="256"/>
      <c r="N403" s="257"/>
      <c r="O403" s="257"/>
      <c r="P403" s="257"/>
      <c r="Q403" s="257"/>
      <c r="R403" s="257"/>
      <c r="S403" s="257"/>
      <c r="T403" s="258"/>
      <c r="AT403" s="259" t="s">
        <v>192</v>
      </c>
      <c r="AU403" s="259" t="s">
        <v>82</v>
      </c>
      <c r="AV403" s="12" t="s">
        <v>80</v>
      </c>
      <c r="AW403" s="12" t="s">
        <v>35</v>
      </c>
      <c r="AX403" s="12" t="s">
        <v>72</v>
      </c>
      <c r="AY403" s="259" t="s">
        <v>130</v>
      </c>
    </row>
    <row r="404" spans="2:51" s="13" customFormat="1" ht="13.5">
      <c r="B404" s="260"/>
      <c r="C404" s="261"/>
      <c r="D404" s="234" t="s">
        <v>192</v>
      </c>
      <c r="E404" s="262" t="s">
        <v>21</v>
      </c>
      <c r="F404" s="263" t="s">
        <v>146</v>
      </c>
      <c r="G404" s="261"/>
      <c r="H404" s="264">
        <v>3</v>
      </c>
      <c r="I404" s="265"/>
      <c r="J404" s="261"/>
      <c r="K404" s="261"/>
      <c r="L404" s="266"/>
      <c r="M404" s="267"/>
      <c r="N404" s="268"/>
      <c r="O404" s="268"/>
      <c r="P404" s="268"/>
      <c r="Q404" s="268"/>
      <c r="R404" s="268"/>
      <c r="S404" s="268"/>
      <c r="T404" s="269"/>
      <c r="AT404" s="270" t="s">
        <v>192</v>
      </c>
      <c r="AU404" s="270" t="s">
        <v>82</v>
      </c>
      <c r="AV404" s="13" t="s">
        <v>82</v>
      </c>
      <c r="AW404" s="13" t="s">
        <v>35</v>
      </c>
      <c r="AX404" s="13" t="s">
        <v>72</v>
      </c>
      <c r="AY404" s="270" t="s">
        <v>130</v>
      </c>
    </row>
    <row r="405" spans="2:65" s="1" customFormat="1" ht="25.5" customHeight="1">
      <c r="B405" s="45"/>
      <c r="C405" s="223" t="s">
        <v>622</v>
      </c>
      <c r="D405" s="223" t="s">
        <v>131</v>
      </c>
      <c r="E405" s="224" t="s">
        <v>623</v>
      </c>
      <c r="F405" s="225" t="s">
        <v>624</v>
      </c>
      <c r="G405" s="226" t="s">
        <v>201</v>
      </c>
      <c r="H405" s="227">
        <v>12</v>
      </c>
      <c r="I405" s="228"/>
      <c r="J405" s="227">
        <f>ROUND(I405*H405,1)</f>
        <v>0</v>
      </c>
      <c r="K405" s="225" t="s">
        <v>135</v>
      </c>
      <c r="L405" s="71"/>
      <c r="M405" s="229" t="s">
        <v>21</v>
      </c>
      <c r="N405" s="230" t="s">
        <v>43</v>
      </c>
      <c r="O405" s="46"/>
      <c r="P405" s="231">
        <f>O405*H405</f>
        <v>0</v>
      </c>
      <c r="Q405" s="231">
        <v>0</v>
      </c>
      <c r="R405" s="231">
        <f>Q405*H405</f>
        <v>0</v>
      </c>
      <c r="S405" s="231">
        <v>0</v>
      </c>
      <c r="T405" s="232">
        <f>S405*H405</f>
        <v>0</v>
      </c>
      <c r="AR405" s="23" t="s">
        <v>283</v>
      </c>
      <c r="AT405" s="23" t="s">
        <v>131</v>
      </c>
      <c r="AU405" s="23" t="s">
        <v>82</v>
      </c>
      <c r="AY405" s="23" t="s">
        <v>130</v>
      </c>
      <c r="BE405" s="233">
        <f>IF(N405="základní",J405,0)</f>
        <v>0</v>
      </c>
      <c r="BF405" s="233">
        <f>IF(N405="snížená",J405,0)</f>
        <v>0</v>
      </c>
      <c r="BG405" s="233">
        <f>IF(N405="zákl. přenesená",J405,0)</f>
        <v>0</v>
      </c>
      <c r="BH405" s="233">
        <f>IF(N405="sníž. přenesená",J405,0)</f>
        <v>0</v>
      </c>
      <c r="BI405" s="233">
        <f>IF(N405="nulová",J405,0)</f>
        <v>0</v>
      </c>
      <c r="BJ405" s="23" t="s">
        <v>80</v>
      </c>
      <c r="BK405" s="233">
        <f>ROUND(I405*H405,1)</f>
        <v>0</v>
      </c>
      <c r="BL405" s="23" t="s">
        <v>283</v>
      </c>
      <c r="BM405" s="23" t="s">
        <v>625</v>
      </c>
    </row>
    <row r="406" spans="2:47" s="1" customFormat="1" ht="13.5">
      <c r="B406" s="45"/>
      <c r="C406" s="73"/>
      <c r="D406" s="234" t="s">
        <v>217</v>
      </c>
      <c r="E406" s="73"/>
      <c r="F406" s="235" t="s">
        <v>590</v>
      </c>
      <c r="G406" s="73"/>
      <c r="H406" s="73"/>
      <c r="I406" s="195"/>
      <c r="J406" s="73"/>
      <c r="K406" s="73"/>
      <c r="L406" s="71"/>
      <c r="M406" s="236"/>
      <c r="N406" s="46"/>
      <c r="O406" s="46"/>
      <c r="P406" s="46"/>
      <c r="Q406" s="46"/>
      <c r="R406" s="46"/>
      <c r="S406" s="46"/>
      <c r="T406" s="94"/>
      <c r="AT406" s="23" t="s">
        <v>217</v>
      </c>
      <c r="AU406" s="23" t="s">
        <v>82</v>
      </c>
    </row>
    <row r="407" spans="2:51" s="12" customFormat="1" ht="13.5">
      <c r="B407" s="250"/>
      <c r="C407" s="251"/>
      <c r="D407" s="234" t="s">
        <v>192</v>
      </c>
      <c r="E407" s="252" t="s">
        <v>21</v>
      </c>
      <c r="F407" s="253" t="s">
        <v>617</v>
      </c>
      <c r="G407" s="251"/>
      <c r="H407" s="252" t="s">
        <v>21</v>
      </c>
      <c r="I407" s="254"/>
      <c r="J407" s="251"/>
      <c r="K407" s="251"/>
      <c r="L407" s="255"/>
      <c r="M407" s="256"/>
      <c r="N407" s="257"/>
      <c r="O407" s="257"/>
      <c r="P407" s="257"/>
      <c r="Q407" s="257"/>
      <c r="R407" s="257"/>
      <c r="S407" s="257"/>
      <c r="T407" s="258"/>
      <c r="AT407" s="259" t="s">
        <v>192</v>
      </c>
      <c r="AU407" s="259" t="s">
        <v>82</v>
      </c>
      <c r="AV407" s="12" t="s">
        <v>80</v>
      </c>
      <c r="AW407" s="12" t="s">
        <v>35</v>
      </c>
      <c r="AX407" s="12" t="s">
        <v>72</v>
      </c>
      <c r="AY407" s="259" t="s">
        <v>130</v>
      </c>
    </row>
    <row r="408" spans="2:51" s="13" customFormat="1" ht="13.5">
      <c r="B408" s="260"/>
      <c r="C408" s="261"/>
      <c r="D408" s="234" t="s">
        <v>192</v>
      </c>
      <c r="E408" s="262" t="s">
        <v>21</v>
      </c>
      <c r="F408" s="263" t="s">
        <v>454</v>
      </c>
      <c r="G408" s="261"/>
      <c r="H408" s="264">
        <v>12</v>
      </c>
      <c r="I408" s="265"/>
      <c r="J408" s="261"/>
      <c r="K408" s="261"/>
      <c r="L408" s="266"/>
      <c r="M408" s="267"/>
      <c r="N408" s="268"/>
      <c r="O408" s="268"/>
      <c r="P408" s="268"/>
      <c r="Q408" s="268"/>
      <c r="R408" s="268"/>
      <c r="S408" s="268"/>
      <c r="T408" s="269"/>
      <c r="AT408" s="270" t="s">
        <v>192</v>
      </c>
      <c r="AU408" s="270" t="s">
        <v>82</v>
      </c>
      <c r="AV408" s="13" t="s">
        <v>82</v>
      </c>
      <c r="AW408" s="13" t="s">
        <v>35</v>
      </c>
      <c r="AX408" s="13" t="s">
        <v>72</v>
      </c>
      <c r="AY408" s="270" t="s">
        <v>130</v>
      </c>
    </row>
    <row r="409" spans="2:65" s="1" customFormat="1" ht="16.5" customHeight="1">
      <c r="B409" s="45"/>
      <c r="C409" s="271" t="s">
        <v>626</v>
      </c>
      <c r="D409" s="271" t="s">
        <v>261</v>
      </c>
      <c r="E409" s="272" t="s">
        <v>627</v>
      </c>
      <c r="F409" s="273" t="s">
        <v>628</v>
      </c>
      <c r="G409" s="274" t="s">
        <v>201</v>
      </c>
      <c r="H409" s="275">
        <v>13.2</v>
      </c>
      <c r="I409" s="276"/>
      <c r="J409" s="275">
        <f>ROUND(I409*H409,1)</f>
        <v>0</v>
      </c>
      <c r="K409" s="273" t="s">
        <v>135</v>
      </c>
      <c r="L409" s="277"/>
      <c r="M409" s="278" t="s">
        <v>21</v>
      </c>
      <c r="N409" s="279" t="s">
        <v>43</v>
      </c>
      <c r="O409" s="46"/>
      <c r="P409" s="231">
        <f>O409*H409</f>
        <v>0</v>
      </c>
      <c r="Q409" s="231">
        <v>0.00017</v>
      </c>
      <c r="R409" s="231">
        <f>Q409*H409</f>
        <v>0.002244</v>
      </c>
      <c r="S409" s="231">
        <v>0</v>
      </c>
      <c r="T409" s="232">
        <f>S409*H409</f>
        <v>0</v>
      </c>
      <c r="AR409" s="23" t="s">
        <v>382</v>
      </c>
      <c r="AT409" s="23" t="s">
        <v>261</v>
      </c>
      <c r="AU409" s="23" t="s">
        <v>82</v>
      </c>
      <c r="AY409" s="23" t="s">
        <v>130</v>
      </c>
      <c r="BE409" s="233">
        <f>IF(N409="základní",J409,0)</f>
        <v>0</v>
      </c>
      <c r="BF409" s="233">
        <f>IF(N409="snížená",J409,0)</f>
        <v>0</v>
      </c>
      <c r="BG409" s="233">
        <f>IF(N409="zákl. přenesená",J409,0)</f>
        <v>0</v>
      </c>
      <c r="BH409" s="233">
        <f>IF(N409="sníž. přenesená",J409,0)</f>
        <v>0</v>
      </c>
      <c r="BI409" s="233">
        <f>IF(N409="nulová",J409,0)</f>
        <v>0</v>
      </c>
      <c r="BJ409" s="23" t="s">
        <v>80</v>
      </c>
      <c r="BK409" s="233">
        <f>ROUND(I409*H409,1)</f>
        <v>0</v>
      </c>
      <c r="BL409" s="23" t="s">
        <v>283</v>
      </c>
      <c r="BM409" s="23" t="s">
        <v>629</v>
      </c>
    </row>
    <row r="410" spans="2:51" s="13" customFormat="1" ht="13.5">
      <c r="B410" s="260"/>
      <c r="C410" s="261"/>
      <c r="D410" s="234" t="s">
        <v>192</v>
      </c>
      <c r="E410" s="261"/>
      <c r="F410" s="263" t="s">
        <v>630</v>
      </c>
      <c r="G410" s="261"/>
      <c r="H410" s="264">
        <v>13.2</v>
      </c>
      <c r="I410" s="265"/>
      <c r="J410" s="261"/>
      <c r="K410" s="261"/>
      <c r="L410" s="266"/>
      <c r="M410" s="267"/>
      <c r="N410" s="268"/>
      <c r="O410" s="268"/>
      <c r="P410" s="268"/>
      <c r="Q410" s="268"/>
      <c r="R410" s="268"/>
      <c r="S410" s="268"/>
      <c r="T410" s="269"/>
      <c r="AT410" s="270" t="s">
        <v>192</v>
      </c>
      <c r="AU410" s="270" t="s">
        <v>82</v>
      </c>
      <c r="AV410" s="13" t="s">
        <v>82</v>
      </c>
      <c r="AW410" s="13" t="s">
        <v>6</v>
      </c>
      <c r="AX410" s="13" t="s">
        <v>80</v>
      </c>
      <c r="AY410" s="270" t="s">
        <v>130</v>
      </c>
    </row>
    <row r="411" spans="2:65" s="1" customFormat="1" ht="25.5" customHeight="1">
      <c r="B411" s="45"/>
      <c r="C411" s="223" t="s">
        <v>631</v>
      </c>
      <c r="D411" s="223" t="s">
        <v>131</v>
      </c>
      <c r="E411" s="224" t="s">
        <v>632</v>
      </c>
      <c r="F411" s="225" t="s">
        <v>633</v>
      </c>
      <c r="G411" s="226" t="s">
        <v>201</v>
      </c>
      <c r="H411" s="227">
        <v>12</v>
      </c>
      <c r="I411" s="228"/>
      <c r="J411" s="227">
        <f>ROUND(I411*H411,1)</f>
        <v>0</v>
      </c>
      <c r="K411" s="225" t="s">
        <v>135</v>
      </c>
      <c r="L411" s="71"/>
      <c r="M411" s="229" t="s">
        <v>21</v>
      </c>
      <c r="N411" s="230" t="s">
        <v>43</v>
      </c>
      <c r="O411" s="46"/>
      <c r="P411" s="231">
        <f>O411*H411</f>
        <v>0</v>
      </c>
      <c r="Q411" s="231">
        <v>0</v>
      </c>
      <c r="R411" s="231">
        <f>Q411*H411</f>
        <v>0</v>
      </c>
      <c r="S411" s="231">
        <v>0</v>
      </c>
      <c r="T411" s="232">
        <f>S411*H411</f>
        <v>0</v>
      </c>
      <c r="AR411" s="23" t="s">
        <v>283</v>
      </c>
      <c r="AT411" s="23" t="s">
        <v>131</v>
      </c>
      <c r="AU411" s="23" t="s">
        <v>82</v>
      </c>
      <c r="AY411" s="23" t="s">
        <v>130</v>
      </c>
      <c r="BE411" s="233">
        <f>IF(N411="základní",J411,0)</f>
        <v>0</v>
      </c>
      <c r="BF411" s="233">
        <f>IF(N411="snížená",J411,0)</f>
        <v>0</v>
      </c>
      <c r="BG411" s="233">
        <f>IF(N411="zákl. přenesená",J411,0)</f>
        <v>0</v>
      </c>
      <c r="BH411" s="233">
        <f>IF(N411="sníž. přenesená",J411,0)</f>
        <v>0</v>
      </c>
      <c r="BI411" s="233">
        <f>IF(N411="nulová",J411,0)</f>
        <v>0</v>
      </c>
      <c r="BJ411" s="23" t="s">
        <v>80</v>
      </c>
      <c r="BK411" s="233">
        <f>ROUND(I411*H411,1)</f>
        <v>0</v>
      </c>
      <c r="BL411" s="23" t="s">
        <v>283</v>
      </c>
      <c r="BM411" s="23" t="s">
        <v>634</v>
      </c>
    </row>
    <row r="412" spans="2:47" s="1" customFormat="1" ht="13.5">
      <c r="B412" s="45"/>
      <c r="C412" s="73"/>
      <c r="D412" s="234" t="s">
        <v>217</v>
      </c>
      <c r="E412" s="73"/>
      <c r="F412" s="235" t="s">
        <v>590</v>
      </c>
      <c r="G412" s="73"/>
      <c r="H412" s="73"/>
      <c r="I412" s="195"/>
      <c r="J412" s="73"/>
      <c r="K412" s="73"/>
      <c r="L412" s="71"/>
      <c r="M412" s="236"/>
      <c r="N412" s="46"/>
      <c r="O412" s="46"/>
      <c r="P412" s="46"/>
      <c r="Q412" s="46"/>
      <c r="R412" s="46"/>
      <c r="S412" s="46"/>
      <c r="T412" s="94"/>
      <c r="AT412" s="23" t="s">
        <v>217</v>
      </c>
      <c r="AU412" s="23" t="s">
        <v>82</v>
      </c>
    </row>
    <row r="413" spans="2:51" s="12" customFormat="1" ht="13.5">
      <c r="B413" s="250"/>
      <c r="C413" s="251"/>
      <c r="D413" s="234" t="s">
        <v>192</v>
      </c>
      <c r="E413" s="252" t="s">
        <v>21</v>
      </c>
      <c r="F413" s="253" t="s">
        <v>617</v>
      </c>
      <c r="G413" s="251"/>
      <c r="H413" s="252" t="s">
        <v>21</v>
      </c>
      <c r="I413" s="254"/>
      <c r="J413" s="251"/>
      <c r="K413" s="251"/>
      <c r="L413" s="255"/>
      <c r="M413" s="256"/>
      <c r="N413" s="257"/>
      <c r="O413" s="257"/>
      <c r="P413" s="257"/>
      <c r="Q413" s="257"/>
      <c r="R413" s="257"/>
      <c r="S413" s="257"/>
      <c r="T413" s="258"/>
      <c r="AT413" s="259" t="s">
        <v>192</v>
      </c>
      <c r="AU413" s="259" t="s">
        <v>82</v>
      </c>
      <c r="AV413" s="12" t="s">
        <v>80</v>
      </c>
      <c r="AW413" s="12" t="s">
        <v>35</v>
      </c>
      <c r="AX413" s="12" t="s">
        <v>72</v>
      </c>
      <c r="AY413" s="259" t="s">
        <v>130</v>
      </c>
    </row>
    <row r="414" spans="2:51" s="13" customFormat="1" ht="13.5">
      <c r="B414" s="260"/>
      <c r="C414" s="261"/>
      <c r="D414" s="234" t="s">
        <v>192</v>
      </c>
      <c r="E414" s="262" t="s">
        <v>21</v>
      </c>
      <c r="F414" s="263" t="s">
        <v>454</v>
      </c>
      <c r="G414" s="261"/>
      <c r="H414" s="264">
        <v>12</v>
      </c>
      <c r="I414" s="265"/>
      <c r="J414" s="261"/>
      <c r="K414" s="261"/>
      <c r="L414" s="266"/>
      <c r="M414" s="267"/>
      <c r="N414" s="268"/>
      <c r="O414" s="268"/>
      <c r="P414" s="268"/>
      <c r="Q414" s="268"/>
      <c r="R414" s="268"/>
      <c r="S414" s="268"/>
      <c r="T414" s="269"/>
      <c r="AT414" s="270" t="s">
        <v>192</v>
      </c>
      <c r="AU414" s="270" t="s">
        <v>82</v>
      </c>
      <c r="AV414" s="13" t="s">
        <v>82</v>
      </c>
      <c r="AW414" s="13" t="s">
        <v>35</v>
      </c>
      <c r="AX414" s="13" t="s">
        <v>72</v>
      </c>
      <c r="AY414" s="270" t="s">
        <v>130</v>
      </c>
    </row>
    <row r="415" spans="2:65" s="1" customFormat="1" ht="16.5" customHeight="1">
      <c r="B415" s="45"/>
      <c r="C415" s="271" t="s">
        <v>635</v>
      </c>
      <c r="D415" s="271" t="s">
        <v>261</v>
      </c>
      <c r="E415" s="272" t="s">
        <v>636</v>
      </c>
      <c r="F415" s="273" t="s">
        <v>637</v>
      </c>
      <c r="G415" s="274" t="s">
        <v>201</v>
      </c>
      <c r="H415" s="275">
        <v>12.24</v>
      </c>
      <c r="I415" s="276"/>
      <c r="J415" s="275">
        <f>ROUND(I415*H415,1)</f>
        <v>0</v>
      </c>
      <c r="K415" s="273" t="s">
        <v>135</v>
      </c>
      <c r="L415" s="277"/>
      <c r="M415" s="278" t="s">
        <v>21</v>
      </c>
      <c r="N415" s="279" t="s">
        <v>43</v>
      </c>
      <c r="O415" s="46"/>
      <c r="P415" s="231">
        <f>O415*H415</f>
        <v>0</v>
      </c>
      <c r="Q415" s="231">
        <v>0.0045</v>
      </c>
      <c r="R415" s="231">
        <f>Q415*H415</f>
        <v>0.05508</v>
      </c>
      <c r="S415" s="231">
        <v>0</v>
      </c>
      <c r="T415" s="232">
        <f>S415*H415</f>
        <v>0</v>
      </c>
      <c r="AR415" s="23" t="s">
        <v>382</v>
      </c>
      <c r="AT415" s="23" t="s">
        <v>261</v>
      </c>
      <c r="AU415" s="23" t="s">
        <v>82</v>
      </c>
      <c r="AY415" s="23" t="s">
        <v>130</v>
      </c>
      <c r="BE415" s="233">
        <f>IF(N415="základní",J415,0)</f>
        <v>0</v>
      </c>
      <c r="BF415" s="233">
        <f>IF(N415="snížená",J415,0)</f>
        <v>0</v>
      </c>
      <c r="BG415" s="233">
        <f>IF(N415="zákl. přenesená",J415,0)</f>
        <v>0</v>
      </c>
      <c r="BH415" s="233">
        <f>IF(N415="sníž. přenesená",J415,0)</f>
        <v>0</v>
      </c>
      <c r="BI415" s="233">
        <f>IF(N415="nulová",J415,0)</f>
        <v>0</v>
      </c>
      <c r="BJ415" s="23" t="s">
        <v>80</v>
      </c>
      <c r="BK415" s="233">
        <f>ROUND(I415*H415,1)</f>
        <v>0</v>
      </c>
      <c r="BL415" s="23" t="s">
        <v>283</v>
      </c>
      <c r="BM415" s="23" t="s">
        <v>638</v>
      </c>
    </row>
    <row r="416" spans="2:51" s="13" customFormat="1" ht="13.5">
      <c r="B416" s="260"/>
      <c r="C416" s="261"/>
      <c r="D416" s="234" t="s">
        <v>192</v>
      </c>
      <c r="E416" s="261"/>
      <c r="F416" s="263" t="s">
        <v>639</v>
      </c>
      <c r="G416" s="261"/>
      <c r="H416" s="264">
        <v>12.24</v>
      </c>
      <c r="I416" s="265"/>
      <c r="J416" s="261"/>
      <c r="K416" s="261"/>
      <c r="L416" s="266"/>
      <c r="M416" s="267"/>
      <c r="N416" s="268"/>
      <c r="O416" s="268"/>
      <c r="P416" s="268"/>
      <c r="Q416" s="268"/>
      <c r="R416" s="268"/>
      <c r="S416" s="268"/>
      <c r="T416" s="269"/>
      <c r="AT416" s="270" t="s">
        <v>192</v>
      </c>
      <c r="AU416" s="270" t="s">
        <v>82</v>
      </c>
      <c r="AV416" s="13" t="s">
        <v>82</v>
      </c>
      <c r="AW416" s="13" t="s">
        <v>6</v>
      </c>
      <c r="AX416" s="13" t="s">
        <v>80</v>
      </c>
      <c r="AY416" s="270" t="s">
        <v>130</v>
      </c>
    </row>
    <row r="417" spans="2:65" s="1" customFormat="1" ht="25.5" customHeight="1">
      <c r="B417" s="45"/>
      <c r="C417" s="223" t="s">
        <v>640</v>
      </c>
      <c r="D417" s="223" t="s">
        <v>131</v>
      </c>
      <c r="E417" s="224" t="s">
        <v>641</v>
      </c>
      <c r="F417" s="225" t="s">
        <v>642</v>
      </c>
      <c r="G417" s="226" t="s">
        <v>201</v>
      </c>
      <c r="H417" s="227">
        <v>140.36</v>
      </c>
      <c r="I417" s="228"/>
      <c r="J417" s="227">
        <f>ROUND(I417*H417,1)</f>
        <v>0</v>
      </c>
      <c r="K417" s="225" t="s">
        <v>135</v>
      </c>
      <c r="L417" s="71"/>
      <c r="M417" s="229" t="s">
        <v>21</v>
      </c>
      <c r="N417" s="230" t="s">
        <v>43</v>
      </c>
      <c r="O417" s="46"/>
      <c r="P417" s="231">
        <f>O417*H417</f>
        <v>0</v>
      </c>
      <c r="Q417" s="231">
        <v>0</v>
      </c>
      <c r="R417" s="231">
        <f>Q417*H417</f>
        <v>0</v>
      </c>
      <c r="S417" s="231">
        <v>0</v>
      </c>
      <c r="T417" s="232">
        <f>S417*H417</f>
        <v>0</v>
      </c>
      <c r="AR417" s="23" t="s">
        <v>283</v>
      </c>
      <c r="AT417" s="23" t="s">
        <v>131</v>
      </c>
      <c r="AU417" s="23" t="s">
        <v>82</v>
      </c>
      <c r="AY417" s="23" t="s">
        <v>130</v>
      </c>
      <c r="BE417" s="233">
        <f>IF(N417="základní",J417,0)</f>
        <v>0</v>
      </c>
      <c r="BF417" s="233">
        <f>IF(N417="snížená",J417,0)</f>
        <v>0</v>
      </c>
      <c r="BG417" s="233">
        <f>IF(N417="zákl. přenesená",J417,0)</f>
        <v>0</v>
      </c>
      <c r="BH417" s="233">
        <f>IF(N417="sníž. přenesená",J417,0)</f>
        <v>0</v>
      </c>
      <c r="BI417" s="233">
        <f>IF(N417="nulová",J417,0)</f>
        <v>0</v>
      </c>
      <c r="BJ417" s="23" t="s">
        <v>80</v>
      </c>
      <c r="BK417" s="233">
        <f>ROUND(I417*H417,1)</f>
        <v>0</v>
      </c>
      <c r="BL417" s="23" t="s">
        <v>283</v>
      </c>
      <c r="BM417" s="23" t="s">
        <v>643</v>
      </c>
    </row>
    <row r="418" spans="2:47" s="1" customFormat="1" ht="13.5">
      <c r="B418" s="45"/>
      <c r="C418" s="73"/>
      <c r="D418" s="234" t="s">
        <v>217</v>
      </c>
      <c r="E418" s="73"/>
      <c r="F418" s="235" t="s">
        <v>590</v>
      </c>
      <c r="G418" s="73"/>
      <c r="H418" s="73"/>
      <c r="I418" s="195"/>
      <c r="J418" s="73"/>
      <c r="K418" s="73"/>
      <c r="L418" s="71"/>
      <c r="M418" s="236"/>
      <c r="N418" s="46"/>
      <c r="O418" s="46"/>
      <c r="P418" s="46"/>
      <c r="Q418" s="46"/>
      <c r="R418" s="46"/>
      <c r="S418" s="46"/>
      <c r="T418" s="94"/>
      <c r="AT418" s="23" t="s">
        <v>217</v>
      </c>
      <c r="AU418" s="23" t="s">
        <v>82</v>
      </c>
    </row>
    <row r="419" spans="2:51" s="12" customFormat="1" ht="13.5">
      <c r="B419" s="250"/>
      <c r="C419" s="251"/>
      <c r="D419" s="234" t="s">
        <v>192</v>
      </c>
      <c r="E419" s="252" t="s">
        <v>21</v>
      </c>
      <c r="F419" s="253" t="s">
        <v>591</v>
      </c>
      <c r="G419" s="251"/>
      <c r="H419" s="252" t="s">
        <v>21</v>
      </c>
      <c r="I419" s="254"/>
      <c r="J419" s="251"/>
      <c r="K419" s="251"/>
      <c r="L419" s="255"/>
      <c r="M419" s="256"/>
      <c r="N419" s="257"/>
      <c r="O419" s="257"/>
      <c r="P419" s="257"/>
      <c r="Q419" s="257"/>
      <c r="R419" s="257"/>
      <c r="S419" s="257"/>
      <c r="T419" s="258"/>
      <c r="AT419" s="259" t="s">
        <v>192</v>
      </c>
      <c r="AU419" s="259" t="s">
        <v>82</v>
      </c>
      <c r="AV419" s="12" t="s">
        <v>80</v>
      </c>
      <c r="AW419" s="12" t="s">
        <v>35</v>
      </c>
      <c r="AX419" s="12" t="s">
        <v>72</v>
      </c>
      <c r="AY419" s="259" t="s">
        <v>130</v>
      </c>
    </row>
    <row r="420" spans="2:51" s="13" customFormat="1" ht="13.5">
      <c r="B420" s="260"/>
      <c r="C420" s="261"/>
      <c r="D420" s="234" t="s">
        <v>192</v>
      </c>
      <c r="E420" s="262" t="s">
        <v>21</v>
      </c>
      <c r="F420" s="263" t="s">
        <v>644</v>
      </c>
      <c r="G420" s="261"/>
      <c r="H420" s="264">
        <v>119</v>
      </c>
      <c r="I420" s="265"/>
      <c r="J420" s="261"/>
      <c r="K420" s="261"/>
      <c r="L420" s="266"/>
      <c r="M420" s="267"/>
      <c r="N420" s="268"/>
      <c r="O420" s="268"/>
      <c r="P420" s="268"/>
      <c r="Q420" s="268"/>
      <c r="R420" s="268"/>
      <c r="S420" s="268"/>
      <c r="T420" s="269"/>
      <c r="AT420" s="270" t="s">
        <v>192</v>
      </c>
      <c r="AU420" s="270" t="s">
        <v>82</v>
      </c>
      <c r="AV420" s="13" t="s">
        <v>82</v>
      </c>
      <c r="AW420" s="13" t="s">
        <v>35</v>
      </c>
      <c r="AX420" s="13" t="s">
        <v>72</v>
      </c>
      <c r="AY420" s="270" t="s">
        <v>130</v>
      </c>
    </row>
    <row r="421" spans="2:51" s="12" customFormat="1" ht="13.5">
      <c r="B421" s="250"/>
      <c r="C421" s="251"/>
      <c r="D421" s="234" t="s">
        <v>192</v>
      </c>
      <c r="E421" s="252" t="s">
        <v>21</v>
      </c>
      <c r="F421" s="253" t="s">
        <v>593</v>
      </c>
      <c r="G421" s="251"/>
      <c r="H421" s="252" t="s">
        <v>21</v>
      </c>
      <c r="I421" s="254"/>
      <c r="J421" s="251"/>
      <c r="K421" s="251"/>
      <c r="L421" s="255"/>
      <c r="M421" s="256"/>
      <c r="N421" s="257"/>
      <c r="O421" s="257"/>
      <c r="P421" s="257"/>
      <c r="Q421" s="257"/>
      <c r="R421" s="257"/>
      <c r="S421" s="257"/>
      <c r="T421" s="258"/>
      <c r="AT421" s="259" t="s">
        <v>192</v>
      </c>
      <c r="AU421" s="259" t="s">
        <v>82</v>
      </c>
      <c r="AV421" s="12" t="s">
        <v>80</v>
      </c>
      <c r="AW421" s="12" t="s">
        <v>35</v>
      </c>
      <c r="AX421" s="12" t="s">
        <v>72</v>
      </c>
      <c r="AY421" s="259" t="s">
        <v>130</v>
      </c>
    </row>
    <row r="422" spans="2:51" s="13" customFormat="1" ht="13.5">
      <c r="B422" s="260"/>
      <c r="C422" s="261"/>
      <c r="D422" s="234" t="s">
        <v>192</v>
      </c>
      <c r="E422" s="262" t="s">
        <v>21</v>
      </c>
      <c r="F422" s="263" t="s">
        <v>645</v>
      </c>
      <c r="G422" s="261"/>
      <c r="H422" s="264">
        <v>21.36</v>
      </c>
      <c r="I422" s="265"/>
      <c r="J422" s="261"/>
      <c r="K422" s="261"/>
      <c r="L422" s="266"/>
      <c r="M422" s="267"/>
      <c r="N422" s="268"/>
      <c r="O422" s="268"/>
      <c r="P422" s="268"/>
      <c r="Q422" s="268"/>
      <c r="R422" s="268"/>
      <c r="S422" s="268"/>
      <c r="T422" s="269"/>
      <c r="AT422" s="270" t="s">
        <v>192</v>
      </c>
      <c r="AU422" s="270" t="s">
        <v>82</v>
      </c>
      <c r="AV422" s="13" t="s">
        <v>82</v>
      </c>
      <c r="AW422" s="13" t="s">
        <v>35</v>
      </c>
      <c r="AX422" s="13" t="s">
        <v>72</v>
      </c>
      <c r="AY422" s="270" t="s">
        <v>130</v>
      </c>
    </row>
    <row r="423" spans="2:65" s="1" customFormat="1" ht="25.5" customHeight="1">
      <c r="B423" s="45"/>
      <c r="C423" s="223" t="s">
        <v>646</v>
      </c>
      <c r="D423" s="223" t="s">
        <v>131</v>
      </c>
      <c r="E423" s="224" t="s">
        <v>647</v>
      </c>
      <c r="F423" s="225" t="s">
        <v>648</v>
      </c>
      <c r="G423" s="226" t="s">
        <v>201</v>
      </c>
      <c r="H423" s="227">
        <v>68</v>
      </c>
      <c r="I423" s="228"/>
      <c r="J423" s="227">
        <f>ROUND(I423*H423,1)</f>
        <v>0</v>
      </c>
      <c r="K423" s="225" t="s">
        <v>135</v>
      </c>
      <c r="L423" s="71"/>
      <c r="M423" s="229" t="s">
        <v>21</v>
      </c>
      <c r="N423" s="230" t="s">
        <v>43</v>
      </c>
      <c r="O423" s="46"/>
      <c r="P423" s="231">
        <f>O423*H423</f>
        <v>0</v>
      </c>
      <c r="Q423" s="231">
        <v>4E-05</v>
      </c>
      <c r="R423" s="231">
        <f>Q423*H423</f>
        <v>0.00272</v>
      </c>
      <c r="S423" s="231">
        <v>0</v>
      </c>
      <c r="T423" s="232">
        <f>S423*H423</f>
        <v>0</v>
      </c>
      <c r="AR423" s="23" t="s">
        <v>283</v>
      </c>
      <c r="AT423" s="23" t="s">
        <v>131</v>
      </c>
      <c r="AU423" s="23" t="s">
        <v>82</v>
      </c>
      <c r="AY423" s="23" t="s">
        <v>130</v>
      </c>
      <c r="BE423" s="233">
        <f>IF(N423="základní",J423,0)</f>
        <v>0</v>
      </c>
      <c r="BF423" s="233">
        <f>IF(N423="snížená",J423,0)</f>
        <v>0</v>
      </c>
      <c r="BG423" s="233">
        <f>IF(N423="zákl. přenesená",J423,0)</f>
        <v>0</v>
      </c>
      <c r="BH423" s="233">
        <f>IF(N423="sníž. přenesená",J423,0)</f>
        <v>0</v>
      </c>
      <c r="BI423" s="233">
        <f>IF(N423="nulová",J423,0)</f>
        <v>0</v>
      </c>
      <c r="BJ423" s="23" t="s">
        <v>80</v>
      </c>
      <c r="BK423" s="233">
        <f>ROUND(I423*H423,1)</f>
        <v>0</v>
      </c>
      <c r="BL423" s="23" t="s">
        <v>283</v>
      </c>
      <c r="BM423" s="23" t="s">
        <v>649</v>
      </c>
    </row>
    <row r="424" spans="2:47" s="1" customFormat="1" ht="13.5">
      <c r="B424" s="45"/>
      <c r="C424" s="73"/>
      <c r="D424" s="234" t="s">
        <v>217</v>
      </c>
      <c r="E424" s="73"/>
      <c r="F424" s="235" t="s">
        <v>590</v>
      </c>
      <c r="G424" s="73"/>
      <c r="H424" s="73"/>
      <c r="I424" s="195"/>
      <c r="J424" s="73"/>
      <c r="K424" s="73"/>
      <c r="L424" s="71"/>
      <c r="M424" s="236"/>
      <c r="N424" s="46"/>
      <c r="O424" s="46"/>
      <c r="P424" s="46"/>
      <c r="Q424" s="46"/>
      <c r="R424" s="46"/>
      <c r="S424" s="46"/>
      <c r="T424" s="94"/>
      <c r="AT424" s="23" t="s">
        <v>217</v>
      </c>
      <c r="AU424" s="23" t="s">
        <v>82</v>
      </c>
    </row>
    <row r="425" spans="2:51" s="12" customFormat="1" ht="13.5">
      <c r="B425" s="250"/>
      <c r="C425" s="251"/>
      <c r="D425" s="234" t="s">
        <v>192</v>
      </c>
      <c r="E425" s="252" t="s">
        <v>21</v>
      </c>
      <c r="F425" s="253" t="s">
        <v>591</v>
      </c>
      <c r="G425" s="251"/>
      <c r="H425" s="252" t="s">
        <v>21</v>
      </c>
      <c r="I425" s="254"/>
      <c r="J425" s="251"/>
      <c r="K425" s="251"/>
      <c r="L425" s="255"/>
      <c r="M425" s="256"/>
      <c r="N425" s="257"/>
      <c r="O425" s="257"/>
      <c r="P425" s="257"/>
      <c r="Q425" s="257"/>
      <c r="R425" s="257"/>
      <c r="S425" s="257"/>
      <c r="T425" s="258"/>
      <c r="AT425" s="259" t="s">
        <v>192</v>
      </c>
      <c r="AU425" s="259" t="s">
        <v>82</v>
      </c>
      <c r="AV425" s="12" t="s">
        <v>80</v>
      </c>
      <c r="AW425" s="12" t="s">
        <v>35</v>
      </c>
      <c r="AX425" s="12" t="s">
        <v>72</v>
      </c>
      <c r="AY425" s="259" t="s">
        <v>130</v>
      </c>
    </row>
    <row r="426" spans="2:51" s="13" customFormat="1" ht="13.5">
      <c r="B426" s="260"/>
      <c r="C426" s="261"/>
      <c r="D426" s="234" t="s">
        <v>192</v>
      </c>
      <c r="E426" s="262" t="s">
        <v>21</v>
      </c>
      <c r="F426" s="263" t="s">
        <v>592</v>
      </c>
      <c r="G426" s="261"/>
      <c r="H426" s="264">
        <v>68</v>
      </c>
      <c r="I426" s="265"/>
      <c r="J426" s="261"/>
      <c r="K426" s="261"/>
      <c r="L426" s="266"/>
      <c r="M426" s="267"/>
      <c r="N426" s="268"/>
      <c r="O426" s="268"/>
      <c r="P426" s="268"/>
      <c r="Q426" s="268"/>
      <c r="R426" s="268"/>
      <c r="S426" s="268"/>
      <c r="T426" s="269"/>
      <c r="AT426" s="270" t="s">
        <v>192</v>
      </c>
      <c r="AU426" s="270" t="s">
        <v>82</v>
      </c>
      <c r="AV426" s="13" t="s">
        <v>82</v>
      </c>
      <c r="AW426" s="13" t="s">
        <v>35</v>
      </c>
      <c r="AX426" s="13" t="s">
        <v>72</v>
      </c>
      <c r="AY426" s="270" t="s">
        <v>130</v>
      </c>
    </row>
    <row r="427" spans="2:65" s="1" customFormat="1" ht="38.25" customHeight="1">
      <c r="B427" s="45"/>
      <c r="C427" s="223" t="s">
        <v>650</v>
      </c>
      <c r="D427" s="223" t="s">
        <v>131</v>
      </c>
      <c r="E427" s="224" t="s">
        <v>651</v>
      </c>
      <c r="F427" s="225" t="s">
        <v>652</v>
      </c>
      <c r="G427" s="226" t="s">
        <v>201</v>
      </c>
      <c r="H427" s="227">
        <v>12</v>
      </c>
      <c r="I427" s="228"/>
      <c r="J427" s="227">
        <f>ROUND(I427*H427,1)</f>
        <v>0</v>
      </c>
      <c r="K427" s="225" t="s">
        <v>135</v>
      </c>
      <c r="L427" s="71"/>
      <c r="M427" s="229" t="s">
        <v>21</v>
      </c>
      <c r="N427" s="230" t="s">
        <v>43</v>
      </c>
      <c r="O427" s="46"/>
      <c r="P427" s="231">
        <f>O427*H427</f>
        <v>0</v>
      </c>
      <c r="Q427" s="231">
        <v>0</v>
      </c>
      <c r="R427" s="231">
        <f>Q427*H427</f>
        <v>0</v>
      </c>
      <c r="S427" s="231">
        <v>0.01721</v>
      </c>
      <c r="T427" s="232">
        <f>S427*H427</f>
        <v>0.20651999999999998</v>
      </c>
      <c r="AR427" s="23" t="s">
        <v>283</v>
      </c>
      <c r="AT427" s="23" t="s">
        <v>131</v>
      </c>
      <c r="AU427" s="23" t="s">
        <v>82</v>
      </c>
      <c r="AY427" s="23" t="s">
        <v>130</v>
      </c>
      <c r="BE427" s="233">
        <f>IF(N427="základní",J427,0)</f>
        <v>0</v>
      </c>
      <c r="BF427" s="233">
        <f>IF(N427="snížená",J427,0)</f>
        <v>0</v>
      </c>
      <c r="BG427" s="233">
        <f>IF(N427="zákl. přenesená",J427,0)</f>
        <v>0</v>
      </c>
      <c r="BH427" s="233">
        <f>IF(N427="sníž. přenesená",J427,0)</f>
        <v>0</v>
      </c>
      <c r="BI427" s="233">
        <f>IF(N427="nulová",J427,0)</f>
        <v>0</v>
      </c>
      <c r="BJ427" s="23" t="s">
        <v>80</v>
      </c>
      <c r="BK427" s="233">
        <f>ROUND(I427*H427,1)</f>
        <v>0</v>
      </c>
      <c r="BL427" s="23" t="s">
        <v>283</v>
      </c>
      <c r="BM427" s="23" t="s">
        <v>653</v>
      </c>
    </row>
    <row r="428" spans="2:47" s="1" customFormat="1" ht="13.5">
      <c r="B428" s="45"/>
      <c r="C428" s="73"/>
      <c r="D428" s="234" t="s">
        <v>217</v>
      </c>
      <c r="E428" s="73"/>
      <c r="F428" s="235" t="s">
        <v>654</v>
      </c>
      <c r="G428" s="73"/>
      <c r="H428" s="73"/>
      <c r="I428" s="195"/>
      <c r="J428" s="73"/>
      <c r="K428" s="73"/>
      <c r="L428" s="71"/>
      <c r="M428" s="236"/>
      <c r="N428" s="46"/>
      <c r="O428" s="46"/>
      <c r="P428" s="46"/>
      <c r="Q428" s="46"/>
      <c r="R428" s="46"/>
      <c r="S428" s="46"/>
      <c r="T428" s="94"/>
      <c r="AT428" s="23" t="s">
        <v>217</v>
      </c>
      <c r="AU428" s="23" t="s">
        <v>82</v>
      </c>
    </row>
    <row r="429" spans="2:51" s="12" customFormat="1" ht="13.5">
      <c r="B429" s="250"/>
      <c r="C429" s="251"/>
      <c r="D429" s="234" t="s">
        <v>192</v>
      </c>
      <c r="E429" s="252" t="s">
        <v>21</v>
      </c>
      <c r="F429" s="253" t="s">
        <v>193</v>
      </c>
      <c r="G429" s="251"/>
      <c r="H429" s="252" t="s">
        <v>21</v>
      </c>
      <c r="I429" s="254"/>
      <c r="J429" s="251"/>
      <c r="K429" s="251"/>
      <c r="L429" s="255"/>
      <c r="M429" s="256"/>
      <c r="N429" s="257"/>
      <c r="O429" s="257"/>
      <c r="P429" s="257"/>
      <c r="Q429" s="257"/>
      <c r="R429" s="257"/>
      <c r="S429" s="257"/>
      <c r="T429" s="258"/>
      <c r="AT429" s="259" t="s">
        <v>192</v>
      </c>
      <c r="AU429" s="259" t="s">
        <v>82</v>
      </c>
      <c r="AV429" s="12" t="s">
        <v>80</v>
      </c>
      <c r="AW429" s="12" t="s">
        <v>35</v>
      </c>
      <c r="AX429" s="12" t="s">
        <v>72</v>
      </c>
      <c r="AY429" s="259" t="s">
        <v>130</v>
      </c>
    </row>
    <row r="430" spans="2:51" s="13" customFormat="1" ht="13.5">
      <c r="B430" s="260"/>
      <c r="C430" s="261"/>
      <c r="D430" s="234" t="s">
        <v>192</v>
      </c>
      <c r="E430" s="262" t="s">
        <v>21</v>
      </c>
      <c r="F430" s="263" t="s">
        <v>454</v>
      </c>
      <c r="G430" s="261"/>
      <c r="H430" s="264">
        <v>12</v>
      </c>
      <c r="I430" s="265"/>
      <c r="J430" s="261"/>
      <c r="K430" s="261"/>
      <c r="L430" s="266"/>
      <c r="M430" s="267"/>
      <c r="N430" s="268"/>
      <c r="O430" s="268"/>
      <c r="P430" s="268"/>
      <c r="Q430" s="268"/>
      <c r="R430" s="268"/>
      <c r="S430" s="268"/>
      <c r="T430" s="269"/>
      <c r="AT430" s="270" t="s">
        <v>192</v>
      </c>
      <c r="AU430" s="270" t="s">
        <v>82</v>
      </c>
      <c r="AV430" s="13" t="s">
        <v>82</v>
      </c>
      <c r="AW430" s="13" t="s">
        <v>35</v>
      </c>
      <c r="AX430" s="13" t="s">
        <v>72</v>
      </c>
      <c r="AY430" s="270" t="s">
        <v>130</v>
      </c>
    </row>
    <row r="431" spans="2:65" s="1" customFormat="1" ht="25.5" customHeight="1">
      <c r="B431" s="45"/>
      <c r="C431" s="223" t="s">
        <v>655</v>
      </c>
      <c r="D431" s="223" t="s">
        <v>131</v>
      </c>
      <c r="E431" s="224" t="s">
        <v>656</v>
      </c>
      <c r="F431" s="225" t="s">
        <v>657</v>
      </c>
      <c r="G431" s="226" t="s">
        <v>142</v>
      </c>
      <c r="H431" s="227">
        <v>4</v>
      </c>
      <c r="I431" s="228"/>
      <c r="J431" s="227">
        <f>ROUND(I431*H431,1)</f>
        <v>0</v>
      </c>
      <c r="K431" s="225" t="s">
        <v>135</v>
      </c>
      <c r="L431" s="71"/>
      <c r="M431" s="229" t="s">
        <v>21</v>
      </c>
      <c r="N431" s="230" t="s">
        <v>43</v>
      </c>
      <c r="O431" s="46"/>
      <c r="P431" s="231">
        <f>O431*H431</f>
        <v>0</v>
      </c>
      <c r="Q431" s="231">
        <v>2E-05</v>
      </c>
      <c r="R431" s="231">
        <f>Q431*H431</f>
        <v>8E-05</v>
      </c>
      <c r="S431" s="231">
        <v>0</v>
      </c>
      <c r="T431" s="232">
        <f>S431*H431</f>
        <v>0</v>
      </c>
      <c r="AR431" s="23" t="s">
        <v>283</v>
      </c>
      <c r="AT431" s="23" t="s">
        <v>131</v>
      </c>
      <c r="AU431" s="23" t="s">
        <v>82</v>
      </c>
      <c r="AY431" s="23" t="s">
        <v>130</v>
      </c>
      <c r="BE431" s="233">
        <f>IF(N431="základní",J431,0)</f>
        <v>0</v>
      </c>
      <c r="BF431" s="233">
        <f>IF(N431="snížená",J431,0)</f>
        <v>0</v>
      </c>
      <c r="BG431" s="233">
        <f>IF(N431="zákl. přenesená",J431,0)</f>
        <v>0</v>
      </c>
      <c r="BH431" s="233">
        <f>IF(N431="sníž. přenesená",J431,0)</f>
        <v>0</v>
      </c>
      <c r="BI431" s="233">
        <f>IF(N431="nulová",J431,0)</f>
        <v>0</v>
      </c>
      <c r="BJ431" s="23" t="s">
        <v>80</v>
      </c>
      <c r="BK431" s="233">
        <f>ROUND(I431*H431,1)</f>
        <v>0</v>
      </c>
      <c r="BL431" s="23" t="s">
        <v>283</v>
      </c>
      <c r="BM431" s="23" t="s">
        <v>658</v>
      </c>
    </row>
    <row r="432" spans="2:47" s="1" customFormat="1" ht="13.5">
      <c r="B432" s="45"/>
      <c r="C432" s="73"/>
      <c r="D432" s="234" t="s">
        <v>217</v>
      </c>
      <c r="E432" s="73"/>
      <c r="F432" s="235" t="s">
        <v>659</v>
      </c>
      <c r="G432" s="73"/>
      <c r="H432" s="73"/>
      <c r="I432" s="195"/>
      <c r="J432" s="73"/>
      <c r="K432" s="73"/>
      <c r="L432" s="71"/>
      <c r="M432" s="236"/>
      <c r="N432" s="46"/>
      <c r="O432" s="46"/>
      <c r="P432" s="46"/>
      <c r="Q432" s="46"/>
      <c r="R432" s="46"/>
      <c r="S432" s="46"/>
      <c r="T432" s="94"/>
      <c r="AT432" s="23" t="s">
        <v>217</v>
      </c>
      <c r="AU432" s="23" t="s">
        <v>82</v>
      </c>
    </row>
    <row r="433" spans="2:51" s="12" customFormat="1" ht="13.5">
      <c r="B433" s="250"/>
      <c r="C433" s="251"/>
      <c r="D433" s="234" t="s">
        <v>192</v>
      </c>
      <c r="E433" s="252" t="s">
        <v>21</v>
      </c>
      <c r="F433" s="253" t="s">
        <v>596</v>
      </c>
      <c r="G433" s="251"/>
      <c r="H433" s="252" t="s">
        <v>21</v>
      </c>
      <c r="I433" s="254"/>
      <c r="J433" s="251"/>
      <c r="K433" s="251"/>
      <c r="L433" s="255"/>
      <c r="M433" s="256"/>
      <c r="N433" s="257"/>
      <c r="O433" s="257"/>
      <c r="P433" s="257"/>
      <c r="Q433" s="257"/>
      <c r="R433" s="257"/>
      <c r="S433" s="257"/>
      <c r="T433" s="258"/>
      <c r="AT433" s="259" t="s">
        <v>192</v>
      </c>
      <c r="AU433" s="259" t="s">
        <v>82</v>
      </c>
      <c r="AV433" s="12" t="s">
        <v>80</v>
      </c>
      <c r="AW433" s="12" t="s">
        <v>35</v>
      </c>
      <c r="AX433" s="12" t="s">
        <v>72</v>
      </c>
      <c r="AY433" s="259" t="s">
        <v>130</v>
      </c>
    </row>
    <row r="434" spans="2:51" s="13" customFormat="1" ht="13.5">
      <c r="B434" s="260"/>
      <c r="C434" s="261"/>
      <c r="D434" s="234" t="s">
        <v>192</v>
      </c>
      <c r="E434" s="262" t="s">
        <v>21</v>
      </c>
      <c r="F434" s="263" t="s">
        <v>151</v>
      </c>
      <c r="G434" s="261"/>
      <c r="H434" s="264">
        <v>4</v>
      </c>
      <c r="I434" s="265"/>
      <c r="J434" s="261"/>
      <c r="K434" s="261"/>
      <c r="L434" s="266"/>
      <c r="M434" s="267"/>
      <c r="N434" s="268"/>
      <c r="O434" s="268"/>
      <c r="P434" s="268"/>
      <c r="Q434" s="268"/>
      <c r="R434" s="268"/>
      <c r="S434" s="268"/>
      <c r="T434" s="269"/>
      <c r="AT434" s="270" t="s">
        <v>192</v>
      </c>
      <c r="AU434" s="270" t="s">
        <v>82</v>
      </c>
      <c r="AV434" s="13" t="s">
        <v>82</v>
      </c>
      <c r="AW434" s="13" t="s">
        <v>35</v>
      </c>
      <c r="AX434" s="13" t="s">
        <v>72</v>
      </c>
      <c r="AY434" s="270" t="s">
        <v>130</v>
      </c>
    </row>
    <row r="435" spans="2:65" s="1" customFormat="1" ht="16.5" customHeight="1">
      <c r="B435" s="45"/>
      <c r="C435" s="271" t="s">
        <v>660</v>
      </c>
      <c r="D435" s="271" t="s">
        <v>261</v>
      </c>
      <c r="E435" s="272" t="s">
        <v>661</v>
      </c>
      <c r="F435" s="273" t="s">
        <v>662</v>
      </c>
      <c r="G435" s="274" t="s">
        <v>142</v>
      </c>
      <c r="H435" s="275">
        <v>4</v>
      </c>
      <c r="I435" s="276"/>
      <c r="J435" s="275">
        <f>ROUND(I435*H435,1)</f>
        <v>0</v>
      </c>
      <c r="K435" s="273" t="s">
        <v>224</v>
      </c>
      <c r="L435" s="277"/>
      <c r="M435" s="278" t="s">
        <v>21</v>
      </c>
      <c r="N435" s="279" t="s">
        <v>43</v>
      </c>
      <c r="O435" s="46"/>
      <c r="P435" s="231">
        <f>O435*H435</f>
        <v>0</v>
      </c>
      <c r="Q435" s="231">
        <v>0.0045</v>
      </c>
      <c r="R435" s="231">
        <f>Q435*H435</f>
        <v>0.018</v>
      </c>
      <c r="S435" s="231">
        <v>0</v>
      </c>
      <c r="T435" s="232">
        <f>S435*H435</f>
        <v>0</v>
      </c>
      <c r="AR435" s="23" t="s">
        <v>382</v>
      </c>
      <c r="AT435" s="23" t="s">
        <v>261</v>
      </c>
      <c r="AU435" s="23" t="s">
        <v>82</v>
      </c>
      <c r="AY435" s="23" t="s">
        <v>130</v>
      </c>
      <c r="BE435" s="233">
        <f>IF(N435="základní",J435,0)</f>
        <v>0</v>
      </c>
      <c r="BF435" s="233">
        <f>IF(N435="snížená",J435,0)</f>
        <v>0</v>
      </c>
      <c r="BG435" s="233">
        <f>IF(N435="zákl. přenesená",J435,0)</f>
        <v>0</v>
      </c>
      <c r="BH435" s="233">
        <f>IF(N435="sníž. přenesená",J435,0)</f>
        <v>0</v>
      </c>
      <c r="BI435" s="233">
        <f>IF(N435="nulová",J435,0)</f>
        <v>0</v>
      </c>
      <c r="BJ435" s="23" t="s">
        <v>80</v>
      </c>
      <c r="BK435" s="233">
        <f>ROUND(I435*H435,1)</f>
        <v>0</v>
      </c>
      <c r="BL435" s="23" t="s">
        <v>283</v>
      </c>
      <c r="BM435" s="23" t="s">
        <v>663</v>
      </c>
    </row>
    <row r="436" spans="2:47" s="1" customFormat="1" ht="13.5">
      <c r="B436" s="45"/>
      <c r="C436" s="73"/>
      <c r="D436" s="234" t="s">
        <v>138</v>
      </c>
      <c r="E436" s="73"/>
      <c r="F436" s="235" t="s">
        <v>664</v>
      </c>
      <c r="G436" s="73"/>
      <c r="H436" s="73"/>
      <c r="I436" s="195"/>
      <c r="J436" s="73"/>
      <c r="K436" s="73"/>
      <c r="L436" s="71"/>
      <c r="M436" s="236"/>
      <c r="N436" s="46"/>
      <c r="O436" s="46"/>
      <c r="P436" s="46"/>
      <c r="Q436" s="46"/>
      <c r="R436" s="46"/>
      <c r="S436" s="46"/>
      <c r="T436" s="94"/>
      <c r="AT436" s="23" t="s">
        <v>138</v>
      </c>
      <c r="AU436" s="23" t="s">
        <v>82</v>
      </c>
    </row>
    <row r="437" spans="2:65" s="1" customFormat="1" ht="25.5" customHeight="1">
      <c r="B437" s="45"/>
      <c r="C437" s="223" t="s">
        <v>665</v>
      </c>
      <c r="D437" s="223" t="s">
        <v>131</v>
      </c>
      <c r="E437" s="224" t="s">
        <v>666</v>
      </c>
      <c r="F437" s="225" t="s">
        <v>667</v>
      </c>
      <c r="G437" s="226" t="s">
        <v>142</v>
      </c>
      <c r="H437" s="227">
        <v>75</v>
      </c>
      <c r="I437" s="228"/>
      <c r="J437" s="227">
        <f>ROUND(I437*H437,1)</f>
        <v>0</v>
      </c>
      <c r="K437" s="225" t="s">
        <v>135</v>
      </c>
      <c r="L437" s="71"/>
      <c r="M437" s="229" t="s">
        <v>21</v>
      </c>
      <c r="N437" s="230" t="s">
        <v>43</v>
      </c>
      <c r="O437" s="46"/>
      <c r="P437" s="231">
        <f>O437*H437</f>
        <v>0</v>
      </c>
      <c r="Q437" s="231">
        <v>3E-05</v>
      </c>
      <c r="R437" s="231">
        <f>Q437*H437</f>
        <v>0.0022500000000000003</v>
      </c>
      <c r="S437" s="231">
        <v>0</v>
      </c>
      <c r="T437" s="232">
        <f>S437*H437</f>
        <v>0</v>
      </c>
      <c r="AR437" s="23" t="s">
        <v>283</v>
      </c>
      <c r="AT437" s="23" t="s">
        <v>131</v>
      </c>
      <c r="AU437" s="23" t="s">
        <v>82</v>
      </c>
      <c r="AY437" s="23" t="s">
        <v>130</v>
      </c>
      <c r="BE437" s="233">
        <f>IF(N437="základní",J437,0)</f>
        <v>0</v>
      </c>
      <c r="BF437" s="233">
        <f>IF(N437="snížená",J437,0)</f>
        <v>0</v>
      </c>
      <c r="BG437" s="233">
        <f>IF(N437="zákl. přenesená",J437,0)</f>
        <v>0</v>
      </c>
      <c r="BH437" s="233">
        <f>IF(N437="sníž. přenesená",J437,0)</f>
        <v>0</v>
      </c>
      <c r="BI437" s="233">
        <f>IF(N437="nulová",J437,0)</f>
        <v>0</v>
      </c>
      <c r="BJ437" s="23" t="s">
        <v>80</v>
      </c>
      <c r="BK437" s="233">
        <f>ROUND(I437*H437,1)</f>
        <v>0</v>
      </c>
      <c r="BL437" s="23" t="s">
        <v>283</v>
      </c>
      <c r="BM437" s="23" t="s">
        <v>668</v>
      </c>
    </row>
    <row r="438" spans="2:47" s="1" customFormat="1" ht="13.5">
      <c r="B438" s="45"/>
      <c r="C438" s="73"/>
      <c r="D438" s="234" t="s">
        <v>217</v>
      </c>
      <c r="E438" s="73"/>
      <c r="F438" s="235" t="s">
        <v>659</v>
      </c>
      <c r="G438" s="73"/>
      <c r="H438" s="73"/>
      <c r="I438" s="195"/>
      <c r="J438" s="73"/>
      <c r="K438" s="73"/>
      <c r="L438" s="71"/>
      <c r="M438" s="236"/>
      <c r="N438" s="46"/>
      <c r="O438" s="46"/>
      <c r="P438" s="46"/>
      <c r="Q438" s="46"/>
      <c r="R438" s="46"/>
      <c r="S438" s="46"/>
      <c r="T438" s="94"/>
      <c r="AT438" s="23" t="s">
        <v>217</v>
      </c>
      <c r="AU438" s="23" t="s">
        <v>82</v>
      </c>
    </row>
    <row r="439" spans="2:51" s="12" customFormat="1" ht="13.5">
      <c r="B439" s="250"/>
      <c r="C439" s="251"/>
      <c r="D439" s="234" t="s">
        <v>192</v>
      </c>
      <c r="E439" s="252" t="s">
        <v>21</v>
      </c>
      <c r="F439" s="253" t="s">
        <v>591</v>
      </c>
      <c r="G439" s="251"/>
      <c r="H439" s="252" t="s">
        <v>21</v>
      </c>
      <c r="I439" s="254"/>
      <c r="J439" s="251"/>
      <c r="K439" s="251"/>
      <c r="L439" s="255"/>
      <c r="M439" s="256"/>
      <c r="N439" s="257"/>
      <c r="O439" s="257"/>
      <c r="P439" s="257"/>
      <c r="Q439" s="257"/>
      <c r="R439" s="257"/>
      <c r="S439" s="257"/>
      <c r="T439" s="258"/>
      <c r="AT439" s="259" t="s">
        <v>192</v>
      </c>
      <c r="AU439" s="259" t="s">
        <v>82</v>
      </c>
      <c r="AV439" s="12" t="s">
        <v>80</v>
      </c>
      <c r="AW439" s="12" t="s">
        <v>35</v>
      </c>
      <c r="AX439" s="12" t="s">
        <v>72</v>
      </c>
      <c r="AY439" s="259" t="s">
        <v>130</v>
      </c>
    </row>
    <row r="440" spans="2:51" s="13" customFormat="1" ht="13.5">
      <c r="B440" s="260"/>
      <c r="C440" s="261"/>
      <c r="D440" s="234" t="s">
        <v>192</v>
      </c>
      <c r="E440" s="262" t="s">
        <v>21</v>
      </c>
      <c r="F440" s="263" t="s">
        <v>607</v>
      </c>
      <c r="G440" s="261"/>
      <c r="H440" s="264">
        <v>68</v>
      </c>
      <c r="I440" s="265"/>
      <c r="J440" s="261"/>
      <c r="K440" s="261"/>
      <c r="L440" s="266"/>
      <c r="M440" s="267"/>
      <c r="N440" s="268"/>
      <c r="O440" s="268"/>
      <c r="P440" s="268"/>
      <c r="Q440" s="268"/>
      <c r="R440" s="268"/>
      <c r="S440" s="268"/>
      <c r="T440" s="269"/>
      <c r="AT440" s="270" t="s">
        <v>192</v>
      </c>
      <c r="AU440" s="270" t="s">
        <v>82</v>
      </c>
      <c r="AV440" s="13" t="s">
        <v>82</v>
      </c>
      <c r="AW440" s="13" t="s">
        <v>35</v>
      </c>
      <c r="AX440" s="13" t="s">
        <v>72</v>
      </c>
      <c r="AY440" s="270" t="s">
        <v>130</v>
      </c>
    </row>
    <row r="441" spans="2:51" s="12" customFormat="1" ht="13.5">
      <c r="B441" s="250"/>
      <c r="C441" s="251"/>
      <c r="D441" s="234" t="s">
        <v>192</v>
      </c>
      <c r="E441" s="252" t="s">
        <v>21</v>
      </c>
      <c r="F441" s="253" t="s">
        <v>669</v>
      </c>
      <c r="G441" s="251"/>
      <c r="H441" s="252" t="s">
        <v>21</v>
      </c>
      <c r="I441" s="254"/>
      <c r="J441" s="251"/>
      <c r="K441" s="251"/>
      <c r="L441" s="255"/>
      <c r="M441" s="256"/>
      <c r="N441" s="257"/>
      <c r="O441" s="257"/>
      <c r="P441" s="257"/>
      <c r="Q441" s="257"/>
      <c r="R441" s="257"/>
      <c r="S441" s="257"/>
      <c r="T441" s="258"/>
      <c r="AT441" s="259" t="s">
        <v>192</v>
      </c>
      <c r="AU441" s="259" t="s">
        <v>82</v>
      </c>
      <c r="AV441" s="12" t="s">
        <v>80</v>
      </c>
      <c r="AW441" s="12" t="s">
        <v>35</v>
      </c>
      <c r="AX441" s="12" t="s">
        <v>72</v>
      </c>
      <c r="AY441" s="259" t="s">
        <v>130</v>
      </c>
    </row>
    <row r="442" spans="2:51" s="13" customFormat="1" ht="13.5">
      <c r="B442" s="260"/>
      <c r="C442" s="261"/>
      <c r="D442" s="234" t="s">
        <v>192</v>
      </c>
      <c r="E442" s="262" t="s">
        <v>21</v>
      </c>
      <c r="F442" s="263" t="s">
        <v>221</v>
      </c>
      <c r="G442" s="261"/>
      <c r="H442" s="264">
        <v>7</v>
      </c>
      <c r="I442" s="265"/>
      <c r="J442" s="261"/>
      <c r="K442" s="261"/>
      <c r="L442" s="266"/>
      <c r="M442" s="267"/>
      <c r="N442" s="268"/>
      <c r="O442" s="268"/>
      <c r="P442" s="268"/>
      <c r="Q442" s="268"/>
      <c r="R442" s="268"/>
      <c r="S442" s="268"/>
      <c r="T442" s="269"/>
      <c r="AT442" s="270" t="s">
        <v>192</v>
      </c>
      <c r="AU442" s="270" t="s">
        <v>82</v>
      </c>
      <c r="AV442" s="13" t="s">
        <v>82</v>
      </c>
      <c r="AW442" s="13" t="s">
        <v>35</v>
      </c>
      <c r="AX442" s="13" t="s">
        <v>72</v>
      </c>
      <c r="AY442" s="270" t="s">
        <v>130</v>
      </c>
    </row>
    <row r="443" spans="2:65" s="1" customFormat="1" ht="16.5" customHeight="1">
      <c r="B443" s="45"/>
      <c r="C443" s="271" t="s">
        <v>670</v>
      </c>
      <c r="D443" s="271" t="s">
        <v>261</v>
      </c>
      <c r="E443" s="272" t="s">
        <v>671</v>
      </c>
      <c r="F443" s="273" t="s">
        <v>672</v>
      </c>
      <c r="G443" s="274" t="s">
        <v>142</v>
      </c>
      <c r="H443" s="275">
        <v>68</v>
      </c>
      <c r="I443" s="276"/>
      <c r="J443" s="275">
        <f>ROUND(I443*H443,1)</f>
        <v>0</v>
      </c>
      <c r="K443" s="273" t="s">
        <v>224</v>
      </c>
      <c r="L443" s="277"/>
      <c r="M443" s="278" t="s">
        <v>21</v>
      </c>
      <c r="N443" s="279" t="s">
        <v>43</v>
      </c>
      <c r="O443" s="46"/>
      <c r="P443" s="231">
        <f>O443*H443</f>
        <v>0</v>
      </c>
      <c r="Q443" s="231">
        <v>0.006</v>
      </c>
      <c r="R443" s="231">
        <f>Q443*H443</f>
        <v>0.40800000000000003</v>
      </c>
      <c r="S443" s="231">
        <v>0</v>
      </c>
      <c r="T443" s="232">
        <f>S443*H443</f>
        <v>0</v>
      </c>
      <c r="AR443" s="23" t="s">
        <v>382</v>
      </c>
      <c r="AT443" s="23" t="s">
        <v>261</v>
      </c>
      <c r="AU443" s="23" t="s">
        <v>82</v>
      </c>
      <c r="AY443" s="23" t="s">
        <v>130</v>
      </c>
      <c r="BE443" s="233">
        <f>IF(N443="základní",J443,0)</f>
        <v>0</v>
      </c>
      <c r="BF443" s="233">
        <f>IF(N443="snížená",J443,0)</f>
        <v>0</v>
      </c>
      <c r="BG443" s="233">
        <f>IF(N443="zákl. přenesená",J443,0)</f>
        <v>0</v>
      </c>
      <c r="BH443" s="233">
        <f>IF(N443="sníž. přenesená",J443,0)</f>
        <v>0</v>
      </c>
      <c r="BI443" s="233">
        <f>IF(N443="nulová",J443,0)</f>
        <v>0</v>
      </c>
      <c r="BJ443" s="23" t="s">
        <v>80</v>
      </c>
      <c r="BK443" s="233">
        <f>ROUND(I443*H443,1)</f>
        <v>0</v>
      </c>
      <c r="BL443" s="23" t="s">
        <v>283</v>
      </c>
      <c r="BM443" s="23" t="s">
        <v>673</v>
      </c>
    </row>
    <row r="444" spans="2:47" s="1" customFormat="1" ht="13.5">
      <c r="B444" s="45"/>
      <c r="C444" s="73"/>
      <c r="D444" s="234" t="s">
        <v>138</v>
      </c>
      <c r="E444" s="73"/>
      <c r="F444" s="235" t="s">
        <v>664</v>
      </c>
      <c r="G444" s="73"/>
      <c r="H444" s="73"/>
      <c r="I444" s="195"/>
      <c r="J444" s="73"/>
      <c r="K444" s="73"/>
      <c r="L444" s="71"/>
      <c r="M444" s="236"/>
      <c r="N444" s="46"/>
      <c r="O444" s="46"/>
      <c r="P444" s="46"/>
      <c r="Q444" s="46"/>
      <c r="R444" s="46"/>
      <c r="S444" s="46"/>
      <c r="T444" s="94"/>
      <c r="AT444" s="23" t="s">
        <v>138</v>
      </c>
      <c r="AU444" s="23" t="s">
        <v>82</v>
      </c>
    </row>
    <row r="445" spans="2:65" s="1" customFormat="1" ht="16.5" customHeight="1">
      <c r="B445" s="45"/>
      <c r="C445" s="271" t="s">
        <v>674</v>
      </c>
      <c r="D445" s="271" t="s">
        <v>261</v>
      </c>
      <c r="E445" s="272" t="s">
        <v>675</v>
      </c>
      <c r="F445" s="273" t="s">
        <v>676</v>
      </c>
      <c r="G445" s="274" t="s">
        <v>142</v>
      </c>
      <c r="H445" s="275">
        <v>7</v>
      </c>
      <c r="I445" s="276"/>
      <c r="J445" s="275">
        <f>ROUND(I445*H445,1)</f>
        <v>0</v>
      </c>
      <c r="K445" s="273" t="s">
        <v>224</v>
      </c>
      <c r="L445" s="277"/>
      <c r="M445" s="278" t="s">
        <v>21</v>
      </c>
      <c r="N445" s="279" t="s">
        <v>43</v>
      </c>
      <c r="O445" s="46"/>
      <c r="P445" s="231">
        <f>O445*H445</f>
        <v>0</v>
      </c>
      <c r="Q445" s="231">
        <v>0.006</v>
      </c>
      <c r="R445" s="231">
        <f>Q445*H445</f>
        <v>0.042</v>
      </c>
      <c r="S445" s="231">
        <v>0</v>
      </c>
      <c r="T445" s="232">
        <f>S445*H445</f>
        <v>0</v>
      </c>
      <c r="AR445" s="23" t="s">
        <v>382</v>
      </c>
      <c r="AT445" s="23" t="s">
        <v>261</v>
      </c>
      <c r="AU445" s="23" t="s">
        <v>82</v>
      </c>
      <c r="AY445" s="23" t="s">
        <v>130</v>
      </c>
      <c r="BE445" s="233">
        <f>IF(N445="základní",J445,0)</f>
        <v>0</v>
      </c>
      <c r="BF445" s="233">
        <f>IF(N445="snížená",J445,0)</f>
        <v>0</v>
      </c>
      <c r="BG445" s="233">
        <f>IF(N445="zákl. přenesená",J445,0)</f>
        <v>0</v>
      </c>
      <c r="BH445" s="233">
        <f>IF(N445="sníž. přenesená",J445,0)</f>
        <v>0</v>
      </c>
      <c r="BI445" s="233">
        <f>IF(N445="nulová",J445,0)</f>
        <v>0</v>
      </c>
      <c r="BJ445" s="23" t="s">
        <v>80</v>
      </c>
      <c r="BK445" s="233">
        <f>ROUND(I445*H445,1)</f>
        <v>0</v>
      </c>
      <c r="BL445" s="23" t="s">
        <v>283</v>
      </c>
      <c r="BM445" s="23" t="s">
        <v>677</v>
      </c>
    </row>
    <row r="446" spans="2:47" s="1" customFormat="1" ht="13.5">
      <c r="B446" s="45"/>
      <c r="C446" s="73"/>
      <c r="D446" s="234" t="s">
        <v>138</v>
      </c>
      <c r="E446" s="73"/>
      <c r="F446" s="235" t="s">
        <v>664</v>
      </c>
      <c r="G446" s="73"/>
      <c r="H446" s="73"/>
      <c r="I446" s="195"/>
      <c r="J446" s="73"/>
      <c r="K446" s="73"/>
      <c r="L446" s="71"/>
      <c r="M446" s="236"/>
      <c r="N446" s="46"/>
      <c r="O446" s="46"/>
      <c r="P446" s="46"/>
      <c r="Q446" s="46"/>
      <c r="R446" s="46"/>
      <c r="S446" s="46"/>
      <c r="T446" s="94"/>
      <c r="AT446" s="23" t="s">
        <v>138</v>
      </c>
      <c r="AU446" s="23" t="s">
        <v>82</v>
      </c>
    </row>
    <row r="447" spans="2:65" s="1" customFormat="1" ht="25.5" customHeight="1">
      <c r="B447" s="45"/>
      <c r="C447" s="223" t="s">
        <v>678</v>
      </c>
      <c r="D447" s="223" t="s">
        <v>131</v>
      </c>
      <c r="E447" s="224" t="s">
        <v>679</v>
      </c>
      <c r="F447" s="225" t="s">
        <v>680</v>
      </c>
      <c r="G447" s="226" t="s">
        <v>142</v>
      </c>
      <c r="H447" s="227">
        <v>4</v>
      </c>
      <c r="I447" s="228"/>
      <c r="J447" s="227">
        <f>ROUND(I447*H447,1)</f>
        <v>0</v>
      </c>
      <c r="K447" s="225" t="s">
        <v>135</v>
      </c>
      <c r="L447" s="71"/>
      <c r="M447" s="229" t="s">
        <v>21</v>
      </c>
      <c r="N447" s="230" t="s">
        <v>43</v>
      </c>
      <c r="O447" s="46"/>
      <c r="P447" s="231">
        <f>O447*H447</f>
        <v>0</v>
      </c>
      <c r="Q447" s="231">
        <v>4E-05</v>
      </c>
      <c r="R447" s="231">
        <f>Q447*H447</f>
        <v>0.00016</v>
      </c>
      <c r="S447" s="231">
        <v>0</v>
      </c>
      <c r="T447" s="232">
        <f>S447*H447</f>
        <v>0</v>
      </c>
      <c r="AR447" s="23" t="s">
        <v>283</v>
      </c>
      <c r="AT447" s="23" t="s">
        <v>131</v>
      </c>
      <c r="AU447" s="23" t="s">
        <v>82</v>
      </c>
      <c r="AY447" s="23" t="s">
        <v>130</v>
      </c>
      <c r="BE447" s="233">
        <f>IF(N447="základní",J447,0)</f>
        <v>0</v>
      </c>
      <c r="BF447" s="233">
        <f>IF(N447="snížená",J447,0)</f>
        <v>0</v>
      </c>
      <c r="BG447" s="233">
        <f>IF(N447="zákl. přenesená",J447,0)</f>
        <v>0</v>
      </c>
      <c r="BH447" s="233">
        <f>IF(N447="sníž. přenesená",J447,0)</f>
        <v>0</v>
      </c>
      <c r="BI447" s="233">
        <f>IF(N447="nulová",J447,0)</f>
        <v>0</v>
      </c>
      <c r="BJ447" s="23" t="s">
        <v>80</v>
      </c>
      <c r="BK447" s="233">
        <f>ROUND(I447*H447,1)</f>
        <v>0</v>
      </c>
      <c r="BL447" s="23" t="s">
        <v>283</v>
      </c>
      <c r="BM447" s="23" t="s">
        <v>681</v>
      </c>
    </row>
    <row r="448" spans="2:47" s="1" customFormat="1" ht="13.5">
      <c r="B448" s="45"/>
      <c r="C448" s="73"/>
      <c r="D448" s="234" t="s">
        <v>217</v>
      </c>
      <c r="E448" s="73"/>
      <c r="F448" s="235" t="s">
        <v>659</v>
      </c>
      <c r="G448" s="73"/>
      <c r="H448" s="73"/>
      <c r="I448" s="195"/>
      <c r="J448" s="73"/>
      <c r="K448" s="73"/>
      <c r="L448" s="71"/>
      <c r="M448" s="236"/>
      <c r="N448" s="46"/>
      <c r="O448" s="46"/>
      <c r="P448" s="46"/>
      <c r="Q448" s="46"/>
      <c r="R448" s="46"/>
      <c r="S448" s="46"/>
      <c r="T448" s="94"/>
      <c r="AT448" s="23" t="s">
        <v>217</v>
      </c>
      <c r="AU448" s="23" t="s">
        <v>82</v>
      </c>
    </row>
    <row r="449" spans="2:65" s="1" customFormat="1" ht="16.5" customHeight="1">
      <c r="B449" s="45"/>
      <c r="C449" s="271" t="s">
        <v>381</v>
      </c>
      <c r="D449" s="271" t="s">
        <v>261</v>
      </c>
      <c r="E449" s="272" t="s">
        <v>682</v>
      </c>
      <c r="F449" s="273" t="s">
        <v>683</v>
      </c>
      <c r="G449" s="274" t="s">
        <v>142</v>
      </c>
      <c r="H449" s="275">
        <v>4</v>
      </c>
      <c r="I449" s="276"/>
      <c r="J449" s="275">
        <f>ROUND(I449*H449,1)</f>
        <v>0</v>
      </c>
      <c r="K449" s="273" t="s">
        <v>224</v>
      </c>
      <c r="L449" s="277"/>
      <c r="M449" s="278" t="s">
        <v>21</v>
      </c>
      <c r="N449" s="279" t="s">
        <v>43</v>
      </c>
      <c r="O449" s="46"/>
      <c r="P449" s="231">
        <f>O449*H449</f>
        <v>0</v>
      </c>
      <c r="Q449" s="231">
        <v>0.009</v>
      </c>
      <c r="R449" s="231">
        <f>Q449*H449</f>
        <v>0.036</v>
      </c>
      <c r="S449" s="231">
        <v>0</v>
      </c>
      <c r="T449" s="232">
        <f>S449*H449</f>
        <v>0</v>
      </c>
      <c r="AR449" s="23" t="s">
        <v>382</v>
      </c>
      <c r="AT449" s="23" t="s">
        <v>261</v>
      </c>
      <c r="AU449" s="23" t="s">
        <v>82</v>
      </c>
      <c r="AY449" s="23" t="s">
        <v>130</v>
      </c>
      <c r="BE449" s="233">
        <f>IF(N449="základní",J449,0)</f>
        <v>0</v>
      </c>
      <c r="BF449" s="233">
        <f>IF(N449="snížená",J449,0)</f>
        <v>0</v>
      </c>
      <c r="BG449" s="233">
        <f>IF(N449="zákl. přenesená",J449,0)</f>
        <v>0</v>
      </c>
      <c r="BH449" s="233">
        <f>IF(N449="sníž. přenesená",J449,0)</f>
        <v>0</v>
      </c>
      <c r="BI449" s="233">
        <f>IF(N449="nulová",J449,0)</f>
        <v>0</v>
      </c>
      <c r="BJ449" s="23" t="s">
        <v>80</v>
      </c>
      <c r="BK449" s="233">
        <f>ROUND(I449*H449,1)</f>
        <v>0</v>
      </c>
      <c r="BL449" s="23" t="s">
        <v>283</v>
      </c>
      <c r="BM449" s="23" t="s">
        <v>684</v>
      </c>
    </row>
    <row r="450" spans="2:47" s="1" customFormat="1" ht="13.5">
      <c r="B450" s="45"/>
      <c r="C450" s="73"/>
      <c r="D450" s="234" t="s">
        <v>138</v>
      </c>
      <c r="E450" s="73"/>
      <c r="F450" s="235" t="s">
        <v>664</v>
      </c>
      <c r="G450" s="73"/>
      <c r="H450" s="73"/>
      <c r="I450" s="195"/>
      <c r="J450" s="73"/>
      <c r="K450" s="73"/>
      <c r="L450" s="71"/>
      <c r="M450" s="236"/>
      <c r="N450" s="46"/>
      <c r="O450" s="46"/>
      <c r="P450" s="46"/>
      <c r="Q450" s="46"/>
      <c r="R450" s="46"/>
      <c r="S450" s="46"/>
      <c r="T450" s="94"/>
      <c r="AT450" s="23" t="s">
        <v>138</v>
      </c>
      <c r="AU450" s="23" t="s">
        <v>82</v>
      </c>
    </row>
    <row r="451" spans="2:65" s="1" customFormat="1" ht="16.5" customHeight="1">
      <c r="B451" s="45"/>
      <c r="C451" s="223" t="s">
        <v>369</v>
      </c>
      <c r="D451" s="223" t="s">
        <v>131</v>
      </c>
      <c r="E451" s="224" t="s">
        <v>685</v>
      </c>
      <c r="F451" s="225" t="s">
        <v>686</v>
      </c>
      <c r="G451" s="226" t="s">
        <v>142</v>
      </c>
      <c r="H451" s="227">
        <v>1</v>
      </c>
      <c r="I451" s="228"/>
      <c r="J451" s="227">
        <f>ROUND(I451*H451,1)</f>
        <v>0</v>
      </c>
      <c r="K451" s="225" t="s">
        <v>224</v>
      </c>
      <c r="L451" s="71"/>
      <c r="M451" s="229" t="s">
        <v>21</v>
      </c>
      <c r="N451" s="230" t="s">
        <v>43</v>
      </c>
      <c r="O451" s="46"/>
      <c r="P451" s="231">
        <f>O451*H451</f>
        <v>0</v>
      </c>
      <c r="Q451" s="231">
        <v>0</v>
      </c>
      <c r="R451" s="231">
        <f>Q451*H451</f>
        <v>0</v>
      </c>
      <c r="S451" s="231">
        <v>0</v>
      </c>
      <c r="T451" s="232">
        <f>S451*H451</f>
        <v>0</v>
      </c>
      <c r="AR451" s="23" t="s">
        <v>283</v>
      </c>
      <c r="AT451" s="23" t="s">
        <v>131</v>
      </c>
      <c r="AU451" s="23" t="s">
        <v>82</v>
      </c>
      <c r="AY451" s="23" t="s">
        <v>130</v>
      </c>
      <c r="BE451" s="233">
        <f>IF(N451="základní",J451,0)</f>
        <v>0</v>
      </c>
      <c r="BF451" s="233">
        <f>IF(N451="snížená",J451,0)</f>
        <v>0</v>
      </c>
      <c r="BG451" s="233">
        <f>IF(N451="zákl. přenesená",J451,0)</f>
        <v>0</v>
      </c>
      <c r="BH451" s="233">
        <f>IF(N451="sníž. přenesená",J451,0)</f>
        <v>0</v>
      </c>
      <c r="BI451" s="233">
        <f>IF(N451="nulová",J451,0)</f>
        <v>0</v>
      </c>
      <c r="BJ451" s="23" t="s">
        <v>80</v>
      </c>
      <c r="BK451" s="233">
        <f>ROUND(I451*H451,1)</f>
        <v>0</v>
      </c>
      <c r="BL451" s="23" t="s">
        <v>283</v>
      </c>
      <c r="BM451" s="23" t="s">
        <v>687</v>
      </c>
    </row>
    <row r="452" spans="2:47" s="1" customFormat="1" ht="13.5">
      <c r="B452" s="45"/>
      <c r="C452" s="73"/>
      <c r="D452" s="234" t="s">
        <v>138</v>
      </c>
      <c r="E452" s="73"/>
      <c r="F452" s="235" t="s">
        <v>688</v>
      </c>
      <c r="G452" s="73"/>
      <c r="H452" s="73"/>
      <c r="I452" s="195"/>
      <c r="J452" s="73"/>
      <c r="K452" s="73"/>
      <c r="L452" s="71"/>
      <c r="M452" s="236"/>
      <c r="N452" s="46"/>
      <c r="O452" s="46"/>
      <c r="P452" s="46"/>
      <c r="Q452" s="46"/>
      <c r="R452" s="46"/>
      <c r="S452" s="46"/>
      <c r="T452" s="94"/>
      <c r="AT452" s="23" t="s">
        <v>138</v>
      </c>
      <c r="AU452" s="23" t="s">
        <v>82</v>
      </c>
    </row>
    <row r="453" spans="2:51" s="12" customFormat="1" ht="13.5">
      <c r="B453" s="250"/>
      <c r="C453" s="251"/>
      <c r="D453" s="234" t="s">
        <v>192</v>
      </c>
      <c r="E453" s="252" t="s">
        <v>21</v>
      </c>
      <c r="F453" s="253" t="s">
        <v>689</v>
      </c>
      <c r="G453" s="251"/>
      <c r="H453" s="252" t="s">
        <v>21</v>
      </c>
      <c r="I453" s="254"/>
      <c r="J453" s="251"/>
      <c r="K453" s="251"/>
      <c r="L453" s="255"/>
      <c r="M453" s="256"/>
      <c r="N453" s="257"/>
      <c r="O453" s="257"/>
      <c r="P453" s="257"/>
      <c r="Q453" s="257"/>
      <c r="R453" s="257"/>
      <c r="S453" s="257"/>
      <c r="T453" s="258"/>
      <c r="AT453" s="259" t="s">
        <v>192</v>
      </c>
      <c r="AU453" s="259" t="s">
        <v>82</v>
      </c>
      <c r="AV453" s="12" t="s">
        <v>80</v>
      </c>
      <c r="AW453" s="12" t="s">
        <v>35</v>
      </c>
      <c r="AX453" s="12" t="s">
        <v>72</v>
      </c>
      <c r="AY453" s="259" t="s">
        <v>130</v>
      </c>
    </row>
    <row r="454" spans="2:51" s="13" customFormat="1" ht="13.5">
      <c r="B454" s="260"/>
      <c r="C454" s="261"/>
      <c r="D454" s="234" t="s">
        <v>192</v>
      </c>
      <c r="E454" s="262" t="s">
        <v>21</v>
      </c>
      <c r="F454" s="263" t="s">
        <v>80</v>
      </c>
      <c r="G454" s="261"/>
      <c r="H454" s="264">
        <v>1</v>
      </c>
      <c r="I454" s="265"/>
      <c r="J454" s="261"/>
      <c r="K454" s="261"/>
      <c r="L454" s="266"/>
      <c r="M454" s="267"/>
      <c r="N454" s="268"/>
      <c r="O454" s="268"/>
      <c r="P454" s="268"/>
      <c r="Q454" s="268"/>
      <c r="R454" s="268"/>
      <c r="S454" s="268"/>
      <c r="T454" s="269"/>
      <c r="AT454" s="270" t="s">
        <v>192</v>
      </c>
      <c r="AU454" s="270" t="s">
        <v>82</v>
      </c>
      <c r="AV454" s="13" t="s">
        <v>82</v>
      </c>
      <c r="AW454" s="13" t="s">
        <v>35</v>
      </c>
      <c r="AX454" s="13" t="s">
        <v>72</v>
      </c>
      <c r="AY454" s="270" t="s">
        <v>130</v>
      </c>
    </row>
    <row r="455" spans="2:65" s="1" customFormat="1" ht="16.5" customHeight="1">
      <c r="B455" s="45"/>
      <c r="C455" s="223" t="s">
        <v>690</v>
      </c>
      <c r="D455" s="223" t="s">
        <v>131</v>
      </c>
      <c r="E455" s="224" t="s">
        <v>691</v>
      </c>
      <c r="F455" s="225" t="s">
        <v>692</v>
      </c>
      <c r="G455" s="226" t="s">
        <v>201</v>
      </c>
      <c r="H455" s="227">
        <v>22</v>
      </c>
      <c r="I455" s="228"/>
      <c r="J455" s="227">
        <f>ROUND(I455*H455,1)</f>
        <v>0</v>
      </c>
      <c r="K455" s="225" t="s">
        <v>224</v>
      </c>
      <c r="L455" s="71"/>
      <c r="M455" s="229" t="s">
        <v>21</v>
      </c>
      <c r="N455" s="230" t="s">
        <v>43</v>
      </c>
      <c r="O455" s="46"/>
      <c r="P455" s="231">
        <f>O455*H455</f>
        <v>0</v>
      </c>
      <c r="Q455" s="231">
        <v>0</v>
      </c>
      <c r="R455" s="231">
        <f>Q455*H455</f>
        <v>0</v>
      </c>
      <c r="S455" s="231">
        <v>0</v>
      </c>
      <c r="T455" s="232">
        <f>S455*H455</f>
        <v>0</v>
      </c>
      <c r="AR455" s="23" t="s">
        <v>283</v>
      </c>
      <c r="AT455" s="23" t="s">
        <v>131</v>
      </c>
      <c r="AU455" s="23" t="s">
        <v>82</v>
      </c>
      <c r="AY455" s="23" t="s">
        <v>130</v>
      </c>
      <c r="BE455" s="233">
        <f>IF(N455="základní",J455,0)</f>
        <v>0</v>
      </c>
      <c r="BF455" s="233">
        <f>IF(N455="snížená",J455,0)</f>
        <v>0</v>
      </c>
      <c r="BG455" s="233">
        <f>IF(N455="zákl. přenesená",J455,0)</f>
        <v>0</v>
      </c>
      <c r="BH455" s="233">
        <f>IF(N455="sníž. přenesená",J455,0)</f>
        <v>0</v>
      </c>
      <c r="BI455" s="233">
        <f>IF(N455="nulová",J455,0)</f>
        <v>0</v>
      </c>
      <c r="BJ455" s="23" t="s">
        <v>80</v>
      </c>
      <c r="BK455" s="233">
        <f>ROUND(I455*H455,1)</f>
        <v>0</v>
      </c>
      <c r="BL455" s="23" t="s">
        <v>283</v>
      </c>
      <c r="BM455" s="23" t="s">
        <v>693</v>
      </c>
    </row>
    <row r="456" spans="2:47" s="1" customFormat="1" ht="13.5">
      <c r="B456" s="45"/>
      <c r="C456" s="73"/>
      <c r="D456" s="234" t="s">
        <v>138</v>
      </c>
      <c r="E456" s="73"/>
      <c r="F456" s="235" t="s">
        <v>694</v>
      </c>
      <c r="G456" s="73"/>
      <c r="H456" s="73"/>
      <c r="I456" s="195"/>
      <c r="J456" s="73"/>
      <c r="K456" s="73"/>
      <c r="L456" s="71"/>
      <c r="M456" s="236"/>
      <c r="N456" s="46"/>
      <c r="O456" s="46"/>
      <c r="P456" s="46"/>
      <c r="Q456" s="46"/>
      <c r="R456" s="46"/>
      <c r="S456" s="46"/>
      <c r="T456" s="94"/>
      <c r="AT456" s="23" t="s">
        <v>138</v>
      </c>
      <c r="AU456" s="23" t="s">
        <v>82</v>
      </c>
    </row>
    <row r="457" spans="2:51" s="12" customFormat="1" ht="13.5">
      <c r="B457" s="250"/>
      <c r="C457" s="251"/>
      <c r="D457" s="234" t="s">
        <v>192</v>
      </c>
      <c r="E457" s="252" t="s">
        <v>21</v>
      </c>
      <c r="F457" s="253" t="s">
        <v>695</v>
      </c>
      <c r="G457" s="251"/>
      <c r="H457" s="252" t="s">
        <v>21</v>
      </c>
      <c r="I457" s="254"/>
      <c r="J457" s="251"/>
      <c r="K457" s="251"/>
      <c r="L457" s="255"/>
      <c r="M457" s="256"/>
      <c r="N457" s="257"/>
      <c r="O457" s="257"/>
      <c r="P457" s="257"/>
      <c r="Q457" s="257"/>
      <c r="R457" s="257"/>
      <c r="S457" s="257"/>
      <c r="T457" s="258"/>
      <c r="AT457" s="259" t="s">
        <v>192</v>
      </c>
      <c r="AU457" s="259" t="s">
        <v>82</v>
      </c>
      <c r="AV457" s="12" t="s">
        <v>80</v>
      </c>
      <c r="AW457" s="12" t="s">
        <v>35</v>
      </c>
      <c r="AX457" s="12" t="s">
        <v>72</v>
      </c>
      <c r="AY457" s="259" t="s">
        <v>130</v>
      </c>
    </row>
    <row r="458" spans="2:51" s="13" customFormat="1" ht="13.5">
      <c r="B458" s="260"/>
      <c r="C458" s="261"/>
      <c r="D458" s="234" t="s">
        <v>192</v>
      </c>
      <c r="E458" s="262" t="s">
        <v>21</v>
      </c>
      <c r="F458" s="263" t="s">
        <v>321</v>
      </c>
      <c r="G458" s="261"/>
      <c r="H458" s="264">
        <v>22</v>
      </c>
      <c r="I458" s="265"/>
      <c r="J458" s="261"/>
      <c r="K458" s="261"/>
      <c r="L458" s="266"/>
      <c r="M458" s="267"/>
      <c r="N458" s="268"/>
      <c r="O458" s="268"/>
      <c r="P458" s="268"/>
      <c r="Q458" s="268"/>
      <c r="R458" s="268"/>
      <c r="S458" s="268"/>
      <c r="T458" s="269"/>
      <c r="AT458" s="270" t="s">
        <v>192</v>
      </c>
      <c r="AU458" s="270" t="s">
        <v>82</v>
      </c>
      <c r="AV458" s="13" t="s">
        <v>82</v>
      </c>
      <c r="AW458" s="13" t="s">
        <v>35</v>
      </c>
      <c r="AX458" s="13" t="s">
        <v>72</v>
      </c>
      <c r="AY458" s="270" t="s">
        <v>130</v>
      </c>
    </row>
    <row r="459" spans="2:65" s="1" customFormat="1" ht="16.5" customHeight="1">
      <c r="B459" s="45"/>
      <c r="C459" s="223" t="s">
        <v>696</v>
      </c>
      <c r="D459" s="223" t="s">
        <v>131</v>
      </c>
      <c r="E459" s="224" t="s">
        <v>697</v>
      </c>
      <c r="F459" s="225" t="s">
        <v>698</v>
      </c>
      <c r="G459" s="226" t="s">
        <v>201</v>
      </c>
      <c r="H459" s="227">
        <v>14</v>
      </c>
      <c r="I459" s="228"/>
      <c r="J459" s="227">
        <f>ROUND(I459*H459,1)</f>
        <v>0</v>
      </c>
      <c r="K459" s="225" t="s">
        <v>224</v>
      </c>
      <c r="L459" s="71"/>
      <c r="M459" s="229" t="s">
        <v>21</v>
      </c>
      <c r="N459" s="230" t="s">
        <v>43</v>
      </c>
      <c r="O459" s="46"/>
      <c r="P459" s="231">
        <f>O459*H459</f>
        <v>0</v>
      </c>
      <c r="Q459" s="231">
        <v>0</v>
      </c>
      <c r="R459" s="231">
        <f>Q459*H459</f>
        <v>0</v>
      </c>
      <c r="S459" s="231">
        <v>0</v>
      </c>
      <c r="T459" s="232">
        <f>S459*H459</f>
        <v>0</v>
      </c>
      <c r="AR459" s="23" t="s">
        <v>283</v>
      </c>
      <c r="AT459" s="23" t="s">
        <v>131</v>
      </c>
      <c r="AU459" s="23" t="s">
        <v>82</v>
      </c>
      <c r="AY459" s="23" t="s">
        <v>130</v>
      </c>
      <c r="BE459" s="233">
        <f>IF(N459="základní",J459,0)</f>
        <v>0</v>
      </c>
      <c r="BF459" s="233">
        <f>IF(N459="snížená",J459,0)</f>
        <v>0</v>
      </c>
      <c r="BG459" s="233">
        <f>IF(N459="zákl. přenesená",J459,0)</f>
        <v>0</v>
      </c>
      <c r="BH459" s="233">
        <f>IF(N459="sníž. přenesená",J459,0)</f>
        <v>0</v>
      </c>
      <c r="BI459" s="233">
        <f>IF(N459="nulová",J459,0)</f>
        <v>0</v>
      </c>
      <c r="BJ459" s="23" t="s">
        <v>80</v>
      </c>
      <c r="BK459" s="233">
        <f>ROUND(I459*H459,1)</f>
        <v>0</v>
      </c>
      <c r="BL459" s="23" t="s">
        <v>283</v>
      </c>
      <c r="BM459" s="23" t="s">
        <v>699</v>
      </c>
    </row>
    <row r="460" spans="2:47" s="1" customFormat="1" ht="13.5">
      <c r="B460" s="45"/>
      <c r="C460" s="73"/>
      <c r="D460" s="234" t="s">
        <v>138</v>
      </c>
      <c r="E460" s="73"/>
      <c r="F460" s="235" t="s">
        <v>700</v>
      </c>
      <c r="G460" s="73"/>
      <c r="H460" s="73"/>
      <c r="I460" s="195"/>
      <c r="J460" s="73"/>
      <c r="K460" s="73"/>
      <c r="L460" s="71"/>
      <c r="M460" s="236"/>
      <c r="N460" s="46"/>
      <c r="O460" s="46"/>
      <c r="P460" s="46"/>
      <c r="Q460" s="46"/>
      <c r="R460" s="46"/>
      <c r="S460" s="46"/>
      <c r="T460" s="94"/>
      <c r="AT460" s="23" t="s">
        <v>138</v>
      </c>
      <c r="AU460" s="23" t="s">
        <v>82</v>
      </c>
    </row>
    <row r="461" spans="2:51" s="12" customFormat="1" ht="13.5">
      <c r="B461" s="250"/>
      <c r="C461" s="251"/>
      <c r="D461" s="234" t="s">
        <v>192</v>
      </c>
      <c r="E461" s="252" t="s">
        <v>21</v>
      </c>
      <c r="F461" s="253" t="s">
        <v>701</v>
      </c>
      <c r="G461" s="251"/>
      <c r="H461" s="252" t="s">
        <v>21</v>
      </c>
      <c r="I461" s="254"/>
      <c r="J461" s="251"/>
      <c r="K461" s="251"/>
      <c r="L461" s="255"/>
      <c r="M461" s="256"/>
      <c r="N461" s="257"/>
      <c r="O461" s="257"/>
      <c r="P461" s="257"/>
      <c r="Q461" s="257"/>
      <c r="R461" s="257"/>
      <c r="S461" s="257"/>
      <c r="T461" s="258"/>
      <c r="AT461" s="259" t="s">
        <v>192</v>
      </c>
      <c r="AU461" s="259" t="s">
        <v>82</v>
      </c>
      <c r="AV461" s="12" t="s">
        <v>80</v>
      </c>
      <c r="AW461" s="12" t="s">
        <v>35</v>
      </c>
      <c r="AX461" s="12" t="s">
        <v>72</v>
      </c>
      <c r="AY461" s="259" t="s">
        <v>130</v>
      </c>
    </row>
    <row r="462" spans="2:51" s="13" customFormat="1" ht="13.5">
      <c r="B462" s="260"/>
      <c r="C462" s="261"/>
      <c r="D462" s="234" t="s">
        <v>192</v>
      </c>
      <c r="E462" s="262" t="s">
        <v>21</v>
      </c>
      <c r="F462" s="263" t="s">
        <v>702</v>
      </c>
      <c r="G462" s="261"/>
      <c r="H462" s="264">
        <v>14</v>
      </c>
      <c r="I462" s="265"/>
      <c r="J462" s="261"/>
      <c r="K462" s="261"/>
      <c r="L462" s="266"/>
      <c r="M462" s="267"/>
      <c r="N462" s="268"/>
      <c r="O462" s="268"/>
      <c r="P462" s="268"/>
      <c r="Q462" s="268"/>
      <c r="R462" s="268"/>
      <c r="S462" s="268"/>
      <c r="T462" s="269"/>
      <c r="AT462" s="270" t="s">
        <v>192</v>
      </c>
      <c r="AU462" s="270" t="s">
        <v>82</v>
      </c>
      <c r="AV462" s="13" t="s">
        <v>82</v>
      </c>
      <c r="AW462" s="13" t="s">
        <v>35</v>
      </c>
      <c r="AX462" s="13" t="s">
        <v>72</v>
      </c>
      <c r="AY462" s="270" t="s">
        <v>130</v>
      </c>
    </row>
    <row r="463" spans="2:65" s="1" customFormat="1" ht="16.5" customHeight="1">
      <c r="B463" s="45"/>
      <c r="C463" s="223" t="s">
        <v>703</v>
      </c>
      <c r="D463" s="223" t="s">
        <v>131</v>
      </c>
      <c r="E463" s="224" t="s">
        <v>704</v>
      </c>
      <c r="F463" s="225" t="s">
        <v>705</v>
      </c>
      <c r="G463" s="226" t="s">
        <v>201</v>
      </c>
      <c r="H463" s="227">
        <v>110</v>
      </c>
      <c r="I463" s="228"/>
      <c r="J463" s="227">
        <f>ROUND(I463*H463,1)</f>
        <v>0</v>
      </c>
      <c r="K463" s="225" t="s">
        <v>224</v>
      </c>
      <c r="L463" s="71"/>
      <c r="M463" s="229" t="s">
        <v>21</v>
      </c>
      <c r="N463" s="230" t="s">
        <v>43</v>
      </c>
      <c r="O463" s="46"/>
      <c r="P463" s="231">
        <f>O463*H463</f>
        <v>0</v>
      </c>
      <c r="Q463" s="231">
        <v>0</v>
      </c>
      <c r="R463" s="231">
        <f>Q463*H463</f>
        <v>0</v>
      </c>
      <c r="S463" s="231">
        <v>0</v>
      </c>
      <c r="T463" s="232">
        <f>S463*H463</f>
        <v>0</v>
      </c>
      <c r="AR463" s="23" t="s">
        <v>283</v>
      </c>
      <c r="AT463" s="23" t="s">
        <v>131</v>
      </c>
      <c r="AU463" s="23" t="s">
        <v>82</v>
      </c>
      <c r="AY463" s="23" t="s">
        <v>130</v>
      </c>
      <c r="BE463" s="233">
        <f>IF(N463="základní",J463,0)</f>
        <v>0</v>
      </c>
      <c r="BF463" s="233">
        <f>IF(N463="snížená",J463,0)</f>
        <v>0</v>
      </c>
      <c r="BG463" s="233">
        <f>IF(N463="zákl. přenesená",J463,0)</f>
        <v>0</v>
      </c>
      <c r="BH463" s="233">
        <f>IF(N463="sníž. přenesená",J463,0)</f>
        <v>0</v>
      </c>
      <c r="BI463" s="233">
        <f>IF(N463="nulová",J463,0)</f>
        <v>0</v>
      </c>
      <c r="BJ463" s="23" t="s">
        <v>80</v>
      </c>
      <c r="BK463" s="233">
        <f>ROUND(I463*H463,1)</f>
        <v>0</v>
      </c>
      <c r="BL463" s="23" t="s">
        <v>283</v>
      </c>
      <c r="BM463" s="23" t="s">
        <v>706</v>
      </c>
    </row>
    <row r="464" spans="2:47" s="1" customFormat="1" ht="13.5">
      <c r="B464" s="45"/>
      <c r="C464" s="73"/>
      <c r="D464" s="234" t="s">
        <v>138</v>
      </c>
      <c r="E464" s="73"/>
      <c r="F464" s="235" t="s">
        <v>707</v>
      </c>
      <c r="G464" s="73"/>
      <c r="H464" s="73"/>
      <c r="I464" s="195"/>
      <c r="J464" s="73"/>
      <c r="K464" s="73"/>
      <c r="L464" s="71"/>
      <c r="M464" s="236"/>
      <c r="N464" s="46"/>
      <c r="O464" s="46"/>
      <c r="P464" s="46"/>
      <c r="Q464" s="46"/>
      <c r="R464" s="46"/>
      <c r="S464" s="46"/>
      <c r="T464" s="94"/>
      <c r="AT464" s="23" t="s">
        <v>138</v>
      </c>
      <c r="AU464" s="23" t="s">
        <v>82</v>
      </c>
    </row>
    <row r="465" spans="2:51" s="12" customFormat="1" ht="13.5">
      <c r="B465" s="250"/>
      <c r="C465" s="251"/>
      <c r="D465" s="234" t="s">
        <v>192</v>
      </c>
      <c r="E465" s="252" t="s">
        <v>21</v>
      </c>
      <c r="F465" s="253" t="s">
        <v>708</v>
      </c>
      <c r="G465" s="251"/>
      <c r="H465" s="252" t="s">
        <v>21</v>
      </c>
      <c r="I465" s="254"/>
      <c r="J465" s="251"/>
      <c r="K465" s="251"/>
      <c r="L465" s="255"/>
      <c r="M465" s="256"/>
      <c r="N465" s="257"/>
      <c r="O465" s="257"/>
      <c r="P465" s="257"/>
      <c r="Q465" s="257"/>
      <c r="R465" s="257"/>
      <c r="S465" s="257"/>
      <c r="T465" s="258"/>
      <c r="AT465" s="259" t="s">
        <v>192</v>
      </c>
      <c r="AU465" s="259" t="s">
        <v>82</v>
      </c>
      <c r="AV465" s="12" t="s">
        <v>80</v>
      </c>
      <c r="AW465" s="12" t="s">
        <v>35</v>
      </c>
      <c r="AX465" s="12" t="s">
        <v>72</v>
      </c>
      <c r="AY465" s="259" t="s">
        <v>130</v>
      </c>
    </row>
    <row r="466" spans="2:51" s="13" customFormat="1" ht="13.5">
      <c r="B466" s="260"/>
      <c r="C466" s="261"/>
      <c r="D466" s="234" t="s">
        <v>192</v>
      </c>
      <c r="E466" s="262" t="s">
        <v>21</v>
      </c>
      <c r="F466" s="263" t="s">
        <v>709</v>
      </c>
      <c r="G466" s="261"/>
      <c r="H466" s="264">
        <v>110</v>
      </c>
      <c r="I466" s="265"/>
      <c r="J466" s="261"/>
      <c r="K466" s="261"/>
      <c r="L466" s="266"/>
      <c r="M466" s="267"/>
      <c r="N466" s="268"/>
      <c r="O466" s="268"/>
      <c r="P466" s="268"/>
      <c r="Q466" s="268"/>
      <c r="R466" s="268"/>
      <c r="S466" s="268"/>
      <c r="T466" s="269"/>
      <c r="AT466" s="270" t="s">
        <v>192</v>
      </c>
      <c r="AU466" s="270" t="s">
        <v>82</v>
      </c>
      <c r="AV466" s="13" t="s">
        <v>82</v>
      </c>
      <c r="AW466" s="13" t="s">
        <v>35</v>
      </c>
      <c r="AX466" s="13" t="s">
        <v>72</v>
      </c>
      <c r="AY466" s="270" t="s">
        <v>130</v>
      </c>
    </row>
    <row r="467" spans="2:65" s="1" customFormat="1" ht="16.5" customHeight="1">
      <c r="B467" s="45"/>
      <c r="C467" s="223" t="s">
        <v>710</v>
      </c>
      <c r="D467" s="223" t="s">
        <v>131</v>
      </c>
      <c r="E467" s="224" t="s">
        <v>711</v>
      </c>
      <c r="F467" s="225" t="s">
        <v>712</v>
      </c>
      <c r="G467" s="226" t="s">
        <v>201</v>
      </c>
      <c r="H467" s="227">
        <v>70</v>
      </c>
      <c r="I467" s="228"/>
      <c r="J467" s="227">
        <f>ROUND(I467*H467,1)</f>
        <v>0</v>
      </c>
      <c r="K467" s="225" t="s">
        <v>224</v>
      </c>
      <c r="L467" s="71"/>
      <c r="M467" s="229" t="s">
        <v>21</v>
      </c>
      <c r="N467" s="230" t="s">
        <v>43</v>
      </c>
      <c r="O467" s="46"/>
      <c r="P467" s="231">
        <f>O467*H467</f>
        <v>0</v>
      </c>
      <c r="Q467" s="231">
        <v>0</v>
      </c>
      <c r="R467" s="231">
        <f>Q467*H467</f>
        <v>0</v>
      </c>
      <c r="S467" s="231">
        <v>0</v>
      </c>
      <c r="T467" s="232">
        <f>S467*H467</f>
        <v>0</v>
      </c>
      <c r="AR467" s="23" t="s">
        <v>283</v>
      </c>
      <c r="AT467" s="23" t="s">
        <v>131</v>
      </c>
      <c r="AU467" s="23" t="s">
        <v>82</v>
      </c>
      <c r="AY467" s="23" t="s">
        <v>130</v>
      </c>
      <c r="BE467" s="233">
        <f>IF(N467="základní",J467,0)</f>
        <v>0</v>
      </c>
      <c r="BF467" s="233">
        <f>IF(N467="snížená",J467,0)</f>
        <v>0</v>
      </c>
      <c r="BG467" s="233">
        <f>IF(N467="zákl. přenesená",J467,0)</f>
        <v>0</v>
      </c>
      <c r="BH467" s="233">
        <f>IF(N467="sníž. přenesená",J467,0)</f>
        <v>0</v>
      </c>
      <c r="BI467" s="233">
        <f>IF(N467="nulová",J467,0)</f>
        <v>0</v>
      </c>
      <c r="BJ467" s="23" t="s">
        <v>80</v>
      </c>
      <c r="BK467" s="233">
        <f>ROUND(I467*H467,1)</f>
        <v>0</v>
      </c>
      <c r="BL467" s="23" t="s">
        <v>283</v>
      </c>
      <c r="BM467" s="23" t="s">
        <v>713</v>
      </c>
    </row>
    <row r="468" spans="2:47" s="1" customFormat="1" ht="13.5">
      <c r="B468" s="45"/>
      <c r="C468" s="73"/>
      <c r="D468" s="234" t="s">
        <v>138</v>
      </c>
      <c r="E468" s="73"/>
      <c r="F468" s="235" t="s">
        <v>714</v>
      </c>
      <c r="G468" s="73"/>
      <c r="H468" s="73"/>
      <c r="I468" s="195"/>
      <c r="J468" s="73"/>
      <c r="K468" s="73"/>
      <c r="L468" s="71"/>
      <c r="M468" s="236"/>
      <c r="N468" s="46"/>
      <c r="O468" s="46"/>
      <c r="P468" s="46"/>
      <c r="Q468" s="46"/>
      <c r="R468" s="46"/>
      <c r="S468" s="46"/>
      <c r="T468" s="94"/>
      <c r="AT468" s="23" t="s">
        <v>138</v>
      </c>
      <c r="AU468" s="23" t="s">
        <v>82</v>
      </c>
    </row>
    <row r="469" spans="2:51" s="12" customFormat="1" ht="13.5">
      <c r="B469" s="250"/>
      <c r="C469" s="251"/>
      <c r="D469" s="234" t="s">
        <v>192</v>
      </c>
      <c r="E469" s="252" t="s">
        <v>21</v>
      </c>
      <c r="F469" s="253" t="s">
        <v>715</v>
      </c>
      <c r="G469" s="251"/>
      <c r="H469" s="252" t="s">
        <v>21</v>
      </c>
      <c r="I469" s="254"/>
      <c r="J469" s="251"/>
      <c r="K469" s="251"/>
      <c r="L469" s="255"/>
      <c r="M469" s="256"/>
      <c r="N469" s="257"/>
      <c r="O469" s="257"/>
      <c r="P469" s="257"/>
      <c r="Q469" s="257"/>
      <c r="R469" s="257"/>
      <c r="S469" s="257"/>
      <c r="T469" s="258"/>
      <c r="AT469" s="259" t="s">
        <v>192</v>
      </c>
      <c r="AU469" s="259" t="s">
        <v>82</v>
      </c>
      <c r="AV469" s="12" t="s">
        <v>80</v>
      </c>
      <c r="AW469" s="12" t="s">
        <v>35</v>
      </c>
      <c r="AX469" s="12" t="s">
        <v>72</v>
      </c>
      <c r="AY469" s="259" t="s">
        <v>130</v>
      </c>
    </row>
    <row r="470" spans="2:51" s="13" customFormat="1" ht="13.5">
      <c r="B470" s="260"/>
      <c r="C470" s="261"/>
      <c r="D470" s="234" t="s">
        <v>192</v>
      </c>
      <c r="E470" s="262" t="s">
        <v>21</v>
      </c>
      <c r="F470" s="263" t="s">
        <v>618</v>
      </c>
      <c r="G470" s="261"/>
      <c r="H470" s="264">
        <v>70</v>
      </c>
      <c r="I470" s="265"/>
      <c r="J470" s="261"/>
      <c r="K470" s="261"/>
      <c r="L470" s="266"/>
      <c r="M470" s="267"/>
      <c r="N470" s="268"/>
      <c r="O470" s="268"/>
      <c r="P470" s="268"/>
      <c r="Q470" s="268"/>
      <c r="R470" s="268"/>
      <c r="S470" s="268"/>
      <c r="T470" s="269"/>
      <c r="AT470" s="270" t="s">
        <v>192</v>
      </c>
      <c r="AU470" s="270" t="s">
        <v>82</v>
      </c>
      <c r="AV470" s="13" t="s">
        <v>82</v>
      </c>
      <c r="AW470" s="13" t="s">
        <v>35</v>
      </c>
      <c r="AX470" s="13" t="s">
        <v>72</v>
      </c>
      <c r="AY470" s="270" t="s">
        <v>130</v>
      </c>
    </row>
    <row r="471" spans="2:65" s="1" customFormat="1" ht="16.5" customHeight="1">
      <c r="B471" s="45"/>
      <c r="C471" s="223" t="s">
        <v>716</v>
      </c>
      <c r="D471" s="223" t="s">
        <v>131</v>
      </c>
      <c r="E471" s="224" t="s">
        <v>717</v>
      </c>
      <c r="F471" s="225" t="s">
        <v>718</v>
      </c>
      <c r="G471" s="226" t="s">
        <v>201</v>
      </c>
      <c r="H471" s="227">
        <v>12</v>
      </c>
      <c r="I471" s="228"/>
      <c r="J471" s="227">
        <f>ROUND(I471*H471,1)</f>
        <v>0</v>
      </c>
      <c r="K471" s="225" t="s">
        <v>224</v>
      </c>
      <c r="L471" s="71"/>
      <c r="M471" s="229" t="s">
        <v>21</v>
      </c>
      <c r="N471" s="230" t="s">
        <v>43</v>
      </c>
      <c r="O471" s="46"/>
      <c r="P471" s="231">
        <f>O471*H471</f>
        <v>0</v>
      </c>
      <c r="Q471" s="231">
        <v>0</v>
      </c>
      <c r="R471" s="231">
        <f>Q471*H471</f>
        <v>0</v>
      </c>
      <c r="S471" s="231">
        <v>0</v>
      </c>
      <c r="T471" s="232">
        <f>S471*H471</f>
        <v>0</v>
      </c>
      <c r="AR471" s="23" t="s">
        <v>283</v>
      </c>
      <c r="AT471" s="23" t="s">
        <v>131</v>
      </c>
      <c r="AU471" s="23" t="s">
        <v>82</v>
      </c>
      <c r="AY471" s="23" t="s">
        <v>130</v>
      </c>
      <c r="BE471" s="233">
        <f>IF(N471="základní",J471,0)</f>
        <v>0</v>
      </c>
      <c r="BF471" s="233">
        <f>IF(N471="snížená",J471,0)</f>
        <v>0</v>
      </c>
      <c r="BG471" s="233">
        <f>IF(N471="zákl. přenesená",J471,0)</f>
        <v>0</v>
      </c>
      <c r="BH471" s="233">
        <f>IF(N471="sníž. přenesená",J471,0)</f>
        <v>0</v>
      </c>
      <c r="BI471" s="233">
        <f>IF(N471="nulová",J471,0)</f>
        <v>0</v>
      </c>
      <c r="BJ471" s="23" t="s">
        <v>80</v>
      </c>
      <c r="BK471" s="233">
        <f>ROUND(I471*H471,1)</f>
        <v>0</v>
      </c>
      <c r="BL471" s="23" t="s">
        <v>283</v>
      </c>
      <c r="BM471" s="23" t="s">
        <v>719</v>
      </c>
    </row>
    <row r="472" spans="2:47" s="1" customFormat="1" ht="13.5">
      <c r="B472" s="45"/>
      <c r="C472" s="73"/>
      <c r="D472" s="234" t="s">
        <v>138</v>
      </c>
      <c r="E472" s="73"/>
      <c r="F472" s="235" t="s">
        <v>720</v>
      </c>
      <c r="G472" s="73"/>
      <c r="H472" s="73"/>
      <c r="I472" s="195"/>
      <c r="J472" s="73"/>
      <c r="K472" s="73"/>
      <c r="L472" s="71"/>
      <c r="M472" s="236"/>
      <c r="N472" s="46"/>
      <c r="O472" s="46"/>
      <c r="P472" s="46"/>
      <c r="Q472" s="46"/>
      <c r="R472" s="46"/>
      <c r="S472" s="46"/>
      <c r="T472" s="94"/>
      <c r="AT472" s="23" t="s">
        <v>138</v>
      </c>
      <c r="AU472" s="23" t="s">
        <v>82</v>
      </c>
    </row>
    <row r="473" spans="2:51" s="12" customFormat="1" ht="13.5">
      <c r="B473" s="250"/>
      <c r="C473" s="251"/>
      <c r="D473" s="234" t="s">
        <v>192</v>
      </c>
      <c r="E473" s="252" t="s">
        <v>21</v>
      </c>
      <c r="F473" s="253" t="s">
        <v>721</v>
      </c>
      <c r="G473" s="251"/>
      <c r="H473" s="252" t="s">
        <v>21</v>
      </c>
      <c r="I473" s="254"/>
      <c r="J473" s="251"/>
      <c r="K473" s="251"/>
      <c r="L473" s="255"/>
      <c r="M473" s="256"/>
      <c r="N473" s="257"/>
      <c r="O473" s="257"/>
      <c r="P473" s="257"/>
      <c r="Q473" s="257"/>
      <c r="R473" s="257"/>
      <c r="S473" s="257"/>
      <c r="T473" s="258"/>
      <c r="AT473" s="259" t="s">
        <v>192</v>
      </c>
      <c r="AU473" s="259" t="s">
        <v>82</v>
      </c>
      <c r="AV473" s="12" t="s">
        <v>80</v>
      </c>
      <c r="AW473" s="12" t="s">
        <v>35</v>
      </c>
      <c r="AX473" s="12" t="s">
        <v>72</v>
      </c>
      <c r="AY473" s="259" t="s">
        <v>130</v>
      </c>
    </row>
    <row r="474" spans="2:51" s="13" customFormat="1" ht="13.5">
      <c r="B474" s="260"/>
      <c r="C474" s="261"/>
      <c r="D474" s="234" t="s">
        <v>192</v>
      </c>
      <c r="E474" s="262" t="s">
        <v>21</v>
      </c>
      <c r="F474" s="263" t="s">
        <v>260</v>
      </c>
      <c r="G474" s="261"/>
      <c r="H474" s="264">
        <v>12</v>
      </c>
      <c r="I474" s="265"/>
      <c r="J474" s="261"/>
      <c r="K474" s="261"/>
      <c r="L474" s="266"/>
      <c r="M474" s="267"/>
      <c r="N474" s="268"/>
      <c r="O474" s="268"/>
      <c r="P474" s="268"/>
      <c r="Q474" s="268"/>
      <c r="R474" s="268"/>
      <c r="S474" s="268"/>
      <c r="T474" s="269"/>
      <c r="AT474" s="270" t="s">
        <v>192</v>
      </c>
      <c r="AU474" s="270" t="s">
        <v>82</v>
      </c>
      <c r="AV474" s="13" t="s">
        <v>82</v>
      </c>
      <c r="AW474" s="13" t="s">
        <v>35</v>
      </c>
      <c r="AX474" s="13" t="s">
        <v>72</v>
      </c>
      <c r="AY474" s="270" t="s">
        <v>130</v>
      </c>
    </row>
    <row r="475" spans="2:65" s="1" customFormat="1" ht="16.5" customHeight="1">
      <c r="B475" s="45"/>
      <c r="C475" s="223" t="s">
        <v>722</v>
      </c>
      <c r="D475" s="223" t="s">
        <v>131</v>
      </c>
      <c r="E475" s="224" t="s">
        <v>723</v>
      </c>
      <c r="F475" s="225" t="s">
        <v>724</v>
      </c>
      <c r="G475" s="226" t="s">
        <v>215</v>
      </c>
      <c r="H475" s="227">
        <v>45</v>
      </c>
      <c r="I475" s="228"/>
      <c r="J475" s="227">
        <f>ROUND(I475*H475,1)</f>
        <v>0</v>
      </c>
      <c r="K475" s="225" t="s">
        <v>224</v>
      </c>
      <c r="L475" s="71"/>
      <c r="M475" s="229" t="s">
        <v>21</v>
      </c>
      <c r="N475" s="230" t="s">
        <v>43</v>
      </c>
      <c r="O475" s="46"/>
      <c r="P475" s="231">
        <f>O475*H475</f>
        <v>0</v>
      </c>
      <c r="Q475" s="231">
        <v>0</v>
      </c>
      <c r="R475" s="231">
        <f>Q475*H475</f>
        <v>0</v>
      </c>
      <c r="S475" s="231">
        <v>0</v>
      </c>
      <c r="T475" s="232">
        <f>S475*H475</f>
        <v>0</v>
      </c>
      <c r="AR475" s="23" t="s">
        <v>283</v>
      </c>
      <c r="AT475" s="23" t="s">
        <v>131</v>
      </c>
      <c r="AU475" s="23" t="s">
        <v>82</v>
      </c>
      <c r="AY475" s="23" t="s">
        <v>130</v>
      </c>
      <c r="BE475" s="233">
        <f>IF(N475="základní",J475,0)</f>
        <v>0</v>
      </c>
      <c r="BF475" s="233">
        <f>IF(N475="snížená",J475,0)</f>
        <v>0</v>
      </c>
      <c r="BG475" s="233">
        <f>IF(N475="zákl. přenesená",J475,0)</f>
        <v>0</v>
      </c>
      <c r="BH475" s="233">
        <f>IF(N475="sníž. přenesená",J475,0)</f>
        <v>0</v>
      </c>
      <c r="BI475" s="233">
        <f>IF(N475="nulová",J475,0)</f>
        <v>0</v>
      </c>
      <c r="BJ475" s="23" t="s">
        <v>80</v>
      </c>
      <c r="BK475" s="233">
        <f>ROUND(I475*H475,1)</f>
        <v>0</v>
      </c>
      <c r="BL475" s="23" t="s">
        <v>283</v>
      </c>
      <c r="BM475" s="23" t="s">
        <v>725</v>
      </c>
    </row>
    <row r="476" spans="2:47" s="1" customFormat="1" ht="13.5">
      <c r="B476" s="45"/>
      <c r="C476" s="73"/>
      <c r="D476" s="234" t="s">
        <v>138</v>
      </c>
      <c r="E476" s="73"/>
      <c r="F476" s="235" t="s">
        <v>726</v>
      </c>
      <c r="G476" s="73"/>
      <c r="H476" s="73"/>
      <c r="I476" s="195"/>
      <c r="J476" s="73"/>
      <c r="K476" s="73"/>
      <c r="L476" s="71"/>
      <c r="M476" s="236"/>
      <c r="N476" s="46"/>
      <c r="O476" s="46"/>
      <c r="P476" s="46"/>
      <c r="Q476" s="46"/>
      <c r="R476" s="46"/>
      <c r="S476" s="46"/>
      <c r="T476" s="94"/>
      <c r="AT476" s="23" t="s">
        <v>138</v>
      </c>
      <c r="AU476" s="23" t="s">
        <v>82</v>
      </c>
    </row>
    <row r="477" spans="2:51" s="12" customFormat="1" ht="13.5">
      <c r="B477" s="250"/>
      <c r="C477" s="251"/>
      <c r="D477" s="234" t="s">
        <v>192</v>
      </c>
      <c r="E477" s="252" t="s">
        <v>21</v>
      </c>
      <c r="F477" s="253" t="s">
        <v>669</v>
      </c>
      <c r="G477" s="251"/>
      <c r="H477" s="252" t="s">
        <v>21</v>
      </c>
      <c r="I477" s="254"/>
      <c r="J477" s="251"/>
      <c r="K477" s="251"/>
      <c r="L477" s="255"/>
      <c r="M477" s="256"/>
      <c r="N477" s="257"/>
      <c r="O477" s="257"/>
      <c r="P477" s="257"/>
      <c r="Q477" s="257"/>
      <c r="R477" s="257"/>
      <c r="S477" s="257"/>
      <c r="T477" s="258"/>
      <c r="AT477" s="259" t="s">
        <v>192</v>
      </c>
      <c r="AU477" s="259" t="s">
        <v>82</v>
      </c>
      <c r="AV477" s="12" t="s">
        <v>80</v>
      </c>
      <c r="AW477" s="12" t="s">
        <v>35</v>
      </c>
      <c r="AX477" s="12" t="s">
        <v>72</v>
      </c>
      <c r="AY477" s="259" t="s">
        <v>130</v>
      </c>
    </row>
    <row r="478" spans="2:51" s="13" customFormat="1" ht="13.5">
      <c r="B478" s="260"/>
      <c r="C478" s="261"/>
      <c r="D478" s="234" t="s">
        <v>192</v>
      </c>
      <c r="E478" s="262" t="s">
        <v>21</v>
      </c>
      <c r="F478" s="263" t="s">
        <v>462</v>
      </c>
      <c r="G478" s="261"/>
      <c r="H478" s="264">
        <v>45</v>
      </c>
      <c r="I478" s="265"/>
      <c r="J478" s="261"/>
      <c r="K478" s="261"/>
      <c r="L478" s="266"/>
      <c r="M478" s="267"/>
      <c r="N478" s="268"/>
      <c r="O478" s="268"/>
      <c r="P478" s="268"/>
      <c r="Q478" s="268"/>
      <c r="R478" s="268"/>
      <c r="S478" s="268"/>
      <c r="T478" s="269"/>
      <c r="AT478" s="270" t="s">
        <v>192</v>
      </c>
      <c r="AU478" s="270" t="s">
        <v>82</v>
      </c>
      <c r="AV478" s="13" t="s">
        <v>82</v>
      </c>
      <c r="AW478" s="13" t="s">
        <v>35</v>
      </c>
      <c r="AX478" s="13" t="s">
        <v>72</v>
      </c>
      <c r="AY478" s="270" t="s">
        <v>130</v>
      </c>
    </row>
    <row r="479" spans="2:65" s="1" customFormat="1" ht="38.25" customHeight="1">
      <c r="B479" s="45"/>
      <c r="C479" s="223" t="s">
        <v>727</v>
      </c>
      <c r="D479" s="223" t="s">
        <v>131</v>
      </c>
      <c r="E479" s="224" t="s">
        <v>728</v>
      </c>
      <c r="F479" s="225" t="s">
        <v>729</v>
      </c>
      <c r="G479" s="226" t="s">
        <v>465</v>
      </c>
      <c r="H479" s="228"/>
      <c r="I479" s="228"/>
      <c r="J479" s="227">
        <f>ROUND(I479*H479,1)</f>
        <v>0</v>
      </c>
      <c r="K479" s="225" t="s">
        <v>135</v>
      </c>
      <c r="L479" s="71"/>
      <c r="M479" s="229" t="s">
        <v>21</v>
      </c>
      <c r="N479" s="230" t="s">
        <v>43</v>
      </c>
      <c r="O479" s="46"/>
      <c r="P479" s="231">
        <f>O479*H479</f>
        <v>0</v>
      </c>
      <c r="Q479" s="231">
        <v>0</v>
      </c>
      <c r="R479" s="231">
        <f>Q479*H479</f>
        <v>0</v>
      </c>
      <c r="S479" s="231">
        <v>0</v>
      </c>
      <c r="T479" s="232">
        <f>S479*H479</f>
        <v>0</v>
      </c>
      <c r="AR479" s="23" t="s">
        <v>283</v>
      </c>
      <c r="AT479" s="23" t="s">
        <v>131</v>
      </c>
      <c r="AU479" s="23" t="s">
        <v>82</v>
      </c>
      <c r="AY479" s="23" t="s">
        <v>130</v>
      </c>
      <c r="BE479" s="233">
        <f>IF(N479="základní",J479,0)</f>
        <v>0</v>
      </c>
      <c r="BF479" s="233">
        <f>IF(N479="snížená",J479,0)</f>
        <v>0</v>
      </c>
      <c r="BG479" s="233">
        <f>IF(N479="zákl. přenesená",J479,0)</f>
        <v>0</v>
      </c>
      <c r="BH479" s="233">
        <f>IF(N479="sníž. přenesená",J479,0)</f>
        <v>0</v>
      </c>
      <c r="BI479" s="233">
        <f>IF(N479="nulová",J479,0)</f>
        <v>0</v>
      </c>
      <c r="BJ479" s="23" t="s">
        <v>80</v>
      </c>
      <c r="BK479" s="233">
        <f>ROUND(I479*H479,1)</f>
        <v>0</v>
      </c>
      <c r="BL479" s="23" t="s">
        <v>283</v>
      </c>
      <c r="BM479" s="23" t="s">
        <v>730</v>
      </c>
    </row>
    <row r="480" spans="2:47" s="1" customFormat="1" ht="13.5">
      <c r="B480" s="45"/>
      <c r="C480" s="73"/>
      <c r="D480" s="234" t="s">
        <v>217</v>
      </c>
      <c r="E480" s="73"/>
      <c r="F480" s="235" t="s">
        <v>731</v>
      </c>
      <c r="G480" s="73"/>
      <c r="H480" s="73"/>
      <c r="I480" s="195"/>
      <c r="J480" s="73"/>
      <c r="K480" s="73"/>
      <c r="L480" s="71"/>
      <c r="M480" s="236"/>
      <c r="N480" s="46"/>
      <c r="O480" s="46"/>
      <c r="P480" s="46"/>
      <c r="Q480" s="46"/>
      <c r="R480" s="46"/>
      <c r="S480" s="46"/>
      <c r="T480" s="94"/>
      <c r="AT480" s="23" t="s">
        <v>217</v>
      </c>
      <c r="AU480" s="23" t="s">
        <v>82</v>
      </c>
    </row>
    <row r="481" spans="2:63" s="10" customFormat="1" ht="29.85" customHeight="1">
      <c r="B481" s="209"/>
      <c r="C481" s="210"/>
      <c r="D481" s="211" t="s">
        <v>71</v>
      </c>
      <c r="E481" s="248" t="s">
        <v>732</v>
      </c>
      <c r="F481" s="248" t="s">
        <v>733</v>
      </c>
      <c r="G481" s="210"/>
      <c r="H481" s="210"/>
      <c r="I481" s="213"/>
      <c r="J481" s="249">
        <f>BK481</f>
        <v>0</v>
      </c>
      <c r="K481" s="210"/>
      <c r="L481" s="215"/>
      <c r="M481" s="216"/>
      <c r="N481" s="217"/>
      <c r="O481" s="217"/>
      <c r="P481" s="218">
        <f>SUM(P482:P553)</f>
        <v>0</v>
      </c>
      <c r="Q481" s="217"/>
      <c r="R481" s="218">
        <f>SUM(R482:R553)</f>
        <v>0.026500000000000003</v>
      </c>
      <c r="S481" s="217"/>
      <c r="T481" s="219">
        <f>SUM(T482:T553)</f>
        <v>0.499</v>
      </c>
      <c r="AR481" s="220" t="s">
        <v>82</v>
      </c>
      <c r="AT481" s="221" t="s">
        <v>71</v>
      </c>
      <c r="AU481" s="221" t="s">
        <v>80</v>
      </c>
      <c r="AY481" s="220" t="s">
        <v>130</v>
      </c>
      <c r="BK481" s="222">
        <f>SUM(BK482:BK553)</f>
        <v>0</v>
      </c>
    </row>
    <row r="482" spans="2:65" s="1" customFormat="1" ht="25.5" customHeight="1">
      <c r="B482" s="45"/>
      <c r="C482" s="223" t="s">
        <v>734</v>
      </c>
      <c r="D482" s="223" t="s">
        <v>131</v>
      </c>
      <c r="E482" s="224" t="s">
        <v>735</v>
      </c>
      <c r="F482" s="225" t="s">
        <v>736</v>
      </c>
      <c r="G482" s="226" t="s">
        <v>142</v>
      </c>
      <c r="H482" s="227">
        <v>11</v>
      </c>
      <c r="I482" s="228"/>
      <c r="J482" s="227">
        <f>ROUND(I482*H482,1)</f>
        <v>0</v>
      </c>
      <c r="K482" s="225" t="s">
        <v>135</v>
      </c>
      <c r="L482" s="71"/>
      <c r="M482" s="229" t="s">
        <v>21</v>
      </c>
      <c r="N482" s="230" t="s">
        <v>43</v>
      </c>
      <c r="O482" s="46"/>
      <c r="P482" s="231">
        <f>O482*H482</f>
        <v>0</v>
      </c>
      <c r="Q482" s="231">
        <v>0</v>
      </c>
      <c r="R482" s="231">
        <f>Q482*H482</f>
        <v>0</v>
      </c>
      <c r="S482" s="231">
        <v>0.006</v>
      </c>
      <c r="T482" s="232">
        <f>S482*H482</f>
        <v>0.066</v>
      </c>
      <c r="AR482" s="23" t="s">
        <v>283</v>
      </c>
      <c r="AT482" s="23" t="s">
        <v>131</v>
      </c>
      <c r="AU482" s="23" t="s">
        <v>82</v>
      </c>
      <c r="AY482" s="23" t="s">
        <v>130</v>
      </c>
      <c r="BE482" s="233">
        <f>IF(N482="základní",J482,0)</f>
        <v>0</v>
      </c>
      <c r="BF482" s="233">
        <f>IF(N482="snížená",J482,0)</f>
        <v>0</v>
      </c>
      <c r="BG482" s="233">
        <f>IF(N482="zákl. přenesená",J482,0)</f>
        <v>0</v>
      </c>
      <c r="BH482" s="233">
        <f>IF(N482="sníž. přenesená",J482,0)</f>
        <v>0</v>
      </c>
      <c r="BI482" s="233">
        <f>IF(N482="nulová",J482,0)</f>
        <v>0</v>
      </c>
      <c r="BJ482" s="23" t="s">
        <v>80</v>
      </c>
      <c r="BK482" s="233">
        <f>ROUND(I482*H482,1)</f>
        <v>0</v>
      </c>
      <c r="BL482" s="23" t="s">
        <v>283</v>
      </c>
      <c r="BM482" s="23" t="s">
        <v>737</v>
      </c>
    </row>
    <row r="483" spans="2:51" s="12" customFormat="1" ht="13.5">
      <c r="B483" s="250"/>
      <c r="C483" s="251"/>
      <c r="D483" s="234" t="s">
        <v>192</v>
      </c>
      <c r="E483" s="252" t="s">
        <v>21</v>
      </c>
      <c r="F483" s="253" t="s">
        <v>738</v>
      </c>
      <c r="G483" s="251"/>
      <c r="H483" s="252" t="s">
        <v>21</v>
      </c>
      <c r="I483" s="254"/>
      <c r="J483" s="251"/>
      <c r="K483" s="251"/>
      <c r="L483" s="255"/>
      <c r="M483" s="256"/>
      <c r="N483" s="257"/>
      <c r="O483" s="257"/>
      <c r="P483" s="257"/>
      <c r="Q483" s="257"/>
      <c r="R483" s="257"/>
      <c r="S483" s="257"/>
      <c r="T483" s="258"/>
      <c r="AT483" s="259" t="s">
        <v>192</v>
      </c>
      <c r="AU483" s="259" t="s">
        <v>82</v>
      </c>
      <c r="AV483" s="12" t="s">
        <v>80</v>
      </c>
      <c r="AW483" s="12" t="s">
        <v>35</v>
      </c>
      <c r="AX483" s="12" t="s">
        <v>72</v>
      </c>
      <c r="AY483" s="259" t="s">
        <v>130</v>
      </c>
    </row>
    <row r="484" spans="2:51" s="13" customFormat="1" ht="13.5">
      <c r="B484" s="260"/>
      <c r="C484" s="261"/>
      <c r="D484" s="234" t="s">
        <v>192</v>
      </c>
      <c r="E484" s="262" t="s">
        <v>21</v>
      </c>
      <c r="F484" s="263" t="s">
        <v>254</v>
      </c>
      <c r="G484" s="261"/>
      <c r="H484" s="264">
        <v>11</v>
      </c>
      <c r="I484" s="265"/>
      <c r="J484" s="261"/>
      <c r="K484" s="261"/>
      <c r="L484" s="266"/>
      <c r="M484" s="267"/>
      <c r="N484" s="268"/>
      <c r="O484" s="268"/>
      <c r="P484" s="268"/>
      <c r="Q484" s="268"/>
      <c r="R484" s="268"/>
      <c r="S484" s="268"/>
      <c r="T484" s="269"/>
      <c r="AT484" s="270" t="s">
        <v>192</v>
      </c>
      <c r="AU484" s="270" t="s">
        <v>82</v>
      </c>
      <c r="AV484" s="13" t="s">
        <v>82</v>
      </c>
      <c r="AW484" s="13" t="s">
        <v>35</v>
      </c>
      <c r="AX484" s="13" t="s">
        <v>72</v>
      </c>
      <c r="AY484" s="270" t="s">
        <v>130</v>
      </c>
    </row>
    <row r="485" spans="2:65" s="1" customFormat="1" ht="16.5" customHeight="1">
      <c r="B485" s="45"/>
      <c r="C485" s="223" t="s">
        <v>739</v>
      </c>
      <c r="D485" s="223" t="s">
        <v>131</v>
      </c>
      <c r="E485" s="224" t="s">
        <v>740</v>
      </c>
      <c r="F485" s="225" t="s">
        <v>741</v>
      </c>
      <c r="G485" s="226" t="s">
        <v>742</v>
      </c>
      <c r="H485" s="227">
        <v>1</v>
      </c>
      <c r="I485" s="228"/>
      <c r="J485" s="227">
        <f>ROUND(I485*H485,1)</f>
        <v>0</v>
      </c>
      <c r="K485" s="225" t="s">
        <v>135</v>
      </c>
      <c r="L485" s="71"/>
      <c r="M485" s="229" t="s">
        <v>21</v>
      </c>
      <c r="N485" s="230" t="s">
        <v>43</v>
      </c>
      <c r="O485" s="46"/>
      <c r="P485" s="231">
        <f>O485*H485</f>
        <v>0</v>
      </c>
      <c r="Q485" s="231">
        <v>0</v>
      </c>
      <c r="R485" s="231">
        <f>Q485*H485</f>
        <v>0</v>
      </c>
      <c r="S485" s="231">
        <v>0.001</v>
      </c>
      <c r="T485" s="232">
        <f>S485*H485</f>
        <v>0.001</v>
      </c>
      <c r="AR485" s="23" t="s">
        <v>283</v>
      </c>
      <c r="AT485" s="23" t="s">
        <v>131</v>
      </c>
      <c r="AU485" s="23" t="s">
        <v>82</v>
      </c>
      <c r="AY485" s="23" t="s">
        <v>130</v>
      </c>
      <c r="BE485" s="233">
        <f>IF(N485="základní",J485,0)</f>
        <v>0</v>
      </c>
      <c r="BF485" s="233">
        <f>IF(N485="snížená",J485,0)</f>
        <v>0</v>
      </c>
      <c r="BG485" s="233">
        <f>IF(N485="zákl. přenesená",J485,0)</f>
        <v>0</v>
      </c>
      <c r="BH485" s="233">
        <f>IF(N485="sníž. přenesená",J485,0)</f>
        <v>0</v>
      </c>
      <c r="BI485" s="233">
        <f>IF(N485="nulová",J485,0)</f>
        <v>0</v>
      </c>
      <c r="BJ485" s="23" t="s">
        <v>80</v>
      </c>
      <c r="BK485" s="233">
        <f>ROUND(I485*H485,1)</f>
        <v>0</v>
      </c>
      <c r="BL485" s="23" t="s">
        <v>283</v>
      </c>
      <c r="BM485" s="23" t="s">
        <v>743</v>
      </c>
    </row>
    <row r="486" spans="2:47" s="1" customFormat="1" ht="13.5">
      <c r="B486" s="45"/>
      <c r="C486" s="73"/>
      <c r="D486" s="234" t="s">
        <v>217</v>
      </c>
      <c r="E486" s="73"/>
      <c r="F486" s="235" t="s">
        <v>744</v>
      </c>
      <c r="G486" s="73"/>
      <c r="H486" s="73"/>
      <c r="I486" s="195"/>
      <c r="J486" s="73"/>
      <c r="K486" s="73"/>
      <c r="L486" s="71"/>
      <c r="M486" s="236"/>
      <c r="N486" s="46"/>
      <c r="O486" s="46"/>
      <c r="P486" s="46"/>
      <c r="Q486" s="46"/>
      <c r="R486" s="46"/>
      <c r="S486" s="46"/>
      <c r="T486" s="94"/>
      <c r="AT486" s="23" t="s">
        <v>217</v>
      </c>
      <c r="AU486" s="23" t="s">
        <v>82</v>
      </c>
    </row>
    <row r="487" spans="2:51" s="12" customFormat="1" ht="13.5">
      <c r="B487" s="250"/>
      <c r="C487" s="251"/>
      <c r="D487" s="234" t="s">
        <v>192</v>
      </c>
      <c r="E487" s="252" t="s">
        <v>21</v>
      </c>
      <c r="F487" s="253" t="s">
        <v>745</v>
      </c>
      <c r="G487" s="251"/>
      <c r="H487" s="252" t="s">
        <v>21</v>
      </c>
      <c r="I487" s="254"/>
      <c r="J487" s="251"/>
      <c r="K487" s="251"/>
      <c r="L487" s="255"/>
      <c r="M487" s="256"/>
      <c r="N487" s="257"/>
      <c r="O487" s="257"/>
      <c r="P487" s="257"/>
      <c r="Q487" s="257"/>
      <c r="R487" s="257"/>
      <c r="S487" s="257"/>
      <c r="T487" s="258"/>
      <c r="AT487" s="259" t="s">
        <v>192</v>
      </c>
      <c r="AU487" s="259" t="s">
        <v>82</v>
      </c>
      <c r="AV487" s="12" t="s">
        <v>80</v>
      </c>
      <c r="AW487" s="12" t="s">
        <v>35</v>
      </c>
      <c r="AX487" s="12" t="s">
        <v>72</v>
      </c>
      <c r="AY487" s="259" t="s">
        <v>130</v>
      </c>
    </row>
    <row r="488" spans="2:51" s="13" customFormat="1" ht="13.5">
      <c r="B488" s="260"/>
      <c r="C488" s="261"/>
      <c r="D488" s="234" t="s">
        <v>192</v>
      </c>
      <c r="E488" s="262" t="s">
        <v>21</v>
      </c>
      <c r="F488" s="263" t="s">
        <v>80</v>
      </c>
      <c r="G488" s="261"/>
      <c r="H488" s="264">
        <v>1</v>
      </c>
      <c r="I488" s="265"/>
      <c r="J488" s="261"/>
      <c r="K488" s="261"/>
      <c r="L488" s="266"/>
      <c r="M488" s="267"/>
      <c r="N488" s="268"/>
      <c r="O488" s="268"/>
      <c r="P488" s="268"/>
      <c r="Q488" s="268"/>
      <c r="R488" s="268"/>
      <c r="S488" s="268"/>
      <c r="T488" s="269"/>
      <c r="AT488" s="270" t="s">
        <v>192</v>
      </c>
      <c r="AU488" s="270" t="s">
        <v>82</v>
      </c>
      <c r="AV488" s="13" t="s">
        <v>82</v>
      </c>
      <c r="AW488" s="13" t="s">
        <v>35</v>
      </c>
      <c r="AX488" s="13" t="s">
        <v>72</v>
      </c>
      <c r="AY488" s="270" t="s">
        <v>130</v>
      </c>
    </row>
    <row r="489" spans="2:65" s="1" customFormat="1" ht="16.5" customHeight="1">
      <c r="B489" s="45"/>
      <c r="C489" s="271" t="s">
        <v>746</v>
      </c>
      <c r="D489" s="271" t="s">
        <v>261</v>
      </c>
      <c r="E489" s="272" t="s">
        <v>747</v>
      </c>
      <c r="F489" s="273" t="s">
        <v>748</v>
      </c>
      <c r="G489" s="274" t="s">
        <v>142</v>
      </c>
      <c r="H489" s="275">
        <v>1</v>
      </c>
      <c r="I489" s="276"/>
      <c r="J489" s="275">
        <f>ROUND(I489*H489,1)</f>
        <v>0</v>
      </c>
      <c r="K489" s="273" t="s">
        <v>224</v>
      </c>
      <c r="L489" s="277"/>
      <c r="M489" s="278" t="s">
        <v>21</v>
      </c>
      <c r="N489" s="279" t="s">
        <v>43</v>
      </c>
      <c r="O489" s="46"/>
      <c r="P489" s="231">
        <f>O489*H489</f>
        <v>0</v>
      </c>
      <c r="Q489" s="231">
        <v>0.0012</v>
      </c>
      <c r="R489" s="231">
        <f>Q489*H489</f>
        <v>0.0012</v>
      </c>
      <c r="S489" s="231">
        <v>0</v>
      </c>
      <c r="T489" s="232">
        <f>S489*H489</f>
        <v>0</v>
      </c>
      <c r="AR489" s="23" t="s">
        <v>382</v>
      </c>
      <c r="AT489" s="23" t="s">
        <v>261</v>
      </c>
      <c r="AU489" s="23" t="s">
        <v>82</v>
      </c>
      <c r="AY489" s="23" t="s">
        <v>130</v>
      </c>
      <c r="BE489" s="233">
        <f>IF(N489="základní",J489,0)</f>
        <v>0</v>
      </c>
      <c r="BF489" s="233">
        <f>IF(N489="snížená",J489,0)</f>
        <v>0</v>
      </c>
      <c r="BG489" s="233">
        <f>IF(N489="zákl. přenesená",J489,0)</f>
        <v>0</v>
      </c>
      <c r="BH489" s="233">
        <f>IF(N489="sníž. přenesená",J489,0)</f>
        <v>0</v>
      </c>
      <c r="BI489" s="233">
        <f>IF(N489="nulová",J489,0)</f>
        <v>0</v>
      </c>
      <c r="BJ489" s="23" t="s">
        <v>80</v>
      </c>
      <c r="BK489" s="233">
        <f>ROUND(I489*H489,1)</f>
        <v>0</v>
      </c>
      <c r="BL489" s="23" t="s">
        <v>283</v>
      </c>
      <c r="BM489" s="23" t="s">
        <v>749</v>
      </c>
    </row>
    <row r="490" spans="2:47" s="1" customFormat="1" ht="13.5">
      <c r="B490" s="45"/>
      <c r="C490" s="73"/>
      <c r="D490" s="234" t="s">
        <v>138</v>
      </c>
      <c r="E490" s="73"/>
      <c r="F490" s="235" t="s">
        <v>750</v>
      </c>
      <c r="G490" s="73"/>
      <c r="H490" s="73"/>
      <c r="I490" s="195"/>
      <c r="J490" s="73"/>
      <c r="K490" s="73"/>
      <c r="L490" s="71"/>
      <c r="M490" s="236"/>
      <c r="N490" s="46"/>
      <c r="O490" s="46"/>
      <c r="P490" s="46"/>
      <c r="Q490" s="46"/>
      <c r="R490" s="46"/>
      <c r="S490" s="46"/>
      <c r="T490" s="94"/>
      <c r="AT490" s="23" t="s">
        <v>138</v>
      </c>
      <c r="AU490" s="23" t="s">
        <v>82</v>
      </c>
    </row>
    <row r="491" spans="2:65" s="1" customFormat="1" ht="38.25" customHeight="1">
      <c r="B491" s="45"/>
      <c r="C491" s="223" t="s">
        <v>361</v>
      </c>
      <c r="D491" s="223" t="s">
        <v>131</v>
      </c>
      <c r="E491" s="224" t="s">
        <v>751</v>
      </c>
      <c r="F491" s="225" t="s">
        <v>752</v>
      </c>
      <c r="G491" s="226" t="s">
        <v>142</v>
      </c>
      <c r="H491" s="227">
        <v>18</v>
      </c>
      <c r="I491" s="228"/>
      <c r="J491" s="227">
        <f>ROUND(I491*H491,1)</f>
        <v>0</v>
      </c>
      <c r="K491" s="225" t="s">
        <v>135</v>
      </c>
      <c r="L491" s="71"/>
      <c r="M491" s="229" t="s">
        <v>21</v>
      </c>
      <c r="N491" s="230" t="s">
        <v>43</v>
      </c>
      <c r="O491" s="46"/>
      <c r="P491" s="231">
        <f>O491*H491</f>
        <v>0</v>
      </c>
      <c r="Q491" s="231">
        <v>0</v>
      </c>
      <c r="R491" s="231">
        <f>Q491*H491</f>
        <v>0</v>
      </c>
      <c r="S491" s="231">
        <v>0.024</v>
      </c>
      <c r="T491" s="232">
        <f>S491*H491</f>
        <v>0.432</v>
      </c>
      <c r="AR491" s="23" t="s">
        <v>283</v>
      </c>
      <c r="AT491" s="23" t="s">
        <v>131</v>
      </c>
      <c r="AU491" s="23" t="s">
        <v>82</v>
      </c>
      <c r="AY491" s="23" t="s">
        <v>130</v>
      </c>
      <c r="BE491" s="233">
        <f>IF(N491="základní",J491,0)</f>
        <v>0</v>
      </c>
      <c r="BF491" s="233">
        <f>IF(N491="snížená",J491,0)</f>
        <v>0</v>
      </c>
      <c r="BG491" s="233">
        <f>IF(N491="zákl. přenesená",J491,0)</f>
        <v>0</v>
      </c>
      <c r="BH491" s="233">
        <f>IF(N491="sníž. přenesená",J491,0)</f>
        <v>0</v>
      </c>
      <c r="BI491" s="233">
        <f>IF(N491="nulová",J491,0)</f>
        <v>0</v>
      </c>
      <c r="BJ491" s="23" t="s">
        <v>80</v>
      </c>
      <c r="BK491" s="233">
        <f>ROUND(I491*H491,1)</f>
        <v>0</v>
      </c>
      <c r="BL491" s="23" t="s">
        <v>283</v>
      </c>
      <c r="BM491" s="23" t="s">
        <v>753</v>
      </c>
    </row>
    <row r="492" spans="2:47" s="1" customFormat="1" ht="13.5">
      <c r="B492" s="45"/>
      <c r="C492" s="73"/>
      <c r="D492" s="234" t="s">
        <v>217</v>
      </c>
      <c r="E492" s="73"/>
      <c r="F492" s="235" t="s">
        <v>754</v>
      </c>
      <c r="G492" s="73"/>
      <c r="H492" s="73"/>
      <c r="I492" s="195"/>
      <c r="J492" s="73"/>
      <c r="K492" s="73"/>
      <c r="L492" s="71"/>
      <c r="M492" s="236"/>
      <c r="N492" s="46"/>
      <c r="O492" s="46"/>
      <c r="P492" s="46"/>
      <c r="Q492" s="46"/>
      <c r="R492" s="46"/>
      <c r="S492" s="46"/>
      <c r="T492" s="94"/>
      <c r="AT492" s="23" t="s">
        <v>217</v>
      </c>
      <c r="AU492" s="23" t="s">
        <v>82</v>
      </c>
    </row>
    <row r="493" spans="2:47" s="1" customFormat="1" ht="13.5">
      <c r="B493" s="45"/>
      <c r="C493" s="73"/>
      <c r="D493" s="234" t="s">
        <v>138</v>
      </c>
      <c r="E493" s="73"/>
      <c r="F493" s="235" t="s">
        <v>755</v>
      </c>
      <c r="G493" s="73"/>
      <c r="H493" s="73"/>
      <c r="I493" s="195"/>
      <c r="J493" s="73"/>
      <c r="K493" s="73"/>
      <c r="L493" s="71"/>
      <c r="M493" s="236"/>
      <c r="N493" s="46"/>
      <c r="O493" s="46"/>
      <c r="P493" s="46"/>
      <c r="Q493" s="46"/>
      <c r="R493" s="46"/>
      <c r="S493" s="46"/>
      <c r="T493" s="94"/>
      <c r="AT493" s="23" t="s">
        <v>138</v>
      </c>
      <c r="AU493" s="23" t="s">
        <v>82</v>
      </c>
    </row>
    <row r="494" spans="2:51" s="12" customFormat="1" ht="13.5">
      <c r="B494" s="250"/>
      <c r="C494" s="251"/>
      <c r="D494" s="234" t="s">
        <v>192</v>
      </c>
      <c r="E494" s="252" t="s">
        <v>21</v>
      </c>
      <c r="F494" s="253" t="s">
        <v>689</v>
      </c>
      <c r="G494" s="251"/>
      <c r="H494" s="252" t="s">
        <v>21</v>
      </c>
      <c r="I494" s="254"/>
      <c r="J494" s="251"/>
      <c r="K494" s="251"/>
      <c r="L494" s="255"/>
      <c r="M494" s="256"/>
      <c r="N494" s="257"/>
      <c r="O494" s="257"/>
      <c r="P494" s="257"/>
      <c r="Q494" s="257"/>
      <c r="R494" s="257"/>
      <c r="S494" s="257"/>
      <c r="T494" s="258"/>
      <c r="AT494" s="259" t="s">
        <v>192</v>
      </c>
      <c r="AU494" s="259" t="s">
        <v>82</v>
      </c>
      <c r="AV494" s="12" t="s">
        <v>80</v>
      </c>
      <c r="AW494" s="12" t="s">
        <v>35</v>
      </c>
      <c r="AX494" s="12" t="s">
        <v>72</v>
      </c>
      <c r="AY494" s="259" t="s">
        <v>130</v>
      </c>
    </row>
    <row r="495" spans="2:51" s="13" customFormat="1" ht="13.5">
      <c r="B495" s="260"/>
      <c r="C495" s="261"/>
      <c r="D495" s="234" t="s">
        <v>192</v>
      </c>
      <c r="E495" s="262" t="s">
        <v>21</v>
      </c>
      <c r="F495" s="263" t="s">
        <v>80</v>
      </c>
      <c r="G495" s="261"/>
      <c r="H495" s="264">
        <v>1</v>
      </c>
      <c r="I495" s="265"/>
      <c r="J495" s="261"/>
      <c r="K495" s="261"/>
      <c r="L495" s="266"/>
      <c r="M495" s="267"/>
      <c r="N495" s="268"/>
      <c r="O495" s="268"/>
      <c r="P495" s="268"/>
      <c r="Q495" s="268"/>
      <c r="R495" s="268"/>
      <c r="S495" s="268"/>
      <c r="T495" s="269"/>
      <c r="AT495" s="270" t="s">
        <v>192</v>
      </c>
      <c r="AU495" s="270" t="s">
        <v>82</v>
      </c>
      <c r="AV495" s="13" t="s">
        <v>82</v>
      </c>
      <c r="AW495" s="13" t="s">
        <v>35</v>
      </c>
      <c r="AX495" s="13" t="s">
        <v>72</v>
      </c>
      <c r="AY495" s="270" t="s">
        <v>130</v>
      </c>
    </row>
    <row r="496" spans="2:51" s="12" customFormat="1" ht="13.5">
      <c r="B496" s="250"/>
      <c r="C496" s="251"/>
      <c r="D496" s="234" t="s">
        <v>192</v>
      </c>
      <c r="E496" s="252" t="s">
        <v>21</v>
      </c>
      <c r="F496" s="253" t="s">
        <v>695</v>
      </c>
      <c r="G496" s="251"/>
      <c r="H496" s="252" t="s">
        <v>21</v>
      </c>
      <c r="I496" s="254"/>
      <c r="J496" s="251"/>
      <c r="K496" s="251"/>
      <c r="L496" s="255"/>
      <c r="M496" s="256"/>
      <c r="N496" s="257"/>
      <c r="O496" s="257"/>
      <c r="P496" s="257"/>
      <c r="Q496" s="257"/>
      <c r="R496" s="257"/>
      <c r="S496" s="257"/>
      <c r="T496" s="258"/>
      <c r="AT496" s="259" t="s">
        <v>192</v>
      </c>
      <c r="AU496" s="259" t="s">
        <v>82</v>
      </c>
      <c r="AV496" s="12" t="s">
        <v>80</v>
      </c>
      <c r="AW496" s="12" t="s">
        <v>35</v>
      </c>
      <c r="AX496" s="12" t="s">
        <v>72</v>
      </c>
      <c r="AY496" s="259" t="s">
        <v>130</v>
      </c>
    </row>
    <row r="497" spans="2:51" s="13" customFormat="1" ht="13.5">
      <c r="B497" s="260"/>
      <c r="C497" s="261"/>
      <c r="D497" s="234" t="s">
        <v>192</v>
      </c>
      <c r="E497" s="262" t="s">
        <v>21</v>
      </c>
      <c r="F497" s="263" t="s">
        <v>82</v>
      </c>
      <c r="G497" s="261"/>
      <c r="H497" s="264">
        <v>2</v>
      </c>
      <c r="I497" s="265"/>
      <c r="J497" s="261"/>
      <c r="K497" s="261"/>
      <c r="L497" s="266"/>
      <c r="M497" s="267"/>
      <c r="N497" s="268"/>
      <c r="O497" s="268"/>
      <c r="P497" s="268"/>
      <c r="Q497" s="268"/>
      <c r="R497" s="268"/>
      <c r="S497" s="268"/>
      <c r="T497" s="269"/>
      <c r="AT497" s="270" t="s">
        <v>192</v>
      </c>
      <c r="AU497" s="270" t="s">
        <v>82</v>
      </c>
      <c r="AV497" s="13" t="s">
        <v>82</v>
      </c>
      <c r="AW497" s="13" t="s">
        <v>35</v>
      </c>
      <c r="AX497" s="13" t="s">
        <v>72</v>
      </c>
      <c r="AY497" s="270" t="s">
        <v>130</v>
      </c>
    </row>
    <row r="498" spans="2:51" s="12" customFormat="1" ht="13.5">
      <c r="B498" s="250"/>
      <c r="C498" s="251"/>
      <c r="D498" s="234" t="s">
        <v>192</v>
      </c>
      <c r="E498" s="252" t="s">
        <v>21</v>
      </c>
      <c r="F498" s="253" t="s">
        <v>756</v>
      </c>
      <c r="G498" s="251"/>
      <c r="H498" s="252" t="s">
        <v>21</v>
      </c>
      <c r="I498" s="254"/>
      <c r="J498" s="251"/>
      <c r="K498" s="251"/>
      <c r="L498" s="255"/>
      <c r="M498" s="256"/>
      <c r="N498" s="257"/>
      <c r="O498" s="257"/>
      <c r="P498" s="257"/>
      <c r="Q498" s="257"/>
      <c r="R498" s="257"/>
      <c r="S498" s="257"/>
      <c r="T498" s="258"/>
      <c r="AT498" s="259" t="s">
        <v>192</v>
      </c>
      <c r="AU498" s="259" t="s">
        <v>82</v>
      </c>
      <c r="AV498" s="12" t="s">
        <v>80</v>
      </c>
      <c r="AW498" s="12" t="s">
        <v>35</v>
      </c>
      <c r="AX498" s="12" t="s">
        <v>72</v>
      </c>
      <c r="AY498" s="259" t="s">
        <v>130</v>
      </c>
    </row>
    <row r="499" spans="2:51" s="13" customFormat="1" ht="13.5">
      <c r="B499" s="260"/>
      <c r="C499" s="261"/>
      <c r="D499" s="234" t="s">
        <v>192</v>
      </c>
      <c r="E499" s="262" t="s">
        <v>21</v>
      </c>
      <c r="F499" s="263" t="s">
        <v>254</v>
      </c>
      <c r="G499" s="261"/>
      <c r="H499" s="264">
        <v>11</v>
      </c>
      <c r="I499" s="265"/>
      <c r="J499" s="261"/>
      <c r="K499" s="261"/>
      <c r="L499" s="266"/>
      <c r="M499" s="267"/>
      <c r="N499" s="268"/>
      <c r="O499" s="268"/>
      <c r="P499" s="268"/>
      <c r="Q499" s="268"/>
      <c r="R499" s="268"/>
      <c r="S499" s="268"/>
      <c r="T499" s="269"/>
      <c r="AT499" s="270" t="s">
        <v>192</v>
      </c>
      <c r="AU499" s="270" t="s">
        <v>82</v>
      </c>
      <c r="AV499" s="13" t="s">
        <v>82</v>
      </c>
      <c r="AW499" s="13" t="s">
        <v>35</v>
      </c>
      <c r="AX499" s="13" t="s">
        <v>72</v>
      </c>
      <c r="AY499" s="270" t="s">
        <v>130</v>
      </c>
    </row>
    <row r="500" spans="2:51" s="12" customFormat="1" ht="13.5">
      <c r="B500" s="250"/>
      <c r="C500" s="251"/>
      <c r="D500" s="234" t="s">
        <v>192</v>
      </c>
      <c r="E500" s="252" t="s">
        <v>21</v>
      </c>
      <c r="F500" s="253" t="s">
        <v>757</v>
      </c>
      <c r="G500" s="251"/>
      <c r="H500" s="252" t="s">
        <v>21</v>
      </c>
      <c r="I500" s="254"/>
      <c r="J500" s="251"/>
      <c r="K500" s="251"/>
      <c r="L500" s="255"/>
      <c r="M500" s="256"/>
      <c r="N500" s="257"/>
      <c r="O500" s="257"/>
      <c r="P500" s="257"/>
      <c r="Q500" s="257"/>
      <c r="R500" s="257"/>
      <c r="S500" s="257"/>
      <c r="T500" s="258"/>
      <c r="AT500" s="259" t="s">
        <v>192</v>
      </c>
      <c r="AU500" s="259" t="s">
        <v>82</v>
      </c>
      <c r="AV500" s="12" t="s">
        <v>80</v>
      </c>
      <c r="AW500" s="12" t="s">
        <v>35</v>
      </c>
      <c r="AX500" s="12" t="s">
        <v>72</v>
      </c>
      <c r="AY500" s="259" t="s">
        <v>130</v>
      </c>
    </row>
    <row r="501" spans="2:51" s="13" customFormat="1" ht="13.5">
      <c r="B501" s="260"/>
      <c r="C501" s="261"/>
      <c r="D501" s="234" t="s">
        <v>192</v>
      </c>
      <c r="E501" s="262" t="s">
        <v>21</v>
      </c>
      <c r="F501" s="263" t="s">
        <v>151</v>
      </c>
      <c r="G501" s="261"/>
      <c r="H501" s="264">
        <v>4</v>
      </c>
      <c r="I501" s="265"/>
      <c r="J501" s="261"/>
      <c r="K501" s="261"/>
      <c r="L501" s="266"/>
      <c r="M501" s="267"/>
      <c r="N501" s="268"/>
      <c r="O501" s="268"/>
      <c r="P501" s="268"/>
      <c r="Q501" s="268"/>
      <c r="R501" s="268"/>
      <c r="S501" s="268"/>
      <c r="T501" s="269"/>
      <c r="AT501" s="270" t="s">
        <v>192</v>
      </c>
      <c r="AU501" s="270" t="s">
        <v>82</v>
      </c>
      <c r="AV501" s="13" t="s">
        <v>82</v>
      </c>
      <c r="AW501" s="13" t="s">
        <v>35</v>
      </c>
      <c r="AX501" s="13" t="s">
        <v>72</v>
      </c>
      <c r="AY501" s="270" t="s">
        <v>130</v>
      </c>
    </row>
    <row r="502" spans="2:65" s="1" customFormat="1" ht="25.5" customHeight="1">
      <c r="B502" s="45"/>
      <c r="C502" s="223" t="s">
        <v>758</v>
      </c>
      <c r="D502" s="223" t="s">
        <v>131</v>
      </c>
      <c r="E502" s="224" t="s">
        <v>759</v>
      </c>
      <c r="F502" s="225" t="s">
        <v>760</v>
      </c>
      <c r="G502" s="226" t="s">
        <v>142</v>
      </c>
      <c r="H502" s="227">
        <v>1</v>
      </c>
      <c r="I502" s="228"/>
      <c r="J502" s="227">
        <f>ROUND(I502*H502,1)</f>
        <v>0</v>
      </c>
      <c r="K502" s="225" t="s">
        <v>135</v>
      </c>
      <c r="L502" s="71"/>
      <c r="M502" s="229" t="s">
        <v>21</v>
      </c>
      <c r="N502" s="230" t="s">
        <v>43</v>
      </c>
      <c r="O502" s="46"/>
      <c r="P502" s="231">
        <f>O502*H502</f>
        <v>0</v>
      </c>
      <c r="Q502" s="231">
        <v>0</v>
      </c>
      <c r="R502" s="231">
        <f>Q502*H502</f>
        <v>0</v>
      </c>
      <c r="S502" s="231">
        <v>0</v>
      </c>
      <c r="T502" s="232">
        <f>S502*H502</f>
        <v>0</v>
      </c>
      <c r="AR502" s="23" t="s">
        <v>283</v>
      </c>
      <c r="AT502" s="23" t="s">
        <v>131</v>
      </c>
      <c r="AU502" s="23" t="s">
        <v>82</v>
      </c>
      <c r="AY502" s="23" t="s">
        <v>130</v>
      </c>
      <c r="BE502" s="233">
        <f>IF(N502="základní",J502,0)</f>
        <v>0</v>
      </c>
      <c r="BF502" s="233">
        <f>IF(N502="snížená",J502,0)</f>
        <v>0</v>
      </c>
      <c r="BG502" s="233">
        <f>IF(N502="zákl. přenesená",J502,0)</f>
        <v>0</v>
      </c>
      <c r="BH502" s="233">
        <f>IF(N502="sníž. přenesená",J502,0)</f>
        <v>0</v>
      </c>
      <c r="BI502" s="233">
        <f>IF(N502="nulová",J502,0)</f>
        <v>0</v>
      </c>
      <c r="BJ502" s="23" t="s">
        <v>80</v>
      </c>
      <c r="BK502" s="233">
        <f>ROUND(I502*H502,1)</f>
        <v>0</v>
      </c>
      <c r="BL502" s="23" t="s">
        <v>283</v>
      </c>
      <c r="BM502" s="23" t="s">
        <v>761</v>
      </c>
    </row>
    <row r="503" spans="2:47" s="1" customFormat="1" ht="13.5">
      <c r="B503" s="45"/>
      <c r="C503" s="73"/>
      <c r="D503" s="234" t="s">
        <v>217</v>
      </c>
      <c r="E503" s="73"/>
      <c r="F503" s="235" t="s">
        <v>762</v>
      </c>
      <c r="G503" s="73"/>
      <c r="H503" s="73"/>
      <c r="I503" s="195"/>
      <c r="J503" s="73"/>
      <c r="K503" s="73"/>
      <c r="L503" s="71"/>
      <c r="M503" s="236"/>
      <c r="N503" s="46"/>
      <c r="O503" s="46"/>
      <c r="P503" s="46"/>
      <c r="Q503" s="46"/>
      <c r="R503" s="46"/>
      <c r="S503" s="46"/>
      <c r="T503" s="94"/>
      <c r="AT503" s="23" t="s">
        <v>217</v>
      </c>
      <c r="AU503" s="23" t="s">
        <v>82</v>
      </c>
    </row>
    <row r="504" spans="2:51" s="12" customFormat="1" ht="13.5">
      <c r="B504" s="250"/>
      <c r="C504" s="251"/>
      <c r="D504" s="234" t="s">
        <v>192</v>
      </c>
      <c r="E504" s="252" t="s">
        <v>21</v>
      </c>
      <c r="F504" s="253" t="s">
        <v>763</v>
      </c>
      <c r="G504" s="251"/>
      <c r="H504" s="252" t="s">
        <v>21</v>
      </c>
      <c r="I504" s="254"/>
      <c r="J504" s="251"/>
      <c r="K504" s="251"/>
      <c r="L504" s="255"/>
      <c r="M504" s="256"/>
      <c r="N504" s="257"/>
      <c r="O504" s="257"/>
      <c r="P504" s="257"/>
      <c r="Q504" s="257"/>
      <c r="R504" s="257"/>
      <c r="S504" s="257"/>
      <c r="T504" s="258"/>
      <c r="AT504" s="259" t="s">
        <v>192</v>
      </c>
      <c r="AU504" s="259" t="s">
        <v>82</v>
      </c>
      <c r="AV504" s="12" t="s">
        <v>80</v>
      </c>
      <c r="AW504" s="12" t="s">
        <v>35</v>
      </c>
      <c r="AX504" s="12" t="s">
        <v>72</v>
      </c>
      <c r="AY504" s="259" t="s">
        <v>130</v>
      </c>
    </row>
    <row r="505" spans="2:51" s="13" customFormat="1" ht="13.5">
      <c r="B505" s="260"/>
      <c r="C505" s="261"/>
      <c r="D505" s="234" t="s">
        <v>192</v>
      </c>
      <c r="E505" s="262" t="s">
        <v>21</v>
      </c>
      <c r="F505" s="263" t="s">
        <v>80</v>
      </c>
      <c r="G505" s="261"/>
      <c r="H505" s="264">
        <v>1</v>
      </c>
      <c r="I505" s="265"/>
      <c r="J505" s="261"/>
      <c r="K505" s="261"/>
      <c r="L505" s="266"/>
      <c r="M505" s="267"/>
      <c r="N505" s="268"/>
      <c r="O505" s="268"/>
      <c r="P505" s="268"/>
      <c r="Q505" s="268"/>
      <c r="R505" s="268"/>
      <c r="S505" s="268"/>
      <c r="T505" s="269"/>
      <c r="AT505" s="270" t="s">
        <v>192</v>
      </c>
      <c r="AU505" s="270" t="s">
        <v>82</v>
      </c>
      <c r="AV505" s="13" t="s">
        <v>82</v>
      </c>
      <c r="AW505" s="13" t="s">
        <v>35</v>
      </c>
      <c r="AX505" s="13" t="s">
        <v>72</v>
      </c>
      <c r="AY505" s="270" t="s">
        <v>130</v>
      </c>
    </row>
    <row r="506" spans="2:65" s="1" customFormat="1" ht="16.5" customHeight="1">
      <c r="B506" s="45"/>
      <c r="C506" s="271" t="s">
        <v>764</v>
      </c>
      <c r="D506" s="271" t="s">
        <v>261</v>
      </c>
      <c r="E506" s="272" t="s">
        <v>765</v>
      </c>
      <c r="F506" s="273" t="s">
        <v>766</v>
      </c>
      <c r="G506" s="274" t="s">
        <v>142</v>
      </c>
      <c r="H506" s="275">
        <v>1</v>
      </c>
      <c r="I506" s="276"/>
      <c r="J506" s="275">
        <f>ROUND(I506*H506,1)</f>
        <v>0</v>
      </c>
      <c r="K506" s="273" t="s">
        <v>135</v>
      </c>
      <c r="L506" s="277"/>
      <c r="M506" s="278" t="s">
        <v>21</v>
      </c>
      <c r="N506" s="279" t="s">
        <v>43</v>
      </c>
      <c r="O506" s="46"/>
      <c r="P506" s="231">
        <f>O506*H506</f>
        <v>0</v>
      </c>
      <c r="Q506" s="231">
        <v>0.00185</v>
      </c>
      <c r="R506" s="231">
        <f>Q506*H506</f>
        <v>0.00185</v>
      </c>
      <c r="S506" s="231">
        <v>0</v>
      </c>
      <c r="T506" s="232">
        <f>S506*H506</f>
        <v>0</v>
      </c>
      <c r="AR506" s="23" t="s">
        <v>382</v>
      </c>
      <c r="AT506" s="23" t="s">
        <v>261</v>
      </c>
      <c r="AU506" s="23" t="s">
        <v>82</v>
      </c>
      <c r="AY506" s="23" t="s">
        <v>130</v>
      </c>
      <c r="BE506" s="233">
        <f>IF(N506="základní",J506,0)</f>
        <v>0</v>
      </c>
      <c r="BF506" s="233">
        <f>IF(N506="snížená",J506,0)</f>
        <v>0</v>
      </c>
      <c r="BG506" s="233">
        <f>IF(N506="zákl. přenesená",J506,0)</f>
        <v>0</v>
      </c>
      <c r="BH506" s="233">
        <f>IF(N506="sníž. přenesená",J506,0)</f>
        <v>0</v>
      </c>
      <c r="BI506" s="233">
        <f>IF(N506="nulová",J506,0)</f>
        <v>0</v>
      </c>
      <c r="BJ506" s="23" t="s">
        <v>80</v>
      </c>
      <c r="BK506" s="233">
        <f>ROUND(I506*H506,1)</f>
        <v>0</v>
      </c>
      <c r="BL506" s="23" t="s">
        <v>283</v>
      </c>
      <c r="BM506" s="23" t="s">
        <v>767</v>
      </c>
    </row>
    <row r="507" spans="2:65" s="1" customFormat="1" ht="25.5" customHeight="1">
      <c r="B507" s="45"/>
      <c r="C507" s="223" t="s">
        <v>768</v>
      </c>
      <c r="D507" s="223" t="s">
        <v>131</v>
      </c>
      <c r="E507" s="224" t="s">
        <v>769</v>
      </c>
      <c r="F507" s="225" t="s">
        <v>770</v>
      </c>
      <c r="G507" s="226" t="s">
        <v>142</v>
      </c>
      <c r="H507" s="227">
        <v>7</v>
      </c>
      <c r="I507" s="228"/>
      <c r="J507" s="227">
        <f>ROUND(I507*H507,1)</f>
        <v>0</v>
      </c>
      <c r="K507" s="225" t="s">
        <v>135</v>
      </c>
      <c r="L507" s="71"/>
      <c r="M507" s="229" t="s">
        <v>21</v>
      </c>
      <c r="N507" s="230" t="s">
        <v>43</v>
      </c>
      <c r="O507" s="46"/>
      <c r="P507" s="231">
        <f>O507*H507</f>
        <v>0</v>
      </c>
      <c r="Q507" s="231">
        <v>0</v>
      </c>
      <c r="R507" s="231">
        <f>Q507*H507</f>
        <v>0</v>
      </c>
      <c r="S507" s="231">
        <v>0</v>
      </c>
      <c r="T507" s="232">
        <f>S507*H507</f>
        <v>0</v>
      </c>
      <c r="AR507" s="23" t="s">
        <v>283</v>
      </c>
      <c r="AT507" s="23" t="s">
        <v>131</v>
      </c>
      <c r="AU507" s="23" t="s">
        <v>82</v>
      </c>
      <c r="AY507" s="23" t="s">
        <v>130</v>
      </c>
      <c r="BE507" s="233">
        <f>IF(N507="základní",J507,0)</f>
        <v>0</v>
      </c>
      <c r="BF507" s="233">
        <f>IF(N507="snížená",J507,0)</f>
        <v>0</v>
      </c>
      <c r="BG507" s="233">
        <f>IF(N507="zákl. přenesená",J507,0)</f>
        <v>0</v>
      </c>
      <c r="BH507" s="233">
        <f>IF(N507="sníž. přenesená",J507,0)</f>
        <v>0</v>
      </c>
      <c r="BI507" s="233">
        <f>IF(N507="nulová",J507,0)</f>
        <v>0</v>
      </c>
      <c r="BJ507" s="23" t="s">
        <v>80</v>
      </c>
      <c r="BK507" s="233">
        <f>ROUND(I507*H507,1)</f>
        <v>0</v>
      </c>
      <c r="BL507" s="23" t="s">
        <v>283</v>
      </c>
      <c r="BM507" s="23" t="s">
        <v>771</v>
      </c>
    </row>
    <row r="508" spans="2:47" s="1" customFormat="1" ht="13.5">
      <c r="B508" s="45"/>
      <c r="C508" s="73"/>
      <c r="D508" s="234" t="s">
        <v>217</v>
      </c>
      <c r="E508" s="73"/>
      <c r="F508" s="235" t="s">
        <v>762</v>
      </c>
      <c r="G508" s="73"/>
      <c r="H508" s="73"/>
      <c r="I508" s="195"/>
      <c r="J508" s="73"/>
      <c r="K508" s="73"/>
      <c r="L508" s="71"/>
      <c r="M508" s="236"/>
      <c r="N508" s="46"/>
      <c r="O508" s="46"/>
      <c r="P508" s="46"/>
      <c r="Q508" s="46"/>
      <c r="R508" s="46"/>
      <c r="S508" s="46"/>
      <c r="T508" s="94"/>
      <c r="AT508" s="23" t="s">
        <v>217</v>
      </c>
      <c r="AU508" s="23" t="s">
        <v>82</v>
      </c>
    </row>
    <row r="509" spans="2:51" s="12" customFormat="1" ht="13.5">
      <c r="B509" s="250"/>
      <c r="C509" s="251"/>
      <c r="D509" s="234" t="s">
        <v>192</v>
      </c>
      <c r="E509" s="252" t="s">
        <v>21</v>
      </c>
      <c r="F509" s="253" t="s">
        <v>763</v>
      </c>
      <c r="G509" s="251"/>
      <c r="H509" s="252" t="s">
        <v>21</v>
      </c>
      <c r="I509" s="254"/>
      <c r="J509" s="251"/>
      <c r="K509" s="251"/>
      <c r="L509" s="255"/>
      <c r="M509" s="256"/>
      <c r="N509" s="257"/>
      <c r="O509" s="257"/>
      <c r="P509" s="257"/>
      <c r="Q509" s="257"/>
      <c r="R509" s="257"/>
      <c r="S509" s="257"/>
      <c r="T509" s="258"/>
      <c r="AT509" s="259" t="s">
        <v>192</v>
      </c>
      <c r="AU509" s="259" t="s">
        <v>82</v>
      </c>
      <c r="AV509" s="12" t="s">
        <v>80</v>
      </c>
      <c r="AW509" s="12" t="s">
        <v>35</v>
      </c>
      <c r="AX509" s="12" t="s">
        <v>72</v>
      </c>
      <c r="AY509" s="259" t="s">
        <v>130</v>
      </c>
    </row>
    <row r="510" spans="2:51" s="13" customFormat="1" ht="13.5">
      <c r="B510" s="260"/>
      <c r="C510" s="261"/>
      <c r="D510" s="234" t="s">
        <v>192</v>
      </c>
      <c r="E510" s="262" t="s">
        <v>21</v>
      </c>
      <c r="F510" s="263" t="s">
        <v>221</v>
      </c>
      <c r="G510" s="261"/>
      <c r="H510" s="264">
        <v>7</v>
      </c>
      <c r="I510" s="265"/>
      <c r="J510" s="261"/>
      <c r="K510" s="261"/>
      <c r="L510" s="266"/>
      <c r="M510" s="267"/>
      <c r="N510" s="268"/>
      <c r="O510" s="268"/>
      <c r="P510" s="268"/>
      <c r="Q510" s="268"/>
      <c r="R510" s="268"/>
      <c r="S510" s="268"/>
      <c r="T510" s="269"/>
      <c r="AT510" s="270" t="s">
        <v>192</v>
      </c>
      <c r="AU510" s="270" t="s">
        <v>82</v>
      </c>
      <c r="AV510" s="13" t="s">
        <v>82</v>
      </c>
      <c r="AW510" s="13" t="s">
        <v>35</v>
      </c>
      <c r="AX510" s="13" t="s">
        <v>72</v>
      </c>
      <c r="AY510" s="270" t="s">
        <v>130</v>
      </c>
    </row>
    <row r="511" spans="2:65" s="1" customFormat="1" ht="16.5" customHeight="1">
      <c r="B511" s="45"/>
      <c r="C511" s="271" t="s">
        <v>772</v>
      </c>
      <c r="D511" s="271" t="s">
        <v>261</v>
      </c>
      <c r="E511" s="272" t="s">
        <v>773</v>
      </c>
      <c r="F511" s="273" t="s">
        <v>774</v>
      </c>
      <c r="G511" s="274" t="s">
        <v>142</v>
      </c>
      <c r="H511" s="275">
        <v>7</v>
      </c>
      <c r="I511" s="276"/>
      <c r="J511" s="275">
        <f>ROUND(I511*H511,1)</f>
        <v>0</v>
      </c>
      <c r="K511" s="273" t="s">
        <v>135</v>
      </c>
      <c r="L511" s="277"/>
      <c r="M511" s="278" t="s">
        <v>21</v>
      </c>
      <c r="N511" s="279" t="s">
        <v>43</v>
      </c>
      <c r="O511" s="46"/>
      <c r="P511" s="231">
        <f>O511*H511</f>
        <v>0</v>
      </c>
      <c r="Q511" s="231">
        <v>0.00335</v>
      </c>
      <c r="R511" s="231">
        <f>Q511*H511</f>
        <v>0.023450000000000002</v>
      </c>
      <c r="S511" s="231">
        <v>0</v>
      </c>
      <c r="T511" s="232">
        <f>S511*H511</f>
        <v>0</v>
      </c>
      <c r="AR511" s="23" t="s">
        <v>382</v>
      </c>
      <c r="AT511" s="23" t="s">
        <v>261</v>
      </c>
      <c r="AU511" s="23" t="s">
        <v>82</v>
      </c>
      <c r="AY511" s="23" t="s">
        <v>130</v>
      </c>
      <c r="BE511" s="233">
        <f>IF(N511="základní",J511,0)</f>
        <v>0</v>
      </c>
      <c r="BF511" s="233">
        <f>IF(N511="snížená",J511,0)</f>
        <v>0</v>
      </c>
      <c r="BG511" s="233">
        <f>IF(N511="zákl. přenesená",J511,0)</f>
        <v>0</v>
      </c>
      <c r="BH511" s="233">
        <f>IF(N511="sníž. přenesená",J511,0)</f>
        <v>0</v>
      </c>
      <c r="BI511" s="233">
        <f>IF(N511="nulová",J511,0)</f>
        <v>0</v>
      </c>
      <c r="BJ511" s="23" t="s">
        <v>80</v>
      </c>
      <c r="BK511" s="233">
        <f>ROUND(I511*H511,1)</f>
        <v>0</v>
      </c>
      <c r="BL511" s="23" t="s">
        <v>283</v>
      </c>
      <c r="BM511" s="23" t="s">
        <v>775</v>
      </c>
    </row>
    <row r="512" spans="2:65" s="1" customFormat="1" ht="16.5" customHeight="1">
      <c r="B512" s="45"/>
      <c r="C512" s="223" t="s">
        <v>776</v>
      </c>
      <c r="D512" s="223" t="s">
        <v>131</v>
      </c>
      <c r="E512" s="224" t="s">
        <v>777</v>
      </c>
      <c r="F512" s="225" t="s">
        <v>778</v>
      </c>
      <c r="G512" s="226" t="s">
        <v>142</v>
      </c>
      <c r="H512" s="227">
        <v>12</v>
      </c>
      <c r="I512" s="228"/>
      <c r="J512" s="227">
        <f>ROUND(I512*H512,1)</f>
        <v>0</v>
      </c>
      <c r="K512" s="225" t="s">
        <v>224</v>
      </c>
      <c r="L512" s="71"/>
      <c r="M512" s="229" t="s">
        <v>21</v>
      </c>
      <c r="N512" s="230" t="s">
        <v>43</v>
      </c>
      <c r="O512" s="46"/>
      <c r="P512" s="231">
        <f>O512*H512</f>
        <v>0</v>
      </c>
      <c r="Q512" s="231">
        <v>0</v>
      </c>
      <c r="R512" s="231">
        <f>Q512*H512</f>
        <v>0</v>
      </c>
      <c r="S512" s="231">
        <v>0</v>
      </c>
      <c r="T512" s="232">
        <f>S512*H512</f>
        <v>0</v>
      </c>
      <c r="AR512" s="23" t="s">
        <v>283</v>
      </c>
      <c r="AT512" s="23" t="s">
        <v>131</v>
      </c>
      <c r="AU512" s="23" t="s">
        <v>82</v>
      </c>
      <c r="AY512" s="23" t="s">
        <v>130</v>
      </c>
      <c r="BE512" s="233">
        <f>IF(N512="základní",J512,0)</f>
        <v>0</v>
      </c>
      <c r="BF512" s="233">
        <f>IF(N512="snížená",J512,0)</f>
        <v>0</v>
      </c>
      <c r="BG512" s="233">
        <f>IF(N512="zákl. přenesená",J512,0)</f>
        <v>0</v>
      </c>
      <c r="BH512" s="233">
        <f>IF(N512="sníž. přenesená",J512,0)</f>
        <v>0</v>
      </c>
      <c r="BI512" s="233">
        <f>IF(N512="nulová",J512,0)</f>
        <v>0</v>
      </c>
      <c r="BJ512" s="23" t="s">
        <v>80</v>
      </c>
      <c r="BK512" s="233">
        <f>ROUND(I512*H512,1)</f>
        <v>0</v>
      </c>
      <c r="BL512" s="23" t="s">
        <v>283</v>
      </c>
      <c r="BM512" s="23" t="s">
        <v>779</v>
      </c>
    </row>
    <row r="513" spans="2:47" s="1" customFormat="1" ht="13.5">
      <c r="B513" s="45"/>
      <c r="C513" s="73"/>
      <c r="D513" s="234" t="s">
        <v>138</v>
      </c>
      <c r="E513" s="73"/>
      <c r="F513" s="235" t="s">
        <v>780</v>
      </c>
      <c r="G513" s="73"/>
      <c r="H513" s="73"/>
      <c r="I513" s="195"/>
      <c r="J513" s="73"/>
      <c r="K513" s="73"/>
      <c r="L513" s="71"/>
      <c r="M513" s="236"/>
      <c r="N513" s="46"/>
      <c r="O513" s="46"/>
      <c r="P513" s="46"/>
      <c r="Q513" s="46"/>
      <c r="R513" s="46"/>
      <c r="S513" s="46"/>
      <c r="T513" s="94"/>
      <c r="AT513" s="23" t="s">
        <v>138</v>
      </c>
      <c r="AU513" s="23" t="s">
        <v>82</v>
      </c>
    </row>
    <row r="514" spans="2:51" s="12" customFormat="1" ht="13.5">
      <c r="B514" s="250"/>
      <c r="C514" s="251"/>
      <c r="D514" s="234" t="s">
        <v>192</v>
      </c>
      <c r="E514" s="252" t="s">
        <v>21</v>
      </c>
      <c r="F514" s="253" t="s">
        <v>211</v>
      </c>
      <c r="G514" s="251"/>
      <c r="H514" s="252" t="s">
        <v>21</v>
      </c>
      <c r="I514" s="254"/>
      <c r="J514" s="251"/>
      <c r="K514" s="251"/>
      <c r="L514" s="255"/>
      <c r="M514" s="256"/>
      <c r="N514" s="257"/>
      <c r="O514" s="257"/>
      <c r="P514" s="257"/>
      <c r="Q514" s="257"/>
      <c r="R514" s="257"/>
      <c r="S514" s="257"/>
      <c r="T514" s="258"/>
      <c r="AT514" s="259" t="s">
        <v>192</v>
      </c>
      <c r="AU514" s="259" t="s">
        <v>82</v>
      </c>
      <c r="AV514" s="12" t="s">
        <v>80</v>
      </c>
      <c r="AW514" s="12" t="s">
        <v>35</v>
      </c>
      <c r="AX514" s="12" t="s">
        <v>72</v>
      </c>
      <c r="AY514" s="259" t="s">
        <v>130</v>
      </c>
    </row>
    <row r="515" spans="2:51" s="13" customFormat="1" ht="13.5">
      <c r="B515" s="260"/>
      <c r="C515" s="261"/>
      <c r="D515" s="234" t="s">
        <v>192</v>
      </c>
      <c r="E515" s="262" t="s">
        <v>21</v>
      </c>
      <c r="F515" s="263" t="s">
        <v>260</v>
      </c>
      <c r="G515" s="261"/>
      <c r="H515" s="264">
        <v>12</v>
      </c>
      <c r="I515" s="265"/>
      <c r="J515" s="261"/>
      <c r="K515" s="261"/>
      <c r="L515" s="266"/>
      <c r="M515" s="267"/>
      <c r="N515" s="268"/>
      <c r="O515" s="268"/>
      <c r="P515" s="268"/>
      <c r="Q515" s="268"/>
      <c r="R515" s="268"/>
      <c r="S515" s="268"/>
      <c r="T515" s="269"/>
      <c r="AT515" s="270" t="s">
        <v>192</v>
      </c>
      <c r="AU515" s="270" t="s">
        <v>82</v>
      </c>
      <c r="AV515" s="13" t="s">
        <v>82</v>
      </c>
      <c r="AW515" s="13" t="s">
        <v>35</v>
      </c>
      <c r="AX515" s="13" t="s">
        <v>72</v>
      </c>
      <c r="AY515" s="270" t="s">
        <v>130</v>
      </c>
    </row>
    <row r="516" spans="2:65" s="1" customFormat="1" ht="16.5" customHeight="1">
      <c r="B516" s="45"/>
      <c r="C516" s="223" t="s">
        <v>781</v>
      </c>
      <c r="D516" s="223" t="s">
        <v>131</v>
      </c>
      <c r="E516" s="224" t="s">
        <v>782</v>
      </c>
      <c r="F516" s="225" t="s">
        <v>783</v>
      </c>
      <c r="G516" s="226" t="s">
        <v>215</v>
      </c>
      <c r="H516" s="227">
        <v>19.24</v>
      </c>
      <c r="I516" s="228"/>
      <c r="J516" s="227">
        <f>ROUND(I516*H516,1)</f>
        <v>0</v>
      </c>
      <c r="K516" s="225" t="s">
        <v>224</v>
      </c>
      <c r="L516" s="71"/>
      <c r="M516" s="229" t="s">
        <v>21</v>
      </c>
      <c r="N516" s="230" t="s">
        <v>43</v>
      </c>
      <c r="O516" s="46"/>
      <c r="P516" s="231">
        <f>O516*H516</f>
        <v>0</v>
      </c>
      <c r="Q516" s="231">
        <v>0</v>
      </c>
      <c r="R516" s="231">
        <f>Q516*H516</f>
        <v>0</v>
      </c>
      <c r="S516" s="231">
        <v>0</v>
      </c>
      <c r="T516" s="232">
        <f>S516*H516</f>
        <v>0</v>
      </c>
      <c r="AR516" s="23" t="s">
        <v>283</v>
      </c>
      <c r="AT516" s="23" t="s">
        <v>131</v>
      </c>
      <c r="AU516" s="23" t="s">
        <v>82</v>
      </c>
      <c r="AY516" s="23" t="s">
        <v>130</v>
      </c>
      <c r="BE516" s="233">
        <f>IF(N516="základní",J516,0)</f>
        <v>0</v>
      </c>
      <c r="BF516" s="233">
        <f>IF(N516="snížená",J516,0)</f>
        <v>0</v>
      </c>
      <c r="BG516" s="233">
        <f>IF(N516="zákl. přenesená",J516,0)</f>
        <v>0</v>
      </c>
      <c r="BH516" s="233">
        <f>IF(N516="sníž. přenesená",J516,0)</f>
        <v>0</v>
      </c>
      <c r="BI516" s="233">
        <f>IF(N516="nulová",J516,0)</f>
        <v>0</v>
      </c>
      <c r="BJ516" s="23" t="s">
        <v>80</v>
      </c>
      <c r="BK516" s="233">
        <f>ROUND(I516*H516,1)</f>
        <v>0</v>
      </c>
      <c r="BL516" s="23" t="s">
        <v>283</v>
      </c>
      <c r="BM516" s="23" t="s">
        <v>784</v>
      </c>
    </row>
    <row r="517" spans="2:47" s="1" customFormat="1" ht="13.5">
      <c r="B517" s="45"/>
      <c r="C517" s="73"/>
      <c r="D517" s="234" t="s">
        <v>138</v>
      </c>
      <c r="E517" s="73"/>
      <c r="F517" s="235" t="s">
        <v>785</v>
      </c>
      <c r="G517" s="73"/>
      <c r="H517" s="73"/>
      <c r="I517" s="195"/>
      <c r="J517" s="73"/>
      <c r="K517" s="73"/>
      <c r="L517" s="71"/>
      <c r="M517" s="236"/>
      <c r="N517" s="46"/>
      <c r="O517" s="46"/>
      <c r="P517" s="46"/>
      <c r="Q517" s="46"/>
      <c r="R517" s="46"/>
      <c r="S517" s="46"/>
      <c r="T517" s="94"/>
      <c r="AT517" s="23" t="s">
        <v>138</v>
      </c>
      <c r="AU517" s="23" t="s">
        <v>82</v>
      </c>
    </row>
    <row r="518" spans="2:51" s="12" customFormat="1" ht="13.5">
      <c r="B518" s="250"/>
      <c r="C518" s="251"/>
      <c r="D518" s="234" t="s">
        <v>192</v>
      </c>
      <c r="E518" s="252" t="s">
        <v>21</v>
      </c>
      <c r="F518" s="253" t="s">
        <v>593</v>
      </c>
      <c r="G518" s="251"/>
      <c r="H518" s="252" t="s">
        <v>21</v>
      </c>
      <c r="I518" s="254"/>
      <c r="J518" s="251"/>
      <c r="K518" s="251"/>
      <c r="L518" s="255"/>
      <c r="M518" s="256"/>
      <c r="N518" s="257"/>
      <c r="O518" s="257"/>
      <c r="P518" s="257"/>
      <c r="Q518" s="257"/>
      <c r="R518" s="257"/>
      <c r="S518" s="257"/>
      <c r="T518" s="258"/>
      <c r="AT518" s="259" t="s">
        <v>192</v>
      </c>
      <c r="AU518" s="259" t="s">
        <v>82</v>
      </c>
      <c r="AV518" s="12" t="s">
        <v>80</v>
      </c>
      <c r="AW518" s="12" t="s">
        <v>35</v>
      </c>
      <c r="AX518" s="12" t="s">
        <v>72</v>
      </c>
      <c r="AY518" s="259" t="s">
        <v>130</v>
      </c>
    </row>
    <row r="519" spans="2:51" s="13" customFormat="1" ht="13.5">
      <c r="B519" s="260"/>
      <c r="C519" s="261"/>
      <c r="D519" s="234" t="s">
        <v>192</v>
      </c>
      <c r="E519" s="262" t="s">
        <v>21</v>
      </c>
      <c r="F519" s="263" t="s">
        <v>616</v>
      </c>
      <c r="G519" s="261"/>
      <c r="H519" s="264">
        <v>19.24</v>
      </c>
      <c r="I519" s="265"/>
      <c r="J519" s="261"/>
      <c r="K519" s="261"/>
      <c r="L519" s="266"/>
      <c r="M519" s="267"/>
      <c r="N519" s="268"/>
      <c r="O519" s="268"/>
      <c r="P519" s="268"/>
      <c r="Q519" s="268"/>
      <c r="R519" s="268"/>
      <c r="S519" s="268"/>
      <c r="T519" s="269"/>
      <c r="AT519" s="270" t="s">
        <v>192</v>
      </c>
      <c r="AU519" s="270" t="s">
        <v>82</v>
      </c>
      <c r="AV519" s="13" t="s">
        <v>82</v>
      </c>
      <c r="AW519" s="13" t="s">
        <v>35</v>
      </c>
      <c r="AX519" s="13" t="s">
        <v>72</v>
      </c>
      <c r="AY519" s="270" t="s">
        <v>130</v>
      </c>
    </row>
    <row r="520" spans="2:65" s="1" customFormat="1" ht="16.5" customHeight="1">
      <c r="B520" s="45"/>
      <c r="C520" s="223" t="s">
        <v>786</v>
      </c>
      <c r="D520" s="223" t="s">
        <v>131</v>
      </c>
      <c r="E520" s="224" t="s">
        <v>787</v>
      </c>
      <c r="F520" s="225" t="s">
        <v>783</v>
      </c>
      <c r="G520" s="226" t="s">
        <v>215</v>
      </c>
      <c r="H520" s="227">
        <v>85</v>
      </c>
      <c r="I520" s="228"/>
      <c r="J520" s="227">
        <f>ROUND(I520*H520,1)</f>
        <v>0</v>
      </c>
      <c r="K520" s="225" t="s">
        <v>224</v>
      </c>
      <c r="L520" s="71"/>
      <c r="M520" s="229" t="s">
        <v>21</v>
      </c>
      <c r="N520" s="230" t="s">
        <v>43</v>
      </c>
      <c r="O520" s="46"/>
      <c r="P520" s="231">
        <f>O520*H520</f>
        <v>0</v>
      </c>
      <c r="Q520" s="231">
        <v>0</v>
      </c>
      <c r="R520" s="231">
        <f>Q520*H520</f>
        <v>0</v>
      </c>
      <c r="S520" s="231">
        <v>0</v>
      </c>
      <c r="T520" s="232">
        <f>S520*H520</f>
        <v>0</v>
      </c>
      <c r="AR520" s="23" t="s">
        <v>283</v>
      </c>
      <c r="AT520" s="23" t="s">
        <v>131</v>
      </c>
      <c r="AU520" s="23" t="s">
        <v>82</v>
      </c>
      <c r="AY520" s="23" t="s">
        <v>130</v>
      </c>
      <c r="BE520" s="233">
        <f>IF(N520="základní",J520,0)</f>
        <v>0</v>
      </c>
      <c r="BF520" s="233">
        <f>IF(N520="snížená",J520,0)</f>
        <v>0</v>
      </c>
      <c r="BG520" s="233">
        <f>IF(N520="zákl. přenesená",J520,0)</f>
        <v>0</v>
      </c>
      <c r="BH520" s="233">
        <f>IF(N520="sníž. přenesená",J520,0)</f>
        <v>0</v>
      </c>
      <c r="BI520" s="233">
        <f>IF(N520="nulová",J520,0)</f>
        <v>0</v>
      </c>
      <c r="BJ520" s="23" t="s">
        <v>80</v>
      </c>
      <c r="BK520" s="233">
        <f>ROUND(I520*H520,1)</f>
        <v>0</v>
      </c>
      <c r="BL520" s="23" t="s">
        <v>283</v>
      </c>
      <c r="BM520" s="23" t="s">
        <v>788</v>
      </c>
    </row>
    <row r="521" spans="2:47" s="1" customFormat="1" ht="13.5">
      <c r="B521" s="45"/>
      <c r="C521" s="73"/>
      <c r="D521" s="234" t="s">
        <v>138</v>
      </c>
      <c r="E521" s="73"/>
      <c r="F521" s="235" t="s">
        <v>789</v>
      </c>
      <c r="G521" s="73"/>
      <c r="H521" s="73"/>
      <c r="I521" s="195"/>
      <c r="J521" s="73"/>
      <c r="K521" s="73"/>
      <c r="L521" s="71"/>
      <c r="M521" s="236"/>
      <c r="N521" s="46"/>
      <c r="O521" s="46"/>
      <c r="P521" s="46"/>
      <c r="Q521" s="46"/>
      <c r="R521" s="46"/>
      <c r="S521" s="46"/>
      <c r="T521" s="94"/>
      <c r="AT521" s="23" t="s">
        <v>138</v>
      </c>
      <c r="AU521" s="23" t="s">
        <v>82</v>
      </c>
    </row>
    <row r="522" spans="2:51" s="12" customFormat="1" ht="13.5">
      <c r="B522" s="250"/>
      <c r="C522" s="251"/>
      <c r="D522" s="234" t="s">
        <v>192</v>
      </c>
      <c r="E522" s="252" t="s">
        <v>21</v>
      </c>
      <c r="F522" s="253" t="s">
        <v>790</v>
      </c>
      <c r="G522" s="251"/>
      <c r="H522" s="252" t="s">
        <v>21</v>
      </c>
      <c r="I522" s="254"/>
      <c r="J522" s="251"/>
      <c r="K522" s="251"/>
      <c r="L522" s="255"/>
      <c r="M522" s="256"/>
      <c r="N522" s="257"/>
      <c r="O522" s="257"/>
      <c r="P522" s="257"/>
      <c r="Q522" s="257"/>
      <c r="R522" s="257"/>
      <c r="S522" s="257"/>
      <c r="T522" s="258"/>
      <c r="AT522" s="259" t="s">
        <v>192</v>
      </c>
      <c r="AU522" s="259" t="s">
        <v>82</v>
      </c>
      <c r="AV522" s="12" t="s">
        <v>80</v>
      </c>
      <c r="AW522" s="12" t="s">
        <v>35</v>
      </c>
      <c r="AX522" s="12" t="s">
        <v>72</v>
      </c>
      <c r="AY522" s="259" t="s">
        <v>130</v>
      </c>
    </row>
    <row r="523" spans="2:51" s="13" customFormat="1" ht="13.5">
      <c r="B523" s="260"/>
      <c r="C523" s="261"/>
      <c r="D523" s="234" t="s">
        <v>192</v>
      </c>
      <c r="E523" s="262" t="s">
        <v>21</v>
      </c>
      <c r="F523" s="263" t="s">
        <v>369</v>
      </c>
      <c r="G523" s="261"/>
      <c r="H523" s="264">
        <v>85</v>
      </c>
      <c r="I523" s="265"/>
      <c r="J523" s="261"/>
      <c r="K523" s="261"/>
      <c r="L523" s="266"/>
      <c r="M523" s="267"/>
      <c r="N523" s="268"/>
      <c r="O523" s="268"/>
      <c r="P523" s="268"/>
      <c r="Q523" s="268"/>
      <c r="R523" s="268"/>
      <c r="S523" s="268"/>
      <c r="T523" s="269"/>
      <c r="AT523" s="270" t="s">
        <v>192</v>
      </c>
      <c r="AU523" s="270" t="s">
        <v>82</v>
      </c>
      <c r="AV523" s="13" t="s">
        <v>82</v>
      </c>
      <c r="AW523" s="13" t="s">
        <v>35</v>
      </c>
      <c r="AX523" s="13" t="s">
        <v>72</v>
      </c>
      <c r="AY523" s="270" t="s">
        <v>130</v>
      </c>
    </row>
    <row r="524" spans="2:65" s="1" customFormat="1" ht="16.5" customHeight="1">
      <c r="B524" s="45"/>
      <c r="C524" s="223" t="s">
        <v>791</v>
      </c>
      <c r="D524" s="223" t="s">
        <v>131</v>
      </c>
      <c r="E524" s="224" t="s">
        <v>792</v>
      </c>
      <c r="F524" s="225" t="s">
        <v>778</v>
      </c>
      <c r="G524" s="226" t="s">
        <v>142</v>
      </c>
      <c r="H524" s="227">
        <v>11</v>
      </c>
      <c r="I524" s="228"/>
      <c r="J524" s="227">
        <f>ROUND(I524*H524,1)</f>
        <v>0</v>
      </c>
      <c r="K524" s="225" t="s">
        <v>224</v>
      </c>
      <c r="L524" s="71"/>
      <c r="M524" s="229" t="s">
        <v>21</v>
      </c>
      <c r="N524" s="230" t="s">
        <v>43</v>
      </c>
      <c r="O524" s="46"/>
      <c r="P524" s="231">
        <f>O524*H524</f>
        <v>0</v>
      </c>
      <c r="Q524" s="231">
        <v>0</v>
      </c>
      <c r="R524" s="231">
        <f>Q524*H524</f>
        <v>0</v>
      </c>
      <c r="S524" s="231">
        <v>0</v>
      </c>
      <c r="T524" s="232">
        <f>S524*H524</f>
        <v>0</v>
      </c>
      <c r="AR524" s="23" t="s">
        <v>283</v>
      </c>
      <c r="AT524" s="23" t="s">
        <v>131</v>
      </c>
      <c r="AU524" s="23" t="s">
        <v>82</v>
      </c>
      <c r="AY524" s="23" t="s">
        <v>130</v>
      </c>
      <c r="BE524" s="233">
        <f>IF(N524="základní",J524,0)</f>
        <v>0</v>
      </c>
      <c r="BF524" s="233">
        <f>IF(N524="snížená",J524,0)</f>
        <v>0</v>
      </c>
      <c r="BG524" s="233">
        <f>IF(N524="zákl. přenesená",J524,0)</f>
        <v>0</v>
      </c>
      <c r="BH524" s="233">
        <f>IF(N524="sníž. přenesená",J524,0)</f>
        <v>0</v>
      </c>
      <c r="BI524" s="233">
        <f>IF(N524="nulová",J524,0)</f>
        <v>0</v>
      </c>
      <c r="BJ524" s="23" t="s">
        <v>80</v>
      </c>
      <c r="BK524" s="233">
        <f>ROUND(I524*H524,1)</f>
        <v>0</v>
      </c>
      <c r="BL524" s="23" t="s">
        <v>283</v>
      </c>
      <c r="BM524" s="23" t="s">
        <v>793</v>
      </c>
    </row>
    <row r="525" spans="2:47" s="1" customFormat="1" ht="13.5">
      <c r="B525" s="45"/>
      <c r="C525" s="73"/>
      <c r="D525" s="234" t="s">
        <v>138</v>
      </c>
      <c r="E525" s="73"/>
      <c r="F525" s="235" t="s">
        <v>794</v>
      </c>
      <c r="G525" s="73"/>
      <c r="H525" s="73"/>
      <c r="I525" s="195"/>
      <c r="J525" s="73"/>
      <c r="K525" s="73"/>
      <c r="L525" s="71"/>
      <c r="M525" s="236"/>
      <c r="N525" s="46"/>
      <c r="O525" s="46"/>
      <c r="P525" s="46"/>
      <c r="Q525" s="46"/>
      <c r="R525" s="46"/>
      <c r="S525" s="46"/>
      <c r="T525" s="94"/>
      <c r="AT525" s="23" t="s">
        <v>138</v>
      </c>
      <c r="AU525" s="23" t="s">
        <v>82</v>
      </c>
    </row>
    <row r="526" spans="2:51" s="12" customFormat="1" ht="13.5">
      <c r="B526" s="250"/>
      <c r="C526" s="251"/>
      <c r="D526" s="234" t="s">
        <v>192</v>
      </c>
      <c r="E526" s="252" t="s">
        <v>21</v>
      </c>
      <c r="F526" s="253" t="s">
        <v>756</v>
      </c>
      <c r="G526" s="251"/>
      <c r="H526" s="252" t="s">
        <v>21</v>
      </c>
      <c r="I526" s="254"/>
      <c r="J526" s="251"/>
      <c r="K526" s="251"/>
      <c r="L526" s="255"/>
      <c r="M526" s="256"/>
      <c r="N526" s="257"/>
      <c r="O526" s="257"/>
      <c r="P526" s="257"/>
      <c r="Q526" s="257"/>
      <c r="R526" s="257"/>
      <c r="S526" s="257"/>
      <c r="T526" s="258"/>
      <c r="AT526" s="259" t="s">
        <v>192</v>
      </c>
      <c r="AU526" s="259" t="s">
        <v>82</v>
      </c>
      <c r="AV526" s="12" t="s">
        <v>80</v>
      </c>
      <c r="AW526" s="12" t="s">
        <v>35</v>
      </c>
      <c r="AX526" s="12" t="s">
        <v>72</v>
      </c>
      <c r="AY526" s="259" t="s">
        <v>130</v>
      </c>
    </row>
    <row r="527" spans="2:51" s="13" customFormat="1" ht="13.5">
      <c r="B527" s="260"/>
      <c r="C527" s="261"/>
      <c r="D527" s="234" t="s">
        <v>192</v>
      </c>
      <c r="E527" s="262" t="s">
        <v>21</v>
      </c>
      <c r="F527" s="263" t="s">
        <v>254</v>
      </c>
      <c r="G527" s="261"/>
      <c r="H527" s="264">
        <v>11</v>
      </c>
      <c r="I527" s="265"/>
      <c r="J527" s="261"/>
      <c r="K527" s="261"/>
      <c r="L527" s="266"/>
      <c r="M527" s="267"/>
      <c r="N527" s="268"/>
      <c r="O527" s="268"/>
      <c r="P527" s="268"/>
      <c r="Q527" s="268"/>
      <c r="R527" s="268"/>
      <c r="S527" s="268"/>
      <c r="T527" s="269"/>
      <c r="AT527" s="270" t="s">
        <v>192</v>
      </c>
      <c r="AU527" s="270" t="s">
        <v>82</v>
      </c>
      <c r="AV527" s="13" t="s">
        <v>82</v>
      </c>
      <c r="AW527" s="13" t="s">
        <v>35</v>
      </c>
      <c r="AX527" s="13" t="s">
        <v>72</v>
      </c>
      <c r="AY527" s="270" t="s">
        <v>130</v>
      </c>
    </row>
    <row r="528" spans="2:65" s="1" customFormat="1" ht="16.5" customHeight="1">
      <c r="B528" s="45"/>
      <c r="C528" s="223" t="s">
        <v>795</v>
      </c>
      <c r="D528" s="223" t="s">
        <v>131</v>
      </c>
      <c r="E528" s="224" t="s">
        <v>796</v>
      </c>
      <c r="F528" s="225" t="s">
        <v>797</v>
      </c>
      <c r="G528" s="226" t="s">
        <v>142</v>
      </c>
      <c r="H528" s="227">
        <v>2</v>
      </c>
      <c r="I528" s="228"/>
      <c r="J528" s="227">
        <f>ROUND(I528*H528,1)</f>
        <v>0</v>
      </c>
      <c r="K528" s="225" t="s">
        <v>224</v>
      </c>
      <c r="L528" s="71"/>
      <c r="M528" s="229" t="s">
        <v>21</v>
      </c>
      <c r="N528" s="230" t="s">
        <v>43</v>
      </c>
      <c r="O528" s="46"/>
      <c r="P528" s="231">
        <f>O528*H528</f>
        <v>0</v>
      </c>
      <c r="Q528" s="231">
        <v>0</v>
      </c>
      <c r="R528" s="231">
        <f>Q528*H528</f>
        <v>0</v>
      </c>
      <c r="S528" s="231">
        <v>0</v>
      </c>
      <c r="T528" s="232">
        <f>S528*H528</f>
        <v>0</v>
      </c>
      <c r="AR528" s="23" t="s">
        <v>283</v>
      </c>
      <c r="AT528" s="23" t="s">
        <v>131</v>
      </c>
      <c r="AU528" s="23" t="s">
        <v>82</v>
      </c>
      <c r="AY528" s="23" t="s">
        <v>130</v>
      </c>
      <c r="BE528" s="233">
        <f>IF(N528="základní",J528,0)</f>
        <v>0</v>
      </c>
      <c r="BF528" s="233">
        <f>IF(N528="snížená",J528,0)</f>
        <v>0</v>
      </c>
      <c r="BG528" s="233">
        <f>IF(N528="zákl. přenesená",J528,0)</f>
        <v>0</v>
      </c>
      <c r="BH528" s="233">
        <f>IF(N528="sníž. přenesená",J528,0)</f>
        <v>0</v>
      </c>
      <c r="BI528" s="233">
        <f>IF(N528="nulová",J528,0)</f>
        <v>0</v>
      </c>
      <c r="BJ528" s="23" t="s">
        <v>80</v>
      </c>
      <c r="BK528" s="233">
        <f>ROUND(I528*H528,1)</f>
        <v>0</v>
      </c>
      <c r="BL528" s="23" t="s">
        <v>283</v>
      </c>
      <c r="BM528" s="23" t="s">
        <v>798</v>
      </c>
    </row>
    <row r="529" spans="2:47" s="1" customFormat="1" ht="13.5">
      <c r="B529" s="45"/>
      <c r="C529" s="73"/>
      <c r="D529" s="234" t="s">
        <v>138</v>
      </c>
      <c r="E529" s="73"/>
      <c r="F529" s="235" t="s">
        <v>799</v>
      </c>
      <c r="G529" s="73"/>
      <c r="H529" s="73"/>
      <c r="I529" s="195"/>
      <c r="J529" s="73"/>
      <c r="K529" s="73"/>
      <c r="L529" s="71"/>
      <c r="M529" s="236"/>
      <c r="N529" s="46"/>
      <c r="O529" s="46"/>
      <c r="P529" s="46"/>
      <c r="Q529" s="46"/>
      <c r="R529" s="46"/>
      <c r="S529" s="46"/>
      <c r="T529" s="94"/>
      <c r="AT529" s="23" t="s">
        <v>138</v>
      </c>
      <c r="AU529" s="23" t="s">
        <v>82</v>
      </c>
    </row>
    <row r="530" spans="2:51" s="12" customFormat="1" ht="13.5">
      <c r="B530" s="250"/>
      <c r="C530" s="251"/>
      <c r="D530" s="234" t="s">
        <v>192</v>
      </c>
      <c r="E530" s="252" t="s">
        <v>21</v>
      </c>
      <c r="F530" s="253" t="s">
        <v>757</v>
      </c>
      <c r="G530" s="251"/>
      <c r="H530" s="252" t="s">
        <v>21</v>
      </c>
      <c r="I530" s="254"/>
      <c r="J530" s="251"/>
      <c r="K530" s="251"/>
      <c r="L530" s="255"/>
      <c r="M530" s="256"/>
      <c r="N530" s="257"/>
      <c r="O530" s="257"/>
      <c r="P530" s="257"/>
      <c r="Q530" s="257"/>
      <c r="R530" s="257"/>
      <c r="S530" s="257"/>
      <c r="T530" s="258"/>
      <c r="AT530" s="259" t="s">
        <v>192</v>
      </c>
      <c r="AU530" s="259" t="s">
        <v>82</v>
      </c>
      <c r="AV530" s="12" t="s">
        <v>80</v>
      </c>
      <c r="AW530" s="12" t="s">
        <v>35</v>
      </c>
      <c r="AX530" s="12" t="s">
        <v>72</v>
      </c>
      <c r="AY530" s="259" t="s">
        <v>130</v>
      </c>
    </row>
    <row r="531" spans="2:51" s="13" customFormat="1" ht="13.5">
      <c r="B531" s="260"/>
      <c r="C531" s="261"/>
      <c r="D531" s="234" t="s">
        <v>192</v>
      </c>
      <c r="E531" s="262" t="s">
        <v>21</v>
      </c>
      <c r="F531" s="263" t="s">
        <v>82</v>
      </c>
      <c r="G531" s="261"/>
      <c r="H531" s="264">
        <v>2</v>
      </c>
      <c r="I531" s="265"/>
      <c r="J531" s="261"/>
      <c r="K531" s="261"/>
      <c r="L531" s="266"/>
      <c r="M531" s="267"/>
      <c r="N531" s="268"/>
      <c r="O531" s="268"/>
      <c r="P531" s="268"/>
      <c r="Q531" s="268"/>
      <c r="R531" s="268"/>
      <c r="S531" s="268"/>
      <c r="T531" s="269"/>
      <c r="AT531" s="270" t="s">
        <v>192</v>
      </c>
      <c r="AU531" s="270" t="s">
        <v>82</v>
      </c>
      <c r="AV531" s="13" t="s">
        <v>82</v>
      </c>
      <c r="AW531" s="13" t="s">
        <v>35</v>
      </c>
      <c r="AX531" s="13" t="s">
        <v>72</v>
      </c>
      <c r="AY531" s="270" t="s">
        <v>130</v>
      </c>
    </row>
    <row r="532" spans="2:65" s="1" customFormat="1" ht="16.5" customHeight="1">
      <c r="B532" s="45"/>
      <c r="C532" s="223" t="s">
        <v>800</v>
      </c>
      <c r="D532" s="223" t="s">
        <v>131</v>
      </c>
      <c r="E532" s="224" t="s">
        <v>801</v>
      </c>
      <c r="F532" s="225" t="s">
        <v>802</v>
      </c>
      <c r="G532" s="226" t="s">
        <v>134</v>
      </c>
      <c r="H532" s="227">
        <v>1</v>
      </c>
      <c r="I532" s="228"/>
      <c r="J532" s="227">
        <f>ROUND(I532*H532,1)</f>
        <v>0</v>
      </c>
      <c r="K532" s="225" t="s">
        <v>224</v>
      </c>
      <c r="L532" s="71"/>
      <c r="M532" s="229" t="s">
        <v>21</v>
      </c>
      <c r="N532" s="230" t="s">
        <v>43</v>
      </c>
      <c r="O532" s="46"/>
      <c r="P532" s="231">
        <f>O532*H532</f>
        <v>0</v>
      </c>
      <c r="Q532" s="231">
        <v>0</v>
      </c>
      <c r="R532" s="231">
        <f>Q532*H532</f>
        <v>0</v>
      </c>
      <c r="S532" s="231">
        <v>0</v>
      </c>
      <c r="T532" s="232">
        <f>S532*H532</f>
        <v>0</v>
      </c>
      <c r="AR532" s="23" t="s">
        <v>283</v>
      </c>
      <c r="AT532" s="23" t="s">
        <v>131</v>
      </c>
      <c r="AU532" s="23" t="s">
        <v>82</v>
      </c>
      <c r="AY532" s="23" t="s">
        <v>130</v>
      </c>
      <c r="BE532" s="233">
        <f>IF(N532="základní",J532,0)</f>
        <v>0</v>
      </c>
      <c r="BF532" s="233">
        <f>IF(N532="snížená",J532,0)</f>
        <v>0</v>
      </c>
      <c r="BG532" s="233">
        <f>IF(N532="zákl. přenesená",J532,0)</f>
        <v>0</v>
      </c>
      <c r="BH532" s="233">
        <f>IF(N532="sníž. přenesená",J532,0)</f>
        <v>0</v>
      </c>
      <c r="BI532" s="233">
        <f>IF(N532="nulová",J532,0)</f>
        <v>0</v>
      </c>
      <c r="BJ532" s="23" t="s">
        <v>80</v>
      </c>
      <c r="BK532" s="233">
        <f>ROUND(I532*H532,1)</f>
        <v>0</v>
      </c>
      <c r="BL532" s="23" t="s">
        <v>283</v>
      </c>
      <c r="BM532" s="23" t="s">
        <v>803</v>
      </c>
    </row>
    <row r="533" spans="2:47" s="1" customFormat="1" ht="13.5">
      <c r="B533" s="45"/>
      <c r="C533" s="73"/>
      <c r="D533" s="234" t="s">
        <v>138</v>
      </c>
      <c r="E533" s="73"/>
      <c r="F533" s="235" t="s">
        <v>804</v>
      </c>
      <c r="G533" s="73"/>
      <c r="H533" s="73"/>
      <c r="I533" s="195"/>
      <c r="J533" s="73"/>
      <c r="K533" s="73"/>
      <c r="L533" s="71"/>
      <c r="M533" s="236"/>
      <c r="N533" s="46"/>
      <c r="O533" s="46"/>
      <c r="P533" s="46"/>
      <c r="Q533" s="46"/>
      <c r="R533" s="46"/>
      <c r="S533" s="46"/>
      <c r="T533" s="94"/>
      <c r="AT533" s="23" t="s">
        <v>138</v>
      </c>
      <c r="AU533" s="23" t="s">
        <v>82</v>
      </c>
    </row>
    <row r="534" spans="2:51" s="12" customFormat="1" ht="13.5">
      <c r="B534" s="250"/>
      <c r="C534" s="251"/>
      <c r="D534" s="234" t="s">
        <v>192</v>
      </c>
      <c r="E534" s="252" t="s">
        <v>21</v>
      </c>
      <c r="F534" s="253" t="s">
        <v>805</v>
      </c>
      <c r="G534" s="251"/>
      <c r="H534" s="252" t="s">
        <v>21</v>
      </c>
      <c r="I534" s="254"/>
      <c r="J534" s="251"/>
      <c r="K534" s="251"/>
      <c r="L534" s="255"/>
      <c r="M534" s="256"/>
      <c r="N534" s="257"/>
      <c r="O534" s="257"/>
      <c r="P534" s="257"/>
      <c r="Q534" s="257"/>
      <c r="R534" s="257"/>
      <c r="S534" s="257"/>
      <c r="T534" s="258"/>
      <c r="AT534" s="259" t="s">
        <v>192</v>
      </c>
      <c r="AU534" s="259" t="s">
        <v>82</v>
      </c>
      <c r="AV534" s="12" t="s">
        <v>80</v>
      </c>
      <c r="AW534" s="12" t="s">
        <v>35</v>
      </c>
      <c r="AX534" s="12" t="s">
        <v>72</v>
      </c>
      <c r="AY534" s="259" t="s">
        <v>130</v>
      </c>
    </row>
    <row r="535" spans="2:51" s="13" customFormat="1" ht="13.5">
      <c r="B535" s="260"/>
      <c r="C535" s="261"/>
      <c r="D535" s="234" t="s">
        <v>192</v>
      </c>
      <c r="E535" s="262" t="s">
        <v>21</v>
      </c>
      <c r="F535" s="263" t="s">
        <v>80</v>
      </c>
      <c r="G535" s="261"/>
      <c r="H535" s="264">
        <v>1</v>
      </c>
      <c r="I535" s="265"/>
      <c r="J535" s="261"/>
      <c r="K535" s="261"/>
      <c r="L535" s="266"/>
      <c r="M535" s="267"/>
      <c r="N535" s="268"/>
      <c r="O535" s="268"/>
      <c r="P535" s="268"/>
      <c r="Q535" s="268"/>
      <c r="R535" s="268"/>
      <c r="S535" s="268"/>
      <c r="T535" s="269"/>
      <c r="AT535" s="270" t="s">
        <v>192</v>
      </c>
      <c r="AU535" s="270" t="s">
        <v>82</v>
      </c>
      <c r="AV535" s="13" t="s">
        <v>82</v>
      </c>
      <c r="AW535" s="13" t="s">
        <v>35</v>
      </c>
      <c r="AX535" s="13" t="s">
        <v>72</v>
      </c>
      <c r="AY535" s="270" t="s">
        <v>130</v>
      </c>
    </row>
    <row r="536" spans="2:65" s="1" customFormat="1" ht="16.5" customHeight="1">
      <c r="B536" s="45"/>
      <c r="C536" s="223" t="s">
        <v>806</v>
      </c>
      <c r="D536" s="223" t="s">
        <v>131</v>
      </c>
      <c r="E536" s="224" t="s">
        <v>807</v>
      </c>
      <c r="F536" s="225" t="s">
        <v>808</v>
      </c>
      <c r="G536" s="226" t="s">
        <v>215</v>
      </c>
      <c r="H536" s="227">
        <v>17.5</v>
      </c>
      <c r="I536" s="228"/>
      <c r="J536" s="227">
        <f>ROUND(I536*H536,1)</f>
        <v>0</v>
      </c>
      <c r="K536" s="225" t="s">
        <v>224</v>
      </c>
      <c r="L536" s="71"/>
      <c r="M536" s="229" t="s">
        <v>21</v>
      </c>
      <c r="N536" s="230" t="s">
        <v>43</v>
      </c>
      <c r="O536" s="46"/>
      <c r="P536" s="231">
        <f>O536*H536</f>
        <v>0</v>
      </c>
      <c r="Q536" s="231">
        <v>0</v>
      </c>
      <c r="R536" s="231">
        <f>Q536*H536</f>
        <v>0</v>
      </c>
      <c r="S536" s="231">
        <v>0</v>
      </c>
      <c r="T536" s="232">
        <f>S536*H536</f>
        <v>0</v>
      </c>
      <c r="AR536" s="23" t="s">
        <v>283</v>
      </c>
      <c r="AT536" s="23" t="s">
        <v>131</v>
      </c>
      <c r="AU536" s="23" t="s">
        <v>82</v>
      </c>
      <c r="AY536" s="23" t="s">
        <v>130</v>
      </c>
      <c r="BE536" s="233">
        <f>IF(N536="základní",J536,0)</f>
        <v>0</v>
      </c>
      <c r="BF536" s="233">
        <f>IF(N536="snížená",J536,0)</f>
        <v>0</v>
      </c>
      <c r="BG536" s="233">
        <f>IF(N536="zákl. přenesená",J536,0)</f>
        <v>0</v>
      </c>
      <c r="BH536" s="233">
        <f>IF(N536="sníž. přenesená",J536,0)</f>
        <v>0</v>
      </c>
      <c r="BI536" s="233">
        <f>IF(N536="nulová",J536,0)</f>
        <v>0</v>
      </c>
      <c r="BJ536" s="23" t="s">
        <v>80</v>
      </c>
      <c r="BK536" s="233">
        <f>ROUND(I536*H536,1)</f>
        <v>0</v>
      </c>
      <c r="BL536" s="23" t="s">
        <v>283</v>
      </c>
      <c r="BM536" s="23" t="s">
        <v>809</v>
      </c>
    </row>
    <row r="537" spans="2:47" s="1" customFormat="1" ht="13.5">
      <c r="B537" s="45"/>
      <c r="C537" s="73"/>
      <c r="D537" s="234" t="s">
        <v>138</v>
      </c>
      <c r="E537" s="73"/>
      <c r="F537" s="235" t="s">
        <v>810</v>
      </c>
      <c r="G537" s="73"/>
      <c r="H537" s="73"/>
      <c r="I537" s="195"/>
      <c r="J537" s="73"/>
      <c r="K537" s="73"/>
      <c r="L537" s="71"/>
      <c r="M537" s="236"/>
      <c r="N537" s="46"/>
      <c r="O537" s="46"/>
      <c r="P537" s="46"/>
      <c r="Q537" s="46"/>
      <c r="R537" s="46"/>
      <c r="S537" s="46"/>
      <c r="T537" s="94"/>
      <c r="AT537" s="23" t="s">
        <v>138</v>
      </c>
      <c r="AU537" s="23" t="s">
        <v>82</v>
      </c>
    </row>
    <row r="538" spans="2:51" s="12" customFormat="1" ht="13.5">
      <c r="B538" s="250"/>
      <c r="C538" s="251"/>
      <c r="D538" s="234" t="s">
        <v>192</v>
      </c>
      <c r="E538" s="252" t="s">
        <v>21</v>
      </c>
      <c r="F538" s="253" t="s">
        <v>811</v>
      </c>
      <c r="G538" s="251"/>
      <c r="H538" s="252" t="s">
        <v>21</v>
      </c>
      <c r="I538" s="254"/>
      <c r="J538" s="251"/>
      <c r="K538" s="251"/>
      <c r="L538" s="255"/>
      <c r="M538" s="256"/>
      <c r="N538" s="257"/>
      <c r="O538" s="257"/>
      <c r="P538" s="257"/>
      <c r="Q538" s="257"/>
      <c r="R538" s="257"/>
      <c r="S538" s="257"/>
      <c r="T538" s="258"/>
      <c r="AT538" s="259" t="s">
        <v>192</v>
      </c>
      <c r="AU538" s="259" t="s">
        <v>82</v>
      </c>
      <c r="AV538" s="12" t="s">
        <v>80</v>
      </c>
      <c r="AW538" s="12" t="s">
        <v>35</v>
      </c>
      <c r="AX538" s="12" t="s">
        <v>72</v>
      </c>
      <c r="AY538" s="259" t="s">
        <v>130</v>
      </c>
    </row>
    <row r="539" spans="2:51" s="13" customFormat="1" ht="13.5">
      <c r="B539" s="260"/>
      <c r="C539" s="261"/>
      <c r="D539" s="234" t="s">
        <v>192</v>
      </c>
      <c r="E539" s="262" t="s">
        <v>21</v>
      </c>
      <c r="F539" s="263" t="s">
        <v>812</v>
      </c>
      <c r="G539" s="261"/>
      <c r="H539" s="264">
        <v>17.5</v>
      </c>
      <c r="I539" s="265"/>
      <c r="J539" s="261"/>
      <c r="K539" s="261"/>
      <c r="L539" s="266"/>
      <c r="M539" s="267"/>
      <c r="N539" s="268"/>
      <c r="O539" s="268"/>
      <c r="P539" s="268"/>
      <c r="Q539" s="268"/>
      <c r="R539" s="268"/>
      <c r="S539" s="268"/>
      <c r="T539" s="269"/>
      <c r="AT539" s="270" t="s">
        <v>192</v>
      </c>
      <c r="AU539" s="270" t="s">
        <v>82</v>
      </c>
      <c r="AV539" s="13" t="s">
        <v>82</v>
      </c>
      <c r="AW539" s="13" t="s">
        <v>35</v>
      </c>
      <c r="AX539" s="13" t="s">
        <v>72</v>
      </c>
      <c r="AY539" s="270" t="s">
        <v>130</v>
      </c>
    </row>
    <row r="540" spans="2:65" s="1" customFormat="1" ht="16.5" customHeight="1">
      <c r="B540" s="45"/>
      <c r="C540" s="223" t="s">
        <v>813</v>
      </c>
      <c r="D540" s="223" t="s">
        <v>131</v>
      </c>
      <c r="E540" s="224" t="s">
        <v>814</v>
      </c>
      <c r="F540" s="225" t="s">
        <v>365</v>
      </c>
      <c r="G540" s="226" t="s">
        <v>215</v>
      </c>
      <c r="H540" s="227">
        <v>38</v>
      </c>
      <c r="I540" s="228"/>
      <c r="J540" s="227">
        <f>ROUND(I540*H540,1)</f>
        <v>0</v>
      </c>
      <c r="K540" s="225" t="s">
        <v>224</v>
      </c>
      <c r="L540" s="71"/>
      <c r="M540" s="229" t="s">
        <v>21</v>
      </c>
      <c r="N540" s="230" t="s">
        <v>43</v>
      </c>
      <c r="O540" s="46"/>
      <c r="P540" s="231">
        <f>O540*H540</f>
        <v>0</v>
      </c>
      <c r="Q540" s="231">
        <v>0</v>
      </c>
      <c r="R540" s="231">
        <f>Q540*H540</f>
        <v>0</v>
      </c>
      <c r="S540" s="231">
        <v>0</v>
      </c>
      <c r="T540" s="232">
        <f>S540*H540</f>
        <v>0</v>
      </c>
      <c r="AR540" s="23" t="s">
        <v>283</v>
      </c>
      <c r="AT540" s="23" t="s">
        <v>131</v>
      </c>
      <c r="AU540" s="23" t="s">
        <v>82</v>
      </c>
      <c r="AY540" s="23" t="s">
        <v>130</v>
      </c>
      <c r="BE540" s="233">
        <f>IF(N540="základní",J540,0)</f>
        <v>0</v>
      </c>
      <c r="BF540" s="233">
        <f>IF(N540="snížená",J540,0)</f>
        <v>0</v>
      </c>
      <c r="BG540" s="233">
        <f>IF(N540="zákl. přenesená",J540,0)</f>
        <v>0</v>
      </c>
      <c r="BH540" s="233">
        <f>IF(N540="sníž. přenesená",J540,0)</f>
        <v>0</v>
      </c>
      <c r="BI540" s="233">
        <f>IF(N540="nulová",J540,0)</f>
        <v>0</v>
      </c>
      <c r="BJ540" s="23" t="s">
        <v>80</v>
      </c>
      <c r="BK540" s="233">
        <f>ROUND(I540*H540,1)</f>
        <v>0</v>
      </c>
      <c r="BL540" s="23" t="s">
        <v>283</v>
      </c>
      <c r="BM540" s="23" t="s">
        <v>815</v>
      </c>
    </row>
    <row r="541" spans="2:47" s="1" customFormat="1" ht="13.5">
      <c r="B541" s="45"/>
      <c r="C541" s="73"/>
      <c r="D541" s="234" t="s">
        <v>138</v>
      </c>
      <c r="E541" s="73"/>
      <c r="F541" s="235" t="s">
        <v>816</v>
      </c>
      <c r="G541" s="73"/>
      <c r="H541" s="73"/>
      <c r="I541" s="195"/>
      <c r="J541" s="73"/>
      <c r="K541" s="73"/>
      <c r="L541" s="71"/>
      <c r="M541" s="236"/>
      <c r="N541" s="46"/>
      <c r="O541" s="46"/>
      <c r="P541" s="46"/>
      <c r="Q541" s="46"/>
      <c r="R541" s="46"/>
      <c r="S541" s="46"/>
      <c r="T541" s="94"/>
      <c r="AT541" s="23" t="s">
        <v>138</v>
      </c>
      <c r="AU541" s="23" t="s">
        <v>82</v>
      </c>
    </row>
    <row r="542" spans="2:51" s="12" customFormat="1" ht="13.5">
      <c r="B542" s="250"/>
      <c r="C542" s="251"/>
      <c r="D542" s="234" t="s">
        <v>192</v>
      </c>
      <c r="E542" s="252" t="s">
        <v>21</v>
      </c>
      <c r="F542" s="253" t="s">
        <v>817</v>
      </c>
      <c r="G542" s="251"/>
      <c r="H542" s="252" t="s">
        <v>21</v>
      </c>
      <c r="I542" s="254"/>
      <c r="J542" s="251"/>
      <c r="K542" s="251"/>
      <c r="L542" s="255"/>
      <c r="M542" s="256"/>
      <c r="N542" s="257"/>
      <c r="O542" s="257"/>
      <c r="P542" s="257"/>
      <c r="Q542" s="257"/>
      <c r="R542" s="257"/>
      <c r="S542" s="257"/>
      <c r="T542" s="258"/>
      <c r="AT542" s="259" t="s">
        <v>192</v>
      </c>
      <c r="AU542" s="259" t="s">
        <v>82</v>
      </c>
      <c r="AV542" s="12" t="s">
        <v>80</v>
      </c>
      <c r="AW542" s="12" t="s">
        <v>35</v>
      </c>
      <c r="AX542" s="12" t="s">
        <v>72</v>
      </c>
      <c r="AY542" s="259" t="s">
        <v>130</v>
      </c>
    </row>
    <row r="543" spans="2:51" s="13" customFormat="1" ht="13.5">
      <c r="B543" s="260"/>
      <c r="C543" s="261"/>
      <c r="D543" s="234" t="s">
        <v>192</v>
      </c>
      <c r="E543" s="262" t="s">
        <v>21</v>
      </c>
      <c r="F543" s="263" t="s">
        <v>420</v>
      </c>
      <c r="G543" s="261"/>
      <c r="H543" s="264">
        <v>38</v>
      </c>
      <c r="I543" s="265"/>
      <c r="J543" s="261"/>
      <c r="K543" s="261"/>
      <c r="L543" s="266"/>
      <c r="M543" s="267"/>
      <c r="N543" s="268"/>
      <c r="O543" s="268"/>
      <c r="P543" s="268"/>
      <c r="Q543" s="268"/>
      <c r="R543" s="268"/>
      <c r="S543" s="268"/>
      <c r="T543" s="269"/>
      <c r="AT543" s="270" t="s">
        <v>192</v>
      </c>
      <c r="AU543" s="270" t="s">
        <v>82</v>
      </c>
      <c r="AV543" s="13" t="s">
        <v>82</v>
      </c>
      <c r="AW543" s="13" t="s">
        <v>35</v>
      </c>
      <c r="AX543" s="13" t="s">
        <v>72</v>
      </c>
      <c r="AY543" s="270" t="s">
        <v>130</v>
      </c>
    </row>
    <row r="544" spans="2:65" s="1" customFormat="1" ht="16.5" customHeight="1">
      <c r="B544" s="45"/>
      <c r="C544" s="223" t="s">
        <v>818</v>
      </c>
      <c r="D544" s="223" t="s">
        <v>131</v>
      </c>
      <c r="E544" s="224" t="s">
        <v>819</v>
      </c>
      <c r="F544" s="225" t="s">
        <v>820</v>
      </c>
      <c r="G544" s="226" t="s">
        <v>215</v>
      </c>
      <c r="H544" s="227">
        <v>60</v>
      </c>
      <c r="I544" s="228"/>
      <c r="J544" s="227">
        <f>ROUND(I544*H544,1)</f>
        <v>0</v>
      </c>
      <c r="K544" s="225" t="s">
        <v>224</v>
      </c>
      <c r="L544" s="71"/>
      <c r="M544" s="229" t="s">
        <v>21</v>
      </c>
      <c r="N544" s="230" t="s">
        <v>43</v>
      </c>
      <c r="O544" s="46"/>
      <c r="P544" s="231">
        <f>O544*H544</f>
        <v>0</v>
      </c>
      <c r="Q544" s="231">
        <v>0</v>
      </c>
      <c r="R544" s="231">
        <f>Q544*H544</f>
        <v>0</v>
      </c>
      <c r="S544" s="231">
        <v>0</v>
      </c>
      <c r="T544" s="232">
        <f>S544*H544</f>
        <v>0</v>
      </c>
      <c r="AR544" s="23" t="s">
        <v>283</v>
      </c>
      <c r="AT544" s="23" t="s">
        <v>131</v>
      </c>
      <c r="AU544" s="23" t="s">
        <v>82</v>
      </c>
      <c r="AY544" s="23" t="s">
        <v>130</v>
      </c>
      <c r="BE544" s="233">
        <f>IF(N544="základní",J544,0)</f>
        <v>0</v>
      </c>
      <c r="BF544" s="233">
        <f>IF(N544="snížená",J544,0)</f>
        <v>0</v>
      </c>
      <c r="BG544" s="233">
        <f>IF(N544="zákl. přenesená",J544,0)</f>
        <v>0</v>
      </c>
      <c r="BH544" s="233">
        <f>IF(N544="sníž. přenesená",J544,0)</f>
        <v>0</v>
      </c>
      <c r="BI544" s="233">
        <f>IF(N544="nulová",J544,0)</f>
        <v>0</v>
      </c>
      <c r="BJ544" s="23" t="s">
        <v>80</v>
      </c>
      <c r="BK544" s="233">
        <f>ROUND(I544*H544,1)</f>
        <v>0</v>
      </c>
      <c r="BL544" s="23" t="s">
        <v>283</v>
      </c>
      <c r="BM544" s="23" t="s">
        <v>821</v>
      </c>
    </row>
    <row r="545" spans="2:47" s="1" customFormat="1" ht="13.5">
      <c r="B545" s="45"/>
      <c r="C545" s="73"/>
      <c r="D545" s="234" t="s">
        <v>138</v>
      </c>
      <c r="E545" s="73"/>
      <c r="F545" s="235" t="s">
        <v>822</v>
      </c>
      <c r="G545" s="73"/>
      <c r="H545" s="73"/>
      <c r="I545" s="195"/>
      <c r="J545" s="73"/>
      <c r="K545" s="73"/>
      <c r="L545" s="71"/>
      <c r="M545" s="236"/>
      <c r="N545" s="46"/>
      <c r="O545" s="46"/>
      <c r="P545" s="46"/>
      <c r="Q545" s="46"/>
      <c r="R545" s="46"/>
      <c r="S545" s="46"/>
      <c r="T545" s="94"/>
      <c r="AT545" s="23" t="s">
        <v>138</v>
      </c>
      <c r="AU545" s="23" t="s">
        <v>82</v>
      </c>
    </row>
    <row r="546" spans="2:51" s="12" customFormat="1" ht="13.5">
      <c r="B546" s="250"/>
      <c r="C546" s="251"/>
      <c r="D546" s="234" t="s">
        <v>192</v>
      </c>
      <c r="E546" s="252" t="s">
        <v>21</v>
      </c>
      <c r="F546" s="253" t="s">
        <v>823</v>
      </c>
      <c r="G546" s="251"/>
      <c r="H546" s="252" t="s">
        <v>21</v>
      </c>
      <c r="I546" s="254"/>
      <c r="J546" s="251"/>
      <c r="K546" s="251"/>
      <c r="L546" s="255"/>
      <c r="M546" s="256"/>
      <c r="N546" s="257"/>
      <c r="O546" s="257"/>
      <c r="P546" s="257"/>
      <c r="Q546" s="257"/>
      <c r="R546" s="257"/>
      <c r="S546" s="257"/>
      <c r="T546" s="258"/>
      <c r="AT546" s="259" t="s">
        <v>192</v>
      </c>
      <c r="AU546" s="259" t="s">
        <v>82</v>
      </c>
      <c r="AV546" s="12" t="s">
        <v>80</v>
      </c>
      <c r="AW546" s="12" t="s">
        <v>35</v>
      </c>
      <c r="AX546" s="12" t="s">
        <v>72</v>
      </c>
      <c r="AY546" s="259" t="s">
        <v>130</v>
      </c>
    </row>
    <row r="547" spans="2:51" s="13" customFormat="1" ht="13.5">
      <c r="B547" s="260"/>
      <c r="C547" s="261"/>
      <c r="D547" s="234" t="s">
        <v>192</v>
      </c>
      <c r="E547" s="262" t="s">
        <v>21</v>
      </c>
      <c r="F547" s="263" t="s">
        <v>824</v>
      </c>
      <c r="G547" s="261"/>
      <c r="H547" s="264">
        <v>60</v>
      </c>
      <c r="I547" s="265"/>
      <c r="J547" s="261"/>
      <c r="K547" s="261"/>
      <c r="L547" s="266"/>
      <c r="M547" s="267"/>
      <c r="N547" s="268"/>
      <c r="O547" s="268"/>
      <c r="P547" s="268"/>
      <c r="Q547" s="268"/>
      <c r="R547" s="268"/>
      <c r="S547" s="268"/>
      <c r="T547" s="269"/>
      <c r="AT547" s="270" t="s">
        <v>192</v>
      </c>
      <c r="AU547" s="270" t="s">
        <v>82</v>
      </c>
      <c r="AV547" s="13" t="s">
        <v>82</v>
      </c>
      <c r="AW547" s="13" t="s">
        <v>35</v>
      </c>
      <c r="AX547" s="13" t="s">
        <v>72</v>
      </c>
      <c r="AY547" s="270" t="s">
        <v>130</v>
      </c>
    </row>
    <row r="548" spans="2:65" s="1" customFormat="1" ht="16.5" customHeight="1">
      <c r="B548" s="45"/>
      <c r="C548" s="223" t="s">
        <v>709</v>
      </c>
      <c r="D548" s="223" t="s">
        <v>131</v>
      </c>
      <c r="E548" s="224" t="s">
        <v>825</v>
      </c>
      <c r="F548" s="225" t="s">
        <v>826</v>
      </c>
      <c r="G548" s="226" t="s">
        <v>142</v>
      </c>
      <c r="H548" s="227">
        <v>8</v>
      </c>
      <c r="I548" s="228"/>
      <c r="J548" s="227">
        <f>ROUND(I548*H548,1)</f>
        <v>0</v>
      </c>
      <c r="K548" s="225" t="s">
        <v>224</v>
      </c>
      <c r="L548" s="71"/>
      <c r="M548" s="229" t="s">
        <v>21</v>
      </c>
      <c r="N548" s="230" t="s">
        <v>43</v>
      </c>
      <c r="O548" s="46"/>
      <c r="P548" s="231">
        <f>O548*H548</f>
        <v>0</v>
      </c>
      <c r="Q548" s="231">
        <v>0</v>
      </c>
      <c r="R548" s="231">
        <f>Q548*H548</f>
        <v>0</v>
      </c>
      <c r="S548" s="231">
        <v>0</v>
      </c>
      <c r="T548" s="232">
        <f>S548*H548</f>
        <v>0</v>
      </c>
      <c r="AR548" s="23" t="s">
        <v>283</v>
      </c>
      <c r="AT548" s="23" t="s">
        <v>131</v>
      </c>
      <c r="AU548" s="23" t="s">
        <v>82</v>
      </c>
      <c r="AY548" s="23" t="s">
        <v>130</v>
      </c>
      <c r="BE548" s="233">
        <f>IF(N548="základní",J548,0)</f>
        <v>0</v>
      </c>
      <c r="BF548" s="233">
        <f>IF(N548="snížená",J548,0)</f>
        <v>0</v>
      </c>
      <c r="BG548" s="233">
        <f>IF(N548="zákl. přenesená",J548,0)</f>
        <v>0</v>
      </c>
      <c r="BH548" s="233">
        <f>IF(N548="sníž. přenesená",J548,0)</f>
        <v>0</v>
      </c>
      <c r="BI548" s="233">
        <f>IF(N548="nulová",J548,0)</f>
        <v>0</v>
      </c>
      <c r="BJ548" s="23" t="s">
        <v>80</v>
      </c>
      <c r="BK548" s="233">
        <f>ROUND(I548*H548,1)</f>
        <v>0</v>
      </c>
      <c r="BL548" s="23" t="s">
        <v>283</v>
      </c>
      <c r="BM548" s="23" t="s">
        <v>827</v>
      </c>
    </row>
    <row r="549" spans="2:47" s="1" customFormat="1" ht="13.5">
      <c r="B549" s="45"/>
      <c r="C549" s="73"/>
      <c r="D549" s="234" t="s">
        <v>138</v>
      </c>
      <c r="E549" s="73"/>
      <c r="F549" s="235" t="s">
        <v>828</v>
      </c>
      <c r="G549" s="73"/>
      <c r="H549" s="73"/>
      <c r="I549" s="195"/>
      <c r="J549" s="73"/>
      <c r="K549" s="73"/>
      <c r="L549" s="71"/>
      <c r="M549" s="236"/>
      <c r="N549" s="46"/>
      <c r="O549" s="46"/>
      <c r="P549" s="46"/>
      <c r="Q549" s="46"/>
      <c r="R549" s="46"/>
      <c r="S549" s="46"/>
      <c r="T549" s="94"/>
      <c r="AT549" s="23" t="s">
        <v>138</v>
      </c>
      <c r="AU549" s="23" t="s">
        <v>82</v>
      </c>
    </row>
    <row r="550" spans="2:51" s="12" customFormat="1" ht="13.5">
      <c r="B550" s="250"/>
      <c r="C550" s="251"/>
      <c r="D550" s="234" t="s">
        <v>192</v>
      </c>
      <c r="E550" s="252" t="s">
        <v>21</v>
      </c>
      <c r="F550" s="253" t="s">
        <v>829</v>
      </c>
      <c r="G550" s="251"/>
      <c r="H550" s="252" t="s">
        <v>21</v>
      </c>
      <c r="I550" s="254"/>
      <c r="J550" s="251"/>
      <c r="K550" s="251"/>
      <c r="L550" s="255"/>
      <c r="M550" s="256"/>
      <c r="N550" s="257"/>
      <c r="O550" s="257"/>
      <c r="P550" s="257"/>
      <c r="Q550" s="257"/>
      <c r="R550" s="257"/>
      <c r="S550" s="257"/>
      <c r="T550" s="258"/>
      <c r="AT550" s="259" t="s">
        <v>192</v>
      </c>
      <c r="AU550" s="259" t="s">
        <v>82</v>
      </c>
      <c r="AV550" s="12" t="s">
        <v>80</v>
      </c>
      <c r="AW550" s="12" t="s">
        <v>35</v>
      </c>
      <c r="AX550" s="12" t="s">
        <v>72</v>
      </c>
      <c r="AY550" s="259" t="s">
        <v>130</v>
      </c>
    </row>
    <row r="551" spans="2:51" s="13" customFormat="1" ht="13.5">
      <c r="B551" s="260"/>
      <c r="C551" s="261"/>
      <c r="D551" s="234" t="s">
        <v>192</v>
      </c>
      <c r="E551" s="262" t="s">
        <v>21</v>
      </c>
      <c r="F551" s="263" t="s">
        <v>228</v>
      </c>
      <c r="G551" s="261"/>
      <c r="H551" s="264">
        <v>8</v>
      </c>
      <c r="I551" s="265"/>
      <c r="J551" s="261"/>
      <c r="K551" s="261"/>
      <c r="L551" s="266"/>
      <c r="M551" s="267"/>
      <c r="N551" s="268"/>
      <c r="O551" s="268"/>
      <c r="P551" s="268"/>
      <c r="Q551" s="268"/>
      <c r="R551" s="268"/>
      <c r="S551" s="268"/>
      <c r="T551" s="269"/>
      <c r="AT551" s="270" t="s">
        <v>192</v>
      </c>
      <c r="AU551" s="270" t="s">
        <v>82</v>
      </c>
      <c r="AV551" s="13" t="s">
        <v>82</v>
      </c>
      <c r="AW551" s="13" t="s">
        <v>35</v>
      </c>
      <c r="AX551" s="13" t="s">
        <v>72</v>
      </c>
      <c r="AY551" s="270" t="s">
        <v>130</v>
      </c>
    </row>
    <row r="552" spans="2:65" s="1" customFormat="1" ht="38.25" customHeight="1">
      <c r="B552" s="45"/>
      <c r="C552" s="223" t="s">
        <v>830</v>
      </c>
      <c r="D552" s="223" t="s">
        <v>131</v>
      </c>
      <c r="E552" s="224" t="s">
        <v>831</v>
      </c>
      <c r="F552" s="225" t="s">
        <v>832</v>
      </c>
      <c r="G552" s="226" t="s">
        <v>465</v>
      </c>
      <c r="H552" s="228"/>
      <c r="I552" s="228"/>
      <c r="J552" s="227">
        <f>ROUND(I552*H552,1)</f>
        <v>0</v>
      </c>
      <c r="K552" s="225" t="s">
        <v>135</v>
      </c>
      <c r="L552" s="71"/>
      <c r="M552" s="229" t="s">
        <v>21</v>
      </c>
      <c r="N552" s="230" t="s">
        <v>43</v>
      </c>
      <c r="O552" s="46"/>
      <c r="P552" s="231">
        <f>O552*H552</f>
        <v>0</v>
      </c>
      <c r="Q552" s="231">
        <v>0</v>
      </c>
      <c r="R552" s="231">
        <f>Q552*H552</f>
        <v>0</v>
      </c>
      <c r="S552" s="231">
        <v>0</v>
      </c>
      <c r="T552" s="232">
        <f>S552*H552</f>
        <v>0</v>
      </c>
      <c r="AR552" s="23" t="s">
        <v>283</v>
      </c>
      <c r="AT552" s="23" t="s">
        <v>131</v>
      </c>
      <c r="AU552" s="23" t="s">
        <v>82</v>
      </c>
      <c r="AY552" s="23" t="s">
        <v>130</v>
      </c>
      <c r="BE552" s="233">
        <f>IF(N552="základní",J552,0)</f>
        <v>0</v>
      </c>
      <c r="BF552" s="233">
        <f>IF(N552="snížená",J552,0)</f>
        <v>0</v>
      </c>
      <c r="BG552" s="233">
        <f>IF(N552="zákl. přenesená",J552,0)</f>
        <v>0</v>
      </c>
      <c r="BH552" s="233">
        <f>IF(N552="sníž. přenesená",J552,0)</f>
        <v>0</v>
      </c>
      <c r="BI552" s="233">
        <f>IF(N552="nulová",J552,0)</f>
        <v>0</v>
      </c>
      <c r="BJ552" s="23" t="s">
        <v>80</v>
      </c>
      <c r="BK552" s="233">
        <f>ROUND(I552*H552,1)</f>
        <v>0</v>
      </c>
      <c r="BL552" s="23" t="s">
        <v>283</v>
      </c>
      <c r="BM552" s="23" t="s">
        <v>833</v>
      </c>
    </row>
    <row r="553" spans="2:47" s="1" customFormat="1" ht="13.5">
      <c r="B553" s="45"/>
      <c r="C553" s="73"/>
      <c r="D553" s="234" t="s">
        <v>217</v>
      </c>
      <c r="E553" s="73"/>
      <c r="F553" s="235" t="s">
        <v>834</v>
      </c>
      <c r="G553" s="73"/>
      <c r="H553" s="73"/>
      <c r="I553" s="195"/>
      <c r="J553" s="73"/>
      <c r="K553" s="73"/>
      <c r="L553" s="71"/>
      <c r="M553" s="236"/>
      <c r="N553" s="46"/>
      <c r="O553" s="46"/>
      <c r="P553" s="46"/>
      <c r="Q553" s="46"/>
      <c r="R553" s="46"/>
      <c r="S553" s="46"/>
      <c r="T553" s="94"/>
      <c r="AT553" s="23" t="s">
        <v>217</v>
      </c>
      <c r="AU553" s="23" t="s">
        <v>82</v>
      </c>
    </row>
    <row r="554" spans="2:63" s="10" customFormat="1" ht="29.85" customHeight="1">
      <c r="B554" s="209"/>
      <c r="C554" s="210"/>
      <c r="D554" s="211" t="s">
        <v>71</v>
      </c>
      <c r="E554" s="248" t="s">
        <v>835</v>
      </c>
      <c r="F554" s="248" t="s">
        <v>836</v>
      </c>
      <c r="G554" s="210"/>
      <c r="H554" s="210"/>
      <c r="I554" s="213"/>
      <c r="J554" s="249">
        <f>BK554</f>
        <v>0</v>
      </c>
      <c r="K554" s="210"/>
      <c r="L554" s="215"/>
      <c r="M554" s="216"/>
      <c r="N554" s="217"/>
      <c r="O554" s="217"/>
      <c r="P554" s="218">
        <f>SUM(P555:P579)</f>
        <v>0</v>
      </c>
      <c r="Q554" s="217"/>
      <c r="R554" s="218">
        <f>SUM(R555:R579)</f>
        <v>0</v>
      </c>
      <c r="S554" s="217"/>
      <c r="T554" s="219">
        <f>SUM(T555:T579)</f>
        <v>0.76</v>
      </c>
      <c r="AR554" s="220" t="s">
        <v>82</v>
      </c>
      <c r="AT554" s="221" t="s">
        <v>71</v>
      </c>
      <c r="AU554" s="221" t="s">
        <v>80</v>
      </c>
      <c r="AY554" s="220" t="s">
        <v>130</v>
      </c>
      <c r="BK554" s="222">
        <f>SUM(BK555:BK579)</f>
        <v>0</v>
      </c>
    </row>
    <row r="555" spans="2:65" s="1" customFormat="1" ht="16.5" customHeight="1">
      <c r="B555" s="45"/>
      <c r="C555" s="223" t="s">
        <v>837</v>
      </c>
      <c r="D555" s="223" t="s">
        <v>131</v>
      </c>
      <c r="E555" s="224" t="s">
        <v>838</v>
      </c>
      <c r="F555" s="225" t="s">
        <v>839</v>
      </c>
      <c r="G555" s="226" t="s">
        <v>201</v>
      </c>
      <c r="H555" s="227">
        <v>190</v>
      </c>
      <c r="I555" s="228"/>
      <c r="J555" s="227">
        <f>ROUND(I555*H555,1)</f>
        <v>0</v>
      </c>
      <c r="K555" s="225" t="s">
        <v>135</v>
      </c>
      <c r="L555" s="71"/>
      <c r="M555" s="229" t="s">
        <v>21</v>
      </c>
      <c r="N555" s="230" t="s">
        <v>43</v>
      </c>
      <c r="O555" s="46"/>
      <c r="P555" s="231">
        <f>O555*H555</f>
        <v>0</v>
      </c>
      <c r="Q555" s="231">
        <v>0</v>
      </c>
      <c r="R555" s="231">
        <f>Q555*H555</f>
        <v>0</v>
      </c>
      <c r="S555" s="231">
        <v>0.004</v>
      </c>
      <c r="T555" s="232">
        <f>S555*H555</f>
        <v>0.76</v>
      </c>
      <c r="AR555" s="23" t="s">
        <v>283</v>
      </c>
      <c r="AT555" s="23" t="s">
        <v>131</v>
      </c>
      <c r="AU555" s="23" t="s">
        <v>82</v>
      </c>
      <c r="AY555" s="23" t="s">
        <v>130</v>
      </c>
      <c r="BE555" s="233">
        <f>IF(N555="základní",J555,0)</f>
        <v>0</v>
      </c>
      <c r="BF555" s="233">
        <f>IF(N555="snížená",J555,0)</f>
        <v>0</v>
      </c>
      <c r="BG555" s="233">
        <f>IF(N555="zákl. přenesená",J555,0)</f>
        <v>0</v>
      </c>
      <c r="BH555" s="233">
        <f>IF(N555="sníž. přenesená",J555,0)</f>
        <v>0</v>
      </c>
      <c r="BI555" s="233">
        <f>IF(N555="nulová",J555,0)</f>
        <v>0</v>
      </c>
      <c r="BJ555" s="23" t="s">
        <v>80</v>
      </c>
      <c r="BK555" s="233">
        <f>ROUND(I555*H555,1)</f>
        <v>0</v>
      </c>
      <c r="BL555" s="23" t="s">
        <v>283</v>
      </c>
      <c r="BM555" s="23" t="s">
        <v>840</v>
      </c>
    </row>
    <row r="556" spans="2:51" s="12" customFormat="1" ht="13.5">
      <c r="B556" s="250"/>
      <c r="C556" s="251"/>
      <c r="D556" s="234" t="s">
        <v>192</v>
      </c>
      <c r="E556" s="252" t="s">
        <v>21</v>
      </c>
      <c r="F556" s="253" t="s">
        <v>708</v>
      </c>
      <c r="G556" s="251"/>
      <c r="H556" s="252" t="s">
        <v>21</v>
      </c>
      <c r="I556" s="254"/>
      <c r="J556" s="251"/>
      <c r="K556" s="251"/>
      <c r="L556" s="255"/>
      <c r="M556" s="256"/>
      <c r="N556" s="257"/>
      <c r="O556" s="257"/>
      <c r="P556" s="257"/>
      <c r="Q556" s="257"/>
      <c r="R556" s="257"/>
      <c r="S556" s="257"/>
      <c r="T556" s="258"/>
      <c r="AT556" s="259" t="s">
        <v>192</v>
      </c>
      <c r="AU556" s="259" t="s">
        <v>82</v>
      </c>
      <c r="AV556" s="12" t="s">
        <v>80</v>
      </c>
      <c r="AW556" s="12" t="s">
        <v>35</v>
      </c>
      <c r="AX556" s="12" t="s">
        <v>72</v>
      </c>
      <c r="AY556" s="259" t="s">
        <v>130</v>
      </c>
    </row>
    <row r="557" spans="2:51" s="13" customFormat="1" ht="13.5">
      <c r="B557" s="260"/>
      <c r="C557" s="261"/>
      <c r="D557" s="234" t="s">
        <v>192</v>
      </c>
      <c r="E557" s="262" t="s">
        <v>21</v>
      </c>
      <c r="F557" s="263" t="s">
        <v>709</v>
      </c>
      <c r="G557" s="261"/>
      <c r="H557" s="264">
        <v>110</v>
      </c>
      <c r="I557" s="265"/>
      <c r="J557" s="261"/>
      <c r="K557" s="261"/>
      <c r="L557" s="266"/>
      <c r="M557" s="267"/>
      <c r="N557" s="268"/>
      <c r="O557" s="268"/>
      <c r="P557" s="268"/>
      <c r="Q557" s="268"/>
      <c r="R557" s="268"/>
      <c r="S557" s="268"/>
      <c r="T557" s="269"/>
      <c r="AT557" s="270" t="s">
        <v>192</v>
      </c>
      <c r="AU557" s="270" t="s">
        <v>82</v>
      </c>
      <c r="AV557" s="13" t="s">
        <v>82</v>
      </c>
      <c r="AW557" s="13" t="s">
        <v>35</v>
      </c>
      <c r="AX557" s="13" t="s">
        <v>72</v>
      </c>
      <c r="AY557" s="270" t="s">
        <v>130</v>
      </c>
    </row>
    <row r="558" spans="2:51" s="12" customFormat="1" ht="13.5">
      <c r="B558" s="250"/>
      <c r="C558" s="251"/>
      <c r="D558" s="234" t="s">
        <v>192</v>
      </c>
      <c r="E558" s="252" t="s">
        <v>21</v>
      </c>
      <c r="F558" s="253" t="s">
        <v>841</v>
      </c>
      <c r="G558" s="251"/>
      <c r="H558" s="252" t="s">
        <v>21</v>
      </c>
      <c r="I558" s="254"/>
      <c r="J558" s="251"/>
      <c r="K558" s="251"/>
      <c r="L558" s="255"/>
      <c r="M558" s="256"/>
      <c r="N558" s="257"/>
      <c r="O558" s="257"/>
      <c r="P558" s="257"/>
      <c r="Q558" s="257"/>
      <c r="R558" s="257"/>
      <c r="S558" s="257"/>
      <c r="T558" s="258"/>
      <c r="AT558" s="259" t="s">
        <v>192</v>
      </c>
      <c r="AU558" s="259" t="s">
        <v>82</v>
      </c>
      <c r="AV558" s="12" t="s">
        <v>80</v>
      </c>
      <c r="AW558" s="12" t="s">
        <v>35</v>
      </c>
      <c r="AX558" s="12" t="s">
        <v>72</v>
      </c>
      <c r="AY558" s="259" t="s">
        <v>130</v>
      </c>
    </row>
    <row r="559" spans="2:51" s="13" customFormat="1" ht="13.5">
      <c r="B559" s="260"/>
      <c r="C559" s="261"/>
      <c r="D559" s="234" t="s">
        <v>192</v>
      </c>
      <c r="E559" s="262" t="s">
        <v>21</v>
      </c>
      <c r="F559" s="263" t="s">
        <v>665</v>
      </c>
      <c r="G559" s="261"/>
      <c r="H559" s="264">
        <v>80</v>
      </c>
      <c r="I559" s="265"/>
      <c r="J559" s="261"/>
      <c r="K559" s="261"/>
      <c r="L559" s="266"/>
      <c r="M559" s="267"/>
      <c r="N559" s="268"/>
      <c r="O559" s="268"/>
      <c r="P559" s="268"/>
      <c r="Q559" s="268"/>
      <c r="R559" s="268"/>
      <c r="S559" s="268"/>
      <c r="T559" s="269"/>
      <c r="AT559" s="270" t="s">
        <v>192</v>
      </c>
      <c r="AU559" s="270" t="s">
        <v>82</v>
      </c>
      <c r="AV559" s="13" t="s">
        <v>82</v>
      </c>
      <c r="AW559" s="13" t="s">
        <v>35</v>
      </c>
      <c r="AX559" s="13" t="s">
        <v>72</v>
      </c>
      <c r="AY559" s="270" t="s">
        <v>130</v>
      </c>
    </row>
    <row r="560" spans="2:65" s="1" customFormat="1" ht="16.5" customHeight="1">
      <c r="B560" s="45"/>
      <c r="C560" s="223" t="s">
        <v>842</v>
      </c>
      <c r="D560" s="223" t="s">
        <v>131</v>
      </c>
      <c r="E560" s="224" t="s">
        <v>843</v>
      </c>
      <c r="F560" s="225" t="s">
        <v>844</v>
      </c>
      <c r="G560" s="226" t="s">
        <v>142</v>
      </c>
      <c r="H560" s="227">
        <v>1</v>
      </c>
      <c r="I560" s="228"/>
      <c r="J560" s="227">
        <f>ROUND(I560*H560,1)</f>
        <v>0</v>
      </c>
      <c r="K560" s="225" t="s">
        <v>224</v>
      </c>
      <c r="L560" s="71"/>
      <c r="M560" s="229" t="s">
        <v>21</v>
      </c>
      <c r="N560" s="230" t="s">
        <v>43</v>
      </c>
      <c r="O560" s="46"/>
      <c r="P560" s="231">
        <f>O560*H560</f>
        <v>0</v>
      </c>
      <c r="Q560" s="231">
        <v>0</v>
      </c>
      <c r="R560" s="231">
        <f>Q560*H560</f>
        <v>0</v>
      </c>
      <c r="S560" s="231">
        <v>0</v>
      </c>
      <c r="T560" s="232">
        <f>S560*H560</f>
        <v>0</v>
      </c>
      <c r="AR560" s="23" t="s">
        <v>283</v>
      </c>
      <c r="AT560" s="23" t="s">
        <v>131</v>
      </c>
      <c r="AU560" s="23" t="s">
        <v>82</v>
      </c>
      <c r="AY560" s="23" t="s">
        <v>130</v>
      </c>
      <c r="BE560" s="233">
        <f>IF(N560="základní",J560,0)</f>
        <v>0</v>
      </c>
      <c r="BF560" s="233">
        <f>IF(N560="snížená",J560,0)</f>
        <v>0</v>
      </c>
      <c r="BG560" s="233">
        <f>IF(N560="zákl. přenesená",J560,0)</f>
        <v>0</v>
      </c>
      <c r="BH560" s="233">
        <f>IF(N560="sníž. přenesená",J560,0)</f>
        <v>0</v>
      </c>
      <c r="BI560" s="233">
        <f>IF(N560="nulová",J560,0)</f>
        <v>0</v>
      </c>
      <c r="BJ560" s="23" t="s">
        <v>80</v>
      </c>
      <c r="BK560" s="233">
        <f>ROUND(I560*H560,1)</f>
        <v>0</v>
      </c>
      <c r="BL560" s="23" t="s">
        <v>283</v>
      </c>
      <c r="BM560" s="23" t="s">
        <v>845</v>
      </c>
    </row>
    <row r="561" spans="2:47" s="1" customFormat="1" ht="13.5">
      <c r="B561" s="45"/>
      <c r="C561" s="73"/>
      <c r="D561" s="234" t="s">
        <v>138</v>
      </c>
      <c r="E561" s="73"/>
      <c r="F561" s="235" t="s">
        <v>846</v>
      </c>
      <c r="G561" s="73"/>
      <c r="H561" s="73"/>
      <c r="I561" s="195"/>
      <c r="J561" s="73"/>
      <c r="K561" s="73"/>
      <c r="L561" s="71"/>
      <c r="M561" s="236"/>
      <c r="N561" s="46"/>
      <c r="O561" s="46"/>
      <c r="P561" s="46"/>
      <c r="Q561" s="46"/>
      <c r="R561" s="46"/>
      <c r="S561" s="46"/>
      <c r="T561" s="94"/>
      <c r="AT561" s="23" t="s">
        <v>138</v>
      </c>
      <c r="AU561" s="23" t="s">
        <v>82</v>
      </c>
    </row>
    <row r="562" spans="2:51" s="12" customFormat="1" ht="13.5">
      <c r="B562" s="250"/>
      <c r="C562" s="251"/>
      <c r="D562" s="234" t="s">
        <v>192</v>
      </c>
      <c r="E562" s="252" t="s">
        <v>21</v>
      </c>
      <c r="F562" s="253" t="s">
        <v>847</v>
      </c>
      <c r="G562" s="251"/>
      <c r="H562" s="252" t="s">
        <v>21</v>
      </c>
      <c r="I562" s="254"/>
      <c r="J562" s="251"/>
      <c r="K562" s="251"/>
      <c r="L562" s="255"/>
      <c r="M562" s="256"/>
      <c r="N562" s="257"/>
      <c r="O562" s="257"/>
      <c r="P562" s="257"/>
      <c r="Q562" s="257"/>
      <c r="R562" s="257"/>
      <c r="S562" s="257"/>
      <c r="T562" s="258"/>
      <c r="AT562" s="259" t="s">
        <v>192</v>
      </c>
      <c r="AU562" s="259" t="s">
        <v>82</v>
      </c>
      <c r="AV562" s="12" t="s">
        <v>80</v>
      </c>
      <c r="AW562" s="12" t="s">
        <v>35</v>
      </c>
      <c r="AX562" s="12" t="s">
        <v>72</v>
      </c>
      <c r="AY562" s="259" t="s">
        <v>130</v>
      </c>
    </row>
    <row r="563" spans="2:51" s="13" customFormat="1" ht="13.5">
      <c r="B563" s="260"/>
      <c r="C563" s="261"/>
      <c r="D563" s="234" t="s">
        <v>192</v>
      </c>
      <c r="E563" s="262" t="s">
        <v>21</v>
      </c>
      <c r="F563" s="263" t="s">
        <v>80</v>
      </c>
      <c r="G563" s="261"/>
      <c r="H563" s="264">
        <v>1</v>
      </c>
      <c r="I563" s="265"/>
      <c r="J563" s="261"/>
      <c r="K563" s="261"/>
      <c r="L563" s="266"/>
      <c r="M563" s="267"/>
      <c r="N563" s="268"/>
      <c r="O563" s="268"/>
      <c r="P563" s="268"/>
      <c r="Q563" s="268"/>
      <c r="R563" s="268"/>
      <c r="S563" s="268"/>
      <c r="T563" s="269"/>
      <c r="AT563" s="270" t="s">
        <v>192</v>
      </c>
      <c r="AU563" s="270" t="s">
        <v>82</v>
      </c>
      <c r="AV563" s="13" t="s">
        <v>82</v>
      </c>
      <c r="AW563" s="13" t="s">
        <v>35</v>
      </c>
      <c r="AX563" s="13" t="s">
        <v>72</v>
      </c>
      <c r="AY563" s="270" t="s">
        <v>130</v>
      </c>
    </row>
    <row r="564" spans="2:65" s="1" customFormat="1" ht="16.5" customHeight="1">
      <c r="B564" s="45"/>
      <c r="C564" s="223" t="s">
        <v>848</v>
      </c>
      <c r="D564" s="223" t="s">
        <v>131</v>
      </c>
      <c r="E564" s="224" t="s">
        <v>849</v>
      </c>
      <c r="F564" s="225" t="s">
        <v>850</v>
      </c>
      <c r="G564" s="226" t="s">
        <v>142</v>
      </c>
      <c r="H564" s="227">
        <v>1</v>
      </c>
      <c r="I564" s="228"/>
      <c r="J564" s="227">
        <f>ROUND(I564*H564,1)</f>
        <v>0</v>
      </c>
      <c r="K564" s="225" t="s">
        <v>224</v>
      </c>
      <c r="L564" s="71"/>
      <c r="M564" s="229" t="s">
        <v>21</v>
      </c>
      <c r="N564" s="230" t="s">
        <v>43</v>
      </c>
      <c r="O564" s="46"/>
      <c r="P564" s="231">
        <f>O564*H564</f>
        <v>0</v>
      </c>
      <c r="Q564" s="231">
        <v>0</v>
      </c>
      <c r="R564" s="231">
        <f>Q564*H564</f>
        <v>0</v>
      </c>
      <c r="S564" s="231">
        <v>0</v>
      </c>
      <c r="T564" s="232">
        <f>S564*H564</f>
        <v>0</v>
      </c>
      <c r="AR564" s="23" t="s">
        <v>283</v>
      </c>
      <c r="AT564" s="23" t="s">
        <v>131</v>
      </c>
      <c r="AU564" s="23" t="s">
        <v>82</v>
      </c>
      <c r="AY564" s="23" t="s">
        <v>130</v>
      </c>
      <c r="BE564" s="233">
        <f>IF(N564="základní",J564,0)</f>
        <v>0</v>
      </c>
      <c r="BF564" s="233">
        <f>IF(N564="snížená",J564,0)</f>
        <v>0</v>
      </c>
      <c r="BG564" s="233">
        <f>IF(N564="zákl. přenesená",J564,0)</f>
        <v>0</v>
      </c>
      <c r="BH564" s="233">
        <f>IF(N564="sníž. přenesená",J564,0)</f>
        <v>0</v>
      </c>
      <c r="BI564" s="233">
        <f>IF(N564="nulová",J564,0)</f>
        <v>0</v>
      </c>
      <c r="BJ564" s="23" t="s">
        <v>80</v>
      </c>
      <c r="BK564" s="233">
        <f>ROUND(I564*H564,1)</f>
        <v>0</v>
      </c>
      <c r="BL564" s="23" t="s">
        <v>283</v>
      </c>
      <c r="BM564" s="23" t="s">
        <v>851</v>
      </c>
    </row>
    <row r="565" spans="2:47" s="1" customFormat="1" ht="13.5">
      <c r="B565" s="45"/>
      <c r="C565" s="73"/>
      <c r="D565" s="234" t="s">
        <v>138</v>
      </c>
      <c r="E565" s="73"/>
      <c r="F565" s="235" t="s">
        <v>852</v>
      </c>
      <c r="G565" s="73"/>
      <c r="H565" s="73"/>
      <c r="I565" s="195"/>
      <c r="J565" s="73"/>
      <c r="K565" s="73"/>
      <c r="L565" s="71"/>
      <c r="M565" s="236"/>
      <c r="N565" s="46"/>
      <c r="O565" s="46"/>
      <c r="P565" s="46"/>
      <c r="Q565" s="46"/>
      <c r="R565" s="46"/>
      <c r="S565" s="46"/>
      <c r="T565" s="94"/>
      <c r="AT565" s="23" t="s">
        <v>138</v>
      </c>
      <c r="AU565" s="23" t="s">
        <v>82</v>
      </c>
    </row>
    <row r="566" spans="2:65" s="1" customFormat="1" ht="16.5" customHeight="1">
      <c r="B566" s="45"/>
      <c r="C566" s="223" t="s">
        <v>853</v>
      </c>
      <c r="D566" s="223" t="s">
        <v>131</v>
      </c>
      <c r="E566" s="224" t="s">
        <v>854</v>
      </c>
      <c r="F566" s="225" t="s">
        <v>855</v>
      </c>
      <c r="G566" s="226" t="s">
        <v>142</v>
      </c>
      <c r="H566" s="227">
        <v>1</v>
      </c>
      <c r="I566" s="228"/>
      <c r="J566" s="227">
        <f>ROUND(I566*H566,1)</f>
        <v>0</v>
      </c>
      <c r="K566" s="225" t="s">
        <v>224</v>
      </c>
      <c r="L566" s="71"/>
      <c r="M566" s="229" t="s">
        <v>21</v>
      </c>
      <c r="N566" s="230" t="s">
        <v>43</v>
      </c>
      <c r="O566" s="46"/>
      <c r="P566" s="231">
        <f>O566*H566</f>
        <v>0</v>
      </c>
      <c r="Q566" s="231">
        <v>0</v>
      </c>
      <c r="R566" s="231">
        <f>Q566*H566</f>
        <v>0</v>
      </c>
      <c r="S566" s="231">
        <v>0</v>
      </c>
      <c r="T566" s="232">
        <f>S566*H566</f>
        <v>0</v>
      </c>
      <c r="AR566" s="23" t="s">
        <v>283</v>
      </c>
      <c r="AT566" s="23" t="s">
        <v>131</v>
      </c>
      <c r="AU566" s="23" t="s">
        <v>82</v>
      </c>
      <c r="AY566" s="23" t="s">
        <v>130</v>
      </c>
      <c r="BE566" s="233">
        <f>IF(N566="základní",J566,0)</f>
        <v>0</v>
      </c>
      <c r="BF566" s="233">
        <f>IF(N566="snížená",J566,0)</f>
        <v>0</v>
      </c>
      <c r="BG566" s="233">
        <f>IF(N566="zákl. přenesená",J566,0)</f>
        <v>0</v>
      </c>
      <c r="BH566" s="233">
        <f>IF(N566="sníž. přenesená",J566,0)</f>
        <v>0</v>
      </c>
      <c r="BI566" s="233">
        <f>IF(N566="nulová",J566,0)</f>
        <v>0</v>
      </c>
      <c r="BJ566" s="23" t="s">
        <v>80</v>
      </c>
      <c r="BK566" s="233">
        <f>ROUND(I566*H566,1)</f>
        <v>0</v>
      </c>
      <c r="BL566" s="23" t="s">
        <v>283</v>
      </c>
      <c r="BM566" s="23" t="s">
        <v>856</v>
      </c>
    </row>
    <row r="567" spans="2:47" s="1" customFormat="1" ht="13.5">
      <c r="B567" s="45"/>
      <c r="C567" s="73"/>
      <c r="D567" s="234" t="s">
        <v>138</v>
      </c>
      <c r="E567" s="73"/>
      <c r="F567" s="235" t="s">
        <v>857</v>
      </c>
      <c r="G567" s="73"/>
      <c r="H567" s="73"/>
      <c r="I567" s="195"/>
      <c r="J567" s="73"/>
      <c r="K567" s="73"/>
      <c r="L567" s="71"/>
      <c r="M567" s="236"/>
      <c r="N567" s="46"/>
      <c r="O567" s="46"/>
      <c r="P567" s="46"/>
      <c r="Q567" s="46"/>
      <c r="R567" s="46"/>
      <c r="S567" s="46"/>
      <c r="T567" s="94"/>
      <c r="AT567" s="23" t="s">
        <v>138</v>
      </c>
      <c r="AU567" s="23" t="s">
        <v>82</v>
      </c>
    </row>
    <row r="568" spans="2:51" s="12" customFormat="1" ht="13.5">
      <c r="B568" s="250"/>
      <c r="C568" s="251"/>
      <c r="D568" s="234" t="s">
        <v>192</v>
      </c>
      <c r="E568" s="252" t="s">
        <v>21</v>
      </c>
      <c r="F568" s="253" t="s">
        <v>858</v>
      </c>
      <c r="G568" s="251"/>
      <c r="H568" s="252" t="s">
        <v>21</v>
      </c>
      <c r="I568" s="254"/>
      <c r="J568" s="251"/>
      <c r="K568" s="251"/>
      <c r="L568" s="255"/>
      <c r="M568" s="256"/>
      <c r="N568" s="257"/>
      <c r="O568" s="257"/>
      <c r="P568" s="257"/>
      <c r="Q568" s="257"/>
      <c r="R568" s="257"/>
      <c r="S568" s="257"/>
      <c r="T568" s="258"/>
      <c r="AT568" s="259" t="s">
        <v>192</v>
      </c>
      <c r="AU568" s="259" t="s">
        <v>82</v>
      </c>
      <c r="AV568" s="12" t="s">
        <v>80</v>
      </c>
      <c r="AW568" s="12" t="s">
        <v>35</v>
      </c>
      <c r="AX568" s="12" t="s">
        <v>72</v>
      </c>
      <c r="AY568" s="259" t="s">
        <v>130</v>
      </c>
    </row>
    <row r="569" spans="2:51" s="13" customFormat="1" ht="13.5">
      <c r="B569" s="260"/>
      <c r="C569" s="261"/>
      <c r="D569" s="234" t="s">
        <v>192</v>
      </c>
      <c r="E569" s="262" t="s">
        <v>21</v>
      </c>
      <c r="F569" s="263" t="s">
        <v>80</v>
      </c>
      <c r="G569" s="261"/>
      <c r="H569" s="264">
        <v>1</v>
      </c>
      <c r="I569" s="265"/>
      <c r="J569" s="261"/>
      <c r="K569" s="261"/>
      <c r="L569" s="266"/>
      <c r="M569" s="267"/>
      <c r="N569" s="268"/>
      <c r="O569" s="268"/>
      <c r="P569" s="268"/>
      <c r="Q569" s="268"/>
      <c r="R569" s="268"/>
      <c r="S569" s="268"/>
      <c r="T569" s="269"/>
      <c r="AT569" s="270" t="s">
        <v>192</v>
      </c>
      <c r="AU569" s="270" t="s">
        <v>82</v>
      </c>
      <c r="AV569" s="13" t="s">
        <v>82</v>
      </c>
      <c r="AW569" s="13" t="s">
        <v>35</v>
      </c>
      <c r="AX569" s="13" t="s">
        <v>72</v>
      </c>
      <c r="AY569" s="270" t="s">
        <v>130</v>
      </c>
    </row>
    <row r="570" spans="2:65" s="1" customFormat="1" ht="16.5" customHeight="1">
      <c r="B570" s="45"/>
      <c r="C570" s="223" t="s">
        <v>859</v>
      </c>
      <c r="D570" s="223" t="s">
        <v>131</v>
      </c>
      <c r="E570" s="224" t="s">
        <v>860</v>
      </c>
      <c r="F570" s="225" t="s">
        <v>861</v>
      </c>
      <c r="G570" s="226" t="s">
        <v>862</v>
      </c>
      <c r="H570" s="227">
        <v>233</v>
      </c>
      <c r="I570" s="228"/>
      <c r="J570" s="227">
        <f>ROUND(I570*H570,1)</f>
        <v>0</v>
      </c>
      <c r="K570" s="225" t="s">
        <v>224</v>
      </c>
      <c r="L570" s="71"/>
      <c r="M570" s="229" t="s">
        <v>21</v>
      </c>
      <c r="N570" s="230" t="s">
        <v>43</v>
      </c>
      <c r="O570" s="46"/>
      <c r="P570" s="231">
        <f>O570*H570</f>
        <v>0</v>
      </c>
      <c r="Q570" s="231">
        <v>0</v>
      </c>
      <c r="R570" s="231">
        <f>Q570*H570</f>
        <v>0</v>
      </c>
      <c r="S570" s="231">
        <v>0</v>
      </c>
      <c r="T570" s="232">
        <f>S570*H570</f>
        <v>0</v>
      </c>
      <c r="AR570" s="23" t="s">
        <v>283</v>
      </c>
      <c r="AT570" s="23" t="s">
        <v>131</v>
      </c>
      <c r="AU570" s="23" t="s">
        <v>82</v>
      </c>
      <c r="AY570" s="23" t="s">
        <v>130</v>
      </c>
      <c r="BE570" s="233">
        <f>IF(N570="základní",J570,0)</f>
        <v>0</v>
      </c>
      <c r="BF570" s="233">
        <f>IF(N570="snížená",J570,0)</f>
        <v>0</v>
      </c>
      <c r="BG570" s="233">
        <f>IF(N570="zákl. přenesená",J570,0)</f>
        <v>0</v>
      </c>
      <c r="BH570" s="233">
        <f>IF(N570="sníž. přenesená",J570,0)</f>
        <v>0</v>
      </c>
      <c r="BI570" s="233">
        <f>IF(N570="nulová",J570,0)</f>
        <v>0</v>
      </c>
      <c r="BJ570" s="23" t="s">
        <v>80</v>
      </c>
      <c r="BK570" s="233">
        <f>ROUND(I570*H570,1)</f>
        <v>0</v>
      </c>
      <c r="BL570" s="23" t="s">
        <v>283</v>
      </c>
      <c r="BM570" s="23" t="s">
        <v>863</v>
      </c>
    </row>
    <row r="571" spans="2:47" s="1" customFormat="1" ht="13.5">
      <c r="B571" s="45"/>
      <c r="C571" s="73"/>
      <c r="D571" s="234" t="s">
        <v>138</v>
      </c>
      <c r="E571" s="73"/>
      <c r="F571" s="235" t="s">
        <v>864</v>
      </c>
      <c r="G571" s="73"/>
      <c r="H571" s="73"/>
      <c r="I571" s="195"/>
      <c r="J571" s="73"/>
      <c r="K571" s="73"/>
      <c r="L571" s="71"/>
      <c r="M571" s="236"/>
      <c r="N571" s="46"/>
      <c r="O571" s="46"/>
      <c r="P571" s="46"/>
      <c r="Q571" s="46"/>
      <c r="R571" s="46"/>
      <c r="S571" s="46"/>
      <c r="T571" s="94"/>
      <c r="AT571" s="23" t="s">
        <v>138</v>
      </c>
      <c r="AU571" s="23" t="s">
        <v>82</v>
      </c>
    </row>
    <row r="572" spans="2:51" s="12" customFormat="1" ht="13.5">
      <c r="B572" s="250"/>
      <c r="C572" s="251"/>
      <c r="D572" s="234" t="s">
        <v>192</v>
      </c>
      <c r="E572" s="252" t="s">
        <v>21</v>
      </c>
      <c r="F572" s="253" t="s">
        <v>193</v>
      </c>
      <c r="G572" s="251"/>
      <c r="H572" s="252" t="s">
        <v>21</v>
      </c>
      <c r="I572" s="254"/>
      <c r="J572" s="251"/>
      <c r="K572" s="251"/>
      <c r="L572" s="255"/>
      <c r="M572" s="256"/>
      <c r="N572" s="257"/>
      <c r="O572" s="257"/>
      <c r="P572" s="257"/>
      <c r="Q572" s="257"/>
      <c r="R572" s="257"/>
      <c r="S572" s="257"/>
      <c r="T572" s="258"/>
      <c r="AT572" s="259" t="s">
        <v>192</v>
      </c>
      <c r="AU572" s="259" t="s">
        <v>82</v>
      </c>
      <c r="AV572" s="12" t="s">
        <v>80</v>
      </c>
      <c r="AW572" s="12" t="s">
        <v>35</v>
      </c>
      <c r="AX572" s="12" t="s">
        <v>72</v>
      </c>
      <c r="AY572" s="259" t="s">
        <v>130</v>
      </c>
    </row>
    <row r="573" spans="2:51" s="13" customFormat="1" ht="13.5">
      <c r="B573" s="260"/>
      <c r="C573" s="261"/>
      <c r="D573" s="234" t="s">
        <v>192</v>
      </c>
      <c r="E573" s="262" t="s">
        <v>21</v>
      </c>
      <c r="F573" s="263" t="s">
        <v>865</v>
      </c>
      <c r="G573" s="261"/>
      <c r="H573" s="264">
        <v>233</v>
      </c>
      <c r="I573" s="265"/>
      <c r="J573" s="261"/>
      <c r="K573" s="261"/>
      <c r="L573" s="266"/>
      <c r="M573" s="267"/>
      <c r="N573" s="268"/>
      <c r="O573" s="268"/>
      <c r="P573" s="268"/>
      <c r="Q573" s="268"/>
      <c r="R573" s="268"/>
      <c r="S573" s="268"/>
      <c r="T573" s="269"/>
      <c r="AT573" s="270" t="s">
        <v>192</v>
      </c>
      <c r="AU573" s="270" t="s">
        <v>82</v>
      </c>
      <c r="AV573" s="13" t="s">
        <v>82</v>
      </c>
      <c r="AW573" s="13" t="s">
        <v>35</v>
      </c>
      <c r="AX573" s="13" t="s">
        <v>72</v>
      </c>
      <c r="AY573" s="270" t="s">
        <v>130</v>
      </c>
    </row>
    <row r="574" spans="2:65" s="1" customFormat="1" ht="16.5" customHeight="1">
      <c r="B574" s="45"/>
      <c r="C574" s="223" t="s">
        <v>866</v>
      </c>
      <c r="D574" s="223" t="s">
        <v>131</v>
      </c>
      <c r="E574" s="224" t="s">
        <v>867</v>
      </c>
      <c r="F574" s="225" t="s">
        <v>868</v>
      </c>
      <c r="G574" s="226" t="s">
        <v>142</v>
      </c>
      <c r="H574" s="227">
        <v>4</v>
      </c>
      <c r="I574" s="228"/>
      <c r="J574" s="227">
        <f>ROUND(I574*H574,1)</f>
        <v>0</v>
      </c>
      <c r="K574" s="225" t="s">
        <v>224</v>
      </c>
      <c r="L574" s="71"/>
      <c r="M574" s="229" t="s">
        <v>21</v>
      </c>
      <c r="N574" s="230" t="s">
        <v>43</v>
      </c>
      <c r="O574" s="46"/>
      <c r="P574" s="231">
        <f>O574*H574</f>
        <v>0</v>
      </c>
      <c r="Q574" s="231">
        <v>0</v>
      </c>
      <c r="R574" s="231">
        <f>Q574*H574</f>
        <v>0</v>
      </c>
      <c r="S574" s="231">
        <v>0</v>
      </c>
      <c r="T574" s="232">
        <f>S574*H574</f>
        <v>0</v>
      </c>
      <c r="AR574" s="23" t="s">
        <v>283</v>
      </c>
      <c r="AT574" s="23" t="s">
        <v>131</v>
      </c>
      <c r="AU574" s="23" t="s">
        <v>82</v>
      </c>
      <c r="AY574" s="23" t="s">
        <v>130</v>
      </c>
      <c r="BE574" s="233">
        <f>IF(N574="základní",J574,0)</f>
        <v>0</v>
      </c>
      <c r="BF574" s="233">
        <f>IF(N574="snížená",J574,0)</f>
        <v>0</v>
      </c>
      <c r="BG574" s="233">
        <f>IF(N574="zákl. přenesená",J574,0)</f>
        <v>0</v>
      </c>
      <c r="BH574" s="233">
        <f>IF(N574="sníž. přenesená",J574,0)</f>
        <v>0</v>
      </c>
      <c r="BI574" s="233">
        <f>IF(N574="nulová",J574,0)</f>
        <v>0</v>
      </c>
      <c r="BJ574" s="23" t="s">
        <v>80</v>
      </c>
      <c r="BK574" s="233">
        <f>ROUND(I574*H574,1)</f>
        <v>0</v>
      </c>
      <c r="BL574" s="23" t="s">
        <v>283</v>
      </c>
      <c r="BM574" s="23" t="s">
        <v>869</v>
      </c>
    </row>
    <row r="575" spans="2:47" s="1" customFormat="1" ht="13.5">
      <c r="B575" s="45"/>
      <c r="C575" s="73"/>
      <c r="D575" s="234" t="s">
        <v>138</v>
      </c>
      <c r="E575" s="73"/>
      <c r="F575" s="235" t="s">
        <v>846</v>
      </c>
      <c r="G575" s="73"/>
      <c r="H575" s="73"/>
      <c r="I575" s="195"/>
      <c r="J575" s="73"/>
      <c r="K575" s="73"/>
      <c r="L575" s="71"/>
      <c r="M575" s="236"/>
      <c r="N575" s="46"/>
      <c r="O575" s="46"/>
      <c r="P575" s="46"/>
      <c r="Q575" s="46"/>
      <c r="R575" s="46"/>
      <c r="S575" s="46"/>
      <c r="T575" s="94"/>
      <c r="AT575" s="23" t="s">
        <v>138</v>
      </c>
      <c r="AU575" s="23" t="s">
        <v>82</v>
      </c>
    </row>
    <row r="576" spans="2:51" s="12" customFormat="1" ht="13.5">
      <c r="B576" s="250"/>
      <c r="C576" s="251"/>
      <c r="D576" s="234" t="s">
        <v>192</v>
      </c>
      <c r="E576" s="252" t="s">
        <v>21</v>
      </c>
      <c r="F576" s="253" t="s">
        <v>870</v>
      </c>
      <c r="G576" s="251"/>
      <c r="H576" s="252" t="s">
        <v>21</v>
      </c>
      <c r="I576" s="254"/>
      <c r="J576" s="251"/>
      <c r="K576" s="251"/>
      <c r="L576" s="255"/>
      <c r="M576" s="256"/>
      <c r="N576" s="257"/>
      <c r="O576" s="257"/>
      <c r="P576" s="257"/>
      <c r="Q576" s="257"/>
      <c r="R576" s="257"/>
      <c r="S576" s="257"/>
      <c r="T576" s="258"/>
      <c r="AT576" s="259" t="s">
        <v>192</v>
      </c>
      <c r="AU576" s="259" t="s">
        <v>82</v>
      </c>
      <c r="AV576" s="12" t="s">
        <v>80</v>
      </c>
      <c r="AW576" s="12" t="s">
        <v>35</v>
      </c>
      <c r="AX576" s="12" t="s">
        <v>72</v>
      </c>
      <c r="AY576" s="259" t="s">
        <v>130</v>
      </c>
    </row>
    <row r="577" spans="2:51" s="13" customFormat="1" ht="13.5">
      <c r="B577" s="260"/>
      <c r="C577" s="261"/>
      <c r="D577" s="234" t="s">
        <v>192</v>
      </c>
      <c r="E577" s="262" t="s">
        <v>21</v>
      </c>
      <c r="F577" s="263" t="s">
        <v>151</v>
      </c>
      <c r="G577" s="261"/>
      <c r="H577" s="264">
        <v>4</v>
      </c>
      <c r="I577" s="265"/>
      <c r="J577" s="261"/>
      <c r="K577" s="261"/>
      <c r="L577" s="266"/>
      <c r="M577" s="267"/>
      <c r="N577" s="268"/>
      <c r="O577" s="268"/>
      <c r="P577" s="268"/>
      <c r="Q577" s="268"/>
      <c r="R577" s="268"/>
      <c r="S577" s="268"/>
      <c r="T577" s="269"/>
      <c r="AT577" s="270" t="s">
        <v>192</v>
      </c>
      <c r="AU577" s="270" t="s">
        <v>82</v>
      </c>
      <c r="AV577" s="13" t="s">
        <v>82</v>
      </c>
      <c r="AW577" s="13" t="s">
        <v>35</v>
      </c>
      <c r="AX577" s="13" t="s">
        <v>72</v>
      </c>
      <c r="AY577" s="270" t="s">
        <v>130</v>
      </c>
    </row>
    <row r="578" spans="2:65" s="1" customFormat="1" ht="38.25" customHeight="1">
      <c r="B578" s="45"/>
      <c r="C578" s="223" t="s">
        <v>871</v>
      </c>
      <c r="D578" s="223" t="s">
        <v>131</v>
      </c>
      <c r="E578" s="224" t="s">
        <v>872</v>
      </c>
      <c r="F578" s="225" t="s">
        <v>873</v>
      </c>
      <c r="G578" s="226" t="s">
        <v>465</v>
      </c>
      <c r="H578" s="228"/>
      <c r="I578" s="228"/>
      <c r="J578" s="227">
        <f>ROUND(I578*H578,1)</f>
        <v>0</v>
      </c>
      <c r="K578" s="225" t="s">
        <v>135</v>
      </c>
      <c r="L578" s="71"/>
      <c r="M578" s="229" t="s">
        <v>21</v>
      </c>
      <c r="N578" s="230" t="s">
        <v>43</v>
      </c>
      <c r="O578" s="46"/>
      <c r="P578" s="231">
        <f>O578*H578</f>
        <v>0</v>
      </c>
      <c r="Q578" s="231">
        <v>0</v>
      </c>
      <c r="R578" s="231">
        <f>Q578*H578</f>
        <v>0</v>
      </c>
      <c r="S578" s="231">
        <v>0</v>
      </c>
      <c r="T578" s="232">
        <f>S578*H578</f>
        <v>0</v>
      </c>
      <c r="AR578" s="23" t="s">
        <v>283</v>
      </c>
      <c r="AT578" s="23" t="s">
        <v>131</v>
      </c>
      <c r="AU578" s="23" t="s">
        <v>82</v>
      </c>
      <c r="AY578" s="23" t="s">
        <v>130</v>
      </c>
      <c r="BE578" s="233">
        <f>IF(N578="základní",J578,0)</f>
        <v>0</v>
      </c>
      <c r="BF578" s="233">
        <f>IF(N578="snížená",J578,0)</f>
        <v>0</v>
      </c>
      <c r="BG578" s="233">
        <f>IF(N578="zákl. přenesená",J578,0)</f>
        <v>0</v>
      </c>
      <c r="BH578" s="233">
        <f>IF(N578="sníž. přenesená",J578,0)</f>
        <v>0</v>
      </c>
      <c r="BI578" s="233">
        <f>IF(N578="nulová",J578,0)</f>
        <v>0</v>
      </c>
      <c r="BJ578" s="23" t="s">
        <v>80</v>
      </c>
      <c r="BK578" s="233">
        <f>ROUND(I578*H578,1)</f>
        <v>0</v>
      </c>
      <c r="BL578" s="23" t="s">
        <v>283</v>
      </c>
      <c r="BM578" s="23" t="s">
        <v>874</v>
      </c>
    </row>
    <row r="579" spans="2:47" s="1" customFormat="1" ht="13.5">
      <c r="B579" s="45"/>
      <c r="C579" s="73"/>
      <c r="D579" s="234" t="s">
        <v>217</v>
      </c>
      <c r="E579" s="73"/>
      <c r="F579" s="235" t="s">
        <v>875</v>
      </c>
      <c r="G579" s="73"/>
      <c r="H579" s="73"/>
      <c r="I579" s="195"/>
      <c r="J579" s="73"/>
      <c r="K579" s="73"/>
      <c r="L579" s="71"/>
      <c r="M579" s="236"/>
      <c r="N579" s="46"/>
      <c r="O579" s="46"/>
      <c r="P579" s="46"/>
      <c r="Q579" s="46"/>
      <c r="R579" s="46"/>
      <c r="S579" s="46"/>
      <c r="T579" s="94"/>
      <c r="AT579" s="23" t="s">
        <v>217</v>
      </c>
      <c r="AU579" s="23" t="s">
        <v>82</v>
      </c>
    </row>
    <row r="580" spans="2:63" s="10" customFormat="1" ht="29.85" customHeight="1">
      <c r="B580" s="209"/>
      <c r="C580" s="210"/>
      <c r="D580" s="211" t="s">
        <v>71</v>
      </c>
      <c r="E580" s="248" t="s">
        <v>876</v>
      </c>
      <c r="F580" s="248" t="s">
        <v>877</v>
      </c>
      <c r="G580" s="210"/>
      <c r="H580" s="210"/>
      <c r="I580" s="213"/>
      <c r="J580" s="249">
        <f>BK580</f>
        <v>0</v>
      </c>
      <c r="K580" s="210"/>
      <c r="L580" s="215"/>
      <c r="M580" s="216"/>
      <c r="N580" s="217"/>
      <c r="O580" s="217"/>
      <c r="P580" s="218">
        <f>SUM(P581:P607)</f>
        <v>0</v>
      </c>
      <c r="Q580" s="217"/>
      <c r="R580" s="218">
        <f>SUM(R581:R607)</f>
        <v>0.02068</v>
      </c>
      <c r="S580" s="217"/>
      <c r="T580" s="219">
        <f>SUM(T581:T607)</f>
        <v>0</v>
      </c>
      <c r="AR580" s="220" t="s">
        <v>82</v>
      </c>
      <c r="AT580" s="221" t="s">
        <v>71</v>
      </c>
      <c r="AU580" s="221" t="s">
        <v>80</v>
      </c>
      <c r="AY580" s="220" t="s">
        <v>130</v>
      </c>
      <c r="BK580" s="222">
        <f>SUM(BK581:BK607)</f>
        <v>0</v>
      </c>
    </row>
    <row r="581" spans="2:65" s="1" customFormat="1" ht="25.5" customHeight="1">
      <c r="B581" s="45"/>
      <c r="C581" s="223" t="s">
        <v>878</v>
      </c>
      <c r="D581" s="223" t="s">
        <v>131</v>
      </c>
      <c r="E581" s="224" t="s">
        <v>879</v>
      </c>
      <c r="F581" s="225" t="s">
        <v>880</v>
      </c>
      <c r="G581" s="226" t="s">
        <v>215</v>
      </c>
      <c r="H581" s="227">
        <v>22</v>
      </c>
      <c r="I581" s="228"/>
      <c r="J581" s="227">
        <f>ROUND(I581*H581,1)</f>
        <v>0</v>
      </c>
      <c r="K581" s="225" t="s">
        <v>135</v>
      </c>
      <c r="L581" s="71"/>
      <c r="M581" s="229" t="s">
        <v>21</v>
      </c>
      <c r="N581" s="230" t="s">
        <v>43</v>
      </c>
      <c r="O581" s="46"/>
      <c r="P581" s="231">
        <f>O581*H581</f>
        <v>0</v>
      </c>
      <c r="Q581" s="231">
        <v>0.00062</v>
      </c>
      <c r="R581" s="231">
        <f>Q581*H581</f>
        <v>0.01364</v>
      </c>
      <c r="S581" s="231">
        <v>0</v>
      </c>
      <c r="T581" s="232">
        <f>S581*H581</f>
        <v>0</v>
      </c>
      <c r="AR581" s="23" t="s">
        <v>283</v>
      </c>
      <c r="AT581" s="23" t="s">
        <v>131</v>
      </c>
      <c r="AU581" s="23" t="s">
        <v>82</v>
      </c>
      <c r="AY581" s="23" t="s">
        <v>130</v>
      </c>
      <c r="BE581" s="233">
        <f>IF(N581="základní",J581,0)</f>
        <v>0</v>
      </c>
      <c r="BF581" s="233">
        <f>IF(N581="snížená",J581,0)</f>
        <v>0</v>
      </c>
      <c r="BG581" s="233">
        <f>IF(N581="zákl. přenesená",J581,0)</f>
        <v>0</v>
      </c>
      <c r="BH581" s="233">
        <f>IF(N581="sníž. přenesená",J581,0)</f>
        <v>0</v>
      </c>
      <c r="BI581" s="233">
        <f>IF(N581="nulová",J581,0)</f>
        <v>0</v>
      </c>
      <c r="BJ581" s="23" t="s">
        <v>80</v>
      </c>
      <c r="BK581" s="233">
        <f>ROUND(I581*H581,1)</f>
        <v>0</v>
      </c>
      <c r="BL581" s="23" t="s">
        <v>283</v>
      </c>
      <c r="BM581" s="23" t="s">
        <v>881</v>
      </c>
    </row>
    <row r="582" spans="2:51" s="12" customFormat="1" ht="13.5">
      <c r="B582" s="250"/>
      <c r="C582" s="251"/>
      <c r="D582" s="234" t="s">
        <v>192</v>
      </c>
      <c r="E582" s="252" t="s">
        <v>21</v>
      </c>
      <c r="F582" s="253" t="s">
        <v>882</v>
      </c>
      <c r="G582" s="251"/>
      <c r="H582" s="252" t="s">
        <v>21</v>
      </c>
      <c r="I582" s="254"/>
      <c r="J582" s="251"/>
      <c r="K582" s="251"/>
      <c r="L582" s="255"/>
      <c r="M582" s="256"/>
      <c r="N582" s="257"/>
      <c r="O582" s="257"/>
      <c r="P582" s="257"/>
      <c r="Q582" s="257"/>
      <c r="R582" s="257"/>
      <c r="S582" s="257"/>
      <c r="T582" s="258"/>
      <c r="AT582" s="259" t="s">
        <v>192</v>
      </c>
      <c r="AU582" s="259" t="s">
        <v>82</v>
      </c>
      <c r="AV582" s="12" t="s">
        <v>80</v>
      </c>
      <c r="AW582" s="12" t="s">
        <v>35</v>
      </c>
      <c r="AX582" s="12" t="s">
        <v>72</v>
      </c>
      <c r="AY582" s="259" t="s">
        <v>130</v>
      </c>
    </row>
    <row r="583" spans="2:51" s="13" customFormat="1" ht="13.5">
      <c r="B583" s="260"/>
      <c r="C583" s="261"/>
      <c r="D583" s="234" t="s">
        <v>192</v>
      </c>
      <c r="E583" s="262" t="s">
        <v>21</v>
      </c>
      <c r="F583" s="263" t="s">
        <v>321</v>
      </c>
      <c r="G583" s="261"/>
      <c r="H583" s="264">
        <v>22</v>
      </c>
      <c r="I583" s="265"/>
      <c r="J583" s="261"/>
      <c r="K583" s="261"/>
      <c r="L583" s="266"/>
      <c r="M583" s="267"/>
      <c r="N583" s="268"/>
      <c r="O583" s="268"/>
      <c r="P583" s="268"/>
      <c r="Q583" s="268"/>
      <c r="R583" s="268"/>
      <c r="S583" s="268"/>
      <c r="T583" s="269"/>
      <c r="AT583" s="270" t="s">
        <v>192</v>
      </c>
      <c r="AU583" s="270" t="s">
        <v>82</v>
      </c>
      <c r="AV583" s="13" t="s">
        <v>82</v>
      </c>
      <c r="AW583" s="13" t="s">
        <v>35</v>
      </c>
      <c r="AX583" s="13" t="s">
        <v>72</v>
      </c>
      <c r="AY583" s="270" t="s">
        <v>130</v>
      </c>
    </row>
    <row r="584" spans="2:65" s="1" customFormat="1" ht="16.5" customHeight="1">
      <c r="B584" s="45"/>
      <c r="C584" s="223" t="s">
        <v>883</v>
      </c>
      <c r="D584" s="223" t="s">
        <v>131</v>
      </c>
      <c r="E584" s="224" t="s">
        <v>884</v>
      </c>
      <c r="F584" s="225" t="s">
        <v>885</v>
      </c>
      <c r="G584" s="226" t="s">
        <v>201</v>
      </c>
      <c r="H584" s="227">
        <v>2.2</v>
      </c>
      <c r="I584" s="228"/>
      <c r="J584" s="227">
        <f>ROUND(I584*H584,1)</f>
        <v>0</v>
      </c>
      <c r="K584" s="225" t="s">
        <v>135</v>
      </c>
      <c r="L584" s="71"/>
      <c r="M584" s="229" t="s">
        <v>21</v>
      </c>
      <c r="N584" s="230" t="s">
        <v>43</v>
      </c>
      <c r="O584" s="46"/>
      <c r="P584" s="231">
        <f>O584*H584</f>
        <v>0</v>
      </c>
      <c r="Q584" s="231">
        <v>0.0003</v>
      </c>
      <c r="R584" s="231">
        <f>Q584*H584</f>
        <v>0.00066</v>
      </c>
      <c r="S584" s="231">
        <v>0</v>
      </c>
      <c r="T584" s="232">
        <f>S584*H584</f>
        <v>0</v>
      </c>
      <c r="AR584" s="23" t="s">
        <v>283</v>
      </c>
      <c r="AT584" s="23" t="s">
        <v>131</v>
      </c>
      <c r="AU584" s="23" t="s">
        <v>82</v>
      </c>
      <c r="AY584" s="23" t="s">
        <v>130</v>
      </c>
      <c r="BE584" s="233">
        <f>IF(N584="základní",J584,0)</f>
        <v>0</v>
      </c>
      <c r="BF584" s="233">
        <f>IF(N584="snížená",J584,0)</f>
        <v>0</v>
      </c>
      <c r="BG584" s="233">
        <f>IF(N584="zákl. přenesená",J584,0)</f>
        <v>0</v>
      </c>
      <c r="BH584" s="233">
        <f>IF(N584="sníž. přenesená",J584,0)</f>
        <v>0</v>
      </c>
      <c r="BI584" s="233">
        <f>IF(N584="nulová",J584,0)</f>
        <v>0</v>
      </c>
      <c r="BJ584" s="23" t="s">
        <v>80</v>
      </c>
      <c r="BK584" s="233">
        <f>ROUND(I584*H584,1)</f>
        <v>0</v>
      </c>
      <c r="BL584" s="23" t="s">
        <v>283</v>
      </c>
      <c r="BM584" s="23" t="s">
        <v>886</v>
      </c>
    </row>
    <row r="585" spans="2:47" s="1" customFormat="1" ht="13.5">
      <c r="B585" s="45"/>
      <c r="C585" s="73"/>
      <c r="D585" s="234" t="s">
        <v>217</v>
      </c>
      <c r="E585" s="73"/>
      <c r="F585" s="235" t="s">
        <v>887</v>
      </c>
      <c r="G585" s="73"/>
      <c r="H585" s="73"/>
      <c r="I585" s="195"/>
      <c r="J585" s="73"/>
      <c r="K585" s="73"/>
      <c r="L585" s="71"/>
      <c r="M585" s="236"/>
      <c r="N585" s="46"/>
      <c r="O585" s="46"/>
      <c r="P585" s="46"/>
      <c r="Q585" s="46"/>
      <c r="R585" s="46"/>
      <c r="S585" s="46"/>
      <c r="T585" s="94"/>
      <c r="AT585" s="23" t="s">
        <v>217</v>
      </c>
      <c r="AU585" s="23" t="s">
        <v>82</v>
      </c>
    </row>
    <row r="586" spans="2:51" s="12" customFormat="1" ht="13.5">
      <c r="B586" s="250"/>
      <c r="C586" s="251"/>
      <c r="D586" s="234" t="s">
        <v>192</v>
      </c>
      <c r="E586" s="252" t="s">
        <v>21</v>
      </c>
      <c r="F586" s="253" t="s">
        <v>882</v>
      </c>
      <c r="G586" s="251"/>
      <c r="H586" s="252" t="s">
        <v>21</v>
      </c>
      <c r="I586" s="254"/>
      <c r="J586" s="251"/>
      <c r="K586" s="251"/>
      <c r="L586" s="255"/>
      <c r="M586" s="256"/>
      <c r="N586" s="257"/>
      <c r="O586" s="257"/>
      <c r="P586" s="257"/>
      <c r="Q586" s="257"/>
      <c r="R586" s="257"/>
      <c r="S586" s="257"/>
      <c r="T586" s="258"/>
      <c r="AT586" s="259" t="s">
        <v>192</v>
      </c>
      <c r="AU586" s="259" t="s">
        <v>82</v>
      </c>
      <c r="AV586" s="12" t="s">
        <v>80</v>
      </c>
      <c r="AW586" s="12" t="s">
        <v>35</v>
      </c>
      <c r="AX586" s="12" t="s">
        <v>72</v>
      </c>
      <c r="AY586" s="259" t="s">
        <v>130</v>
      </c>
    </row>
    <row r="587" spans="2:51" s="13" customFormat="1" ht="13.5">
      <c r="B587" s="260"/>
      <c r="C587" s="261"/>
      <c r="D587" s="234" t="s">
        <v>192</v>
      </c>
      <c r="E587" s="262" t="s">
        <v>21</v>
      </c>
      <c r="F587" s="263" t="s">
        <v>888</v>
      </c>
      <c r="G587" s="261"/>
      <c r="H587" s="264">
        <v>2.2</v>
      </c>
      <c r="I587" s="265"/>
      <c r="J587" s="261"/>
      <c r="K587" s="261"/>
      <c r="L587" s="266"/>
      <c r="M587" s="267"/>
      <c r="N587" s="268"/>
      <c r="O587" s="268"/>
      <c r="P587" s="268"/>
      <c r="Q587" s="268"/>
      <c r="R587" s="268"/>
      <c r="S587" s="268"/>
      <c r="T587" s="269"/>
      <c r="AT587" s="270" t="s">
        <v>192</v>
      </c>
      <c r="AU587" s="270" t="s">
        <v>82</v>
      </c>
      <c r="AV587" s="13" t="s">
        <v>82</v>
      </c>
      <c r="AW587" s="13" t="s">
        <v>35</v>
      </c>
      <c r="AX587" s="13" t="s">
        <v>72</v>
      </c>
      <c r="AY587" s="270" t="s">
        <v>130</v>
      </c>
    </row>
    <row r="588" spans="2:65" s="1" customFormat="1" ht="16.5" customHeight="1">
      <c r="B588" s="45"/>
      <c r="C588" s="223" t="s">
        <v>889</v>
      </c>
      <c r="D588" s="223" t="s">
        <v>131</v>
      </c>
      <c r="E588" s="224" t="s">
        <v>890</v>
      </c>
      <c r="F588" s="225" t="s">
        <v>891</v>
      </c>
      <c r="G588" s="226" t="s">
        <v>215</v>
      </c>
      <c r="H588" s="227">
        <v>22</v>
      </c>
      <c r="I588" s="228"/>
      <c r="J588" s="227">
        <f>ROUND(I588*H588,1)</f>
        <v>0</v>
      </c>
      <c r="K588" s="225" t="s">
        <v>135</v>
      </c>
      <c r="L588" s="71"/>
      <c r="M588" s="229" t="s">
        <v>21</v>
      </c>
      <c r="N588" s="230" t="s">
        <v>43</v>
      </c>
      <c r="O588" s="46"/>
      <c r="P588" s="231">
        <f>O588*H588</f>
        <v>0</v>
      </c>
      <c r="Q588" s="231">
        <v>3E-05</v>
      </c>
      <c r="R588" s="231">
        <f>Q588*H588</f>
        <v>0.00066</v>
      </c>
      <c r="S588" s="231">
        <v>0</v>
      </c>
      <c r="T588" s="232">
        <f>S588*H588</f>
        <v>0</v>
      </c>
      <c r="AR588" s="23" t="s">
        <v>283</v>
      </c>
      <c r="AT588" s="23" t="s">
        <v>131</v>
      </c>
      <c r="AU588" s="23" t="s">
        <v>82</v>
      </c>
      <c r="AY588" s="23" t="s">
        <v>130</v>
      </c>
      <c r="BE588" s="233">
        <f>IF(N588="základní",J588,0)</f>
        <v>0</v>
      </c>
      <c r="BF588" s="233">
        <f>IF(N588="snížená",J588,0)</f>
        <v>0</v>
      </c>
      <c r="BG588" s="233">
        <f>IF(N588="zákl. přenesená",J588,0)</f>
        <v>0</v>
      </c>
      <c r="BH588" s="233">
        <f>IF(N588="sníž. přenesená",J588,0)</f>
        <v>0</v>
      </c>
      <c r="BI588" s="233">
        <f>IF(N588="nulová",J588,0)</f>
        <v>0</v>
      </c>
      <c r="BJ588" s="23" t="s">
        <v>80</v>
      </c>
      <c r="BK588" s="233">
        <f>ROUND(I588*H588,1)</f>
        <v>0</v>
      </c>
      <c r="BL588" s="23" t="s">
        <v>283</v>
      </c>
      <c r="BM588" s="23" t="s">
        <v>892</v>
      </c>
    </row>
    <row r="589" spans="2:47" s="1" customFormat="1" ht="13.5">
      <c r="B589" s="45"/>
      <c r="C589" s="73"/>
      <c r="D589" s="234" t="s">
        <v>217</v>
      </c>
      <c r="E589" s="73"/>
      <c r="F589" s="235" t="s">
        <v>887</v>
      </c>
      <c r="G589" s="73"/>
      <c r="H589" s="73"/>
      <c r="I589" s="195"/>
      <c r="J589" s="73"/>
      <c r="K589" s="73"/>
      <c r="L589" s="71"/>
      <c r="M589" s="236"/>
      <c r="N589" s="46"/>
      <c r="O589" s="46"/>
      <c r="P589" s="46"/>
      <c r="Q589" s="46"/>
      <c r="R589" s="46"/>
      <c r="S589" s="46"/>
      <c r="T589" s="94"/>
      <c r="AT589" s="23" t="s">
        <v>217</v>
      </c>
      <c r="AU589" s="23" t="s">
        <v>82</v>
      </c>
    </row>
    <row r="590" spans="2:51" s="12" customFormat="1" ht="13.5">
      <c r="B590" s="250"/>
      <c r="C590" s="251"/>
      <c r="D590" s="234" t="s">
        <v>192</v>
      </c>
      <c r="E590" s="252" t="s">
        <v>21</v>
      </c>
      <c r="F590" s="253" t="s">
        <v>882</v>
      </c>
      <c r="G590" s="251"/>
      <c r="H590" s="252" t="s">
        <v>21</v>
      </c>
      <c r="I590" s="254"/>
      <c r="J590" s="251"/>
      <c r="K590" s="251"/>
      <c r="L590" s="255"/>
      <c r="M590" s="256"/>
      <c r="N590" s="257"/>
      <c r="O590" s="257"/>
      <c r="P590" s="257"/>
      <c r="Q590" s="257"/>
      <c r="R590" s="257"/>
      <c r="S590" s="257"/>
      <c r="T590" s="258"/>
      <c r="AT590" s="259" t="s">
        <v>192</v>
      </c>
      <c r="AU590" s="259" t="s">
        <v>82</v>
      </c>
      <c r="AV590" s="12" t="s">
        <v>80</v>
      </c>
      <c r="AW590" s="12" t="s">
        <v>35</v>
      </c>
      <c r="AX590" s="12" t="s">
        <v>72</v>
      </c>
      <c r="AY590" s="259" t="s">
        <v>130</v>
      </c>
    </row>
    <row r="591" spans="2:51" s="13" customFormat="1" ht="13.5">
      <c r="B591" s="260"/>
      <c r="C591" s="261"/>
      <c r="D591" s="234" t="s">
        <v>192</v>
      </c>
      <c r="E591" s="262" t="s">
        <v>21</v>
      </c>
      <c r="F591" s="263" t="s">
        <v>321</v>
      </c>
      <c r="G591" s="261"/>
      <c r="H591" s="264">
        <v>22</v>
      </c>
      <c r="I591" s="265"/>
      <c r="J591" s="261"/>
      <c r="K591" s="261"/>
      <c r="L591" s="266"/>
      <c r="M591" s="267"/>
      <c r="N591" s="268"/>
      <c r="O591" s="268"/>
      <c r="P591" s="268"/>
      <c r="Q591" s="268"/>
      <c r="R591" s="268"/>
      <c r="S591" s="268"/>
      <c r="T591" s="269"/>
      <c r="AT591" s="270" t="s">
        <v>192</v>
      </c>
      <c r="AU591" s="270" t="s">
        <v>82</v>
      </c>
      <c r="AV591" s="13" t="s">
        <v>82</v>
      </c>
      <c r="AW591" s="13" t="s">
        <v>35</v>
      </c>
      <c r="AX591" s="13" t="s">
        <v>72</v>
      </c>
      <c r="AY591" s="270" t="s">
        <v>130</v>
      </c>
    </row>
    <row r="592" spans="2:65" s="1" customFormat="1" ht="25.5" customHeight="1">
      <c r="B592" s="45"/>
      <c r="C592" s="223" t="s">
        <v>893</v>
      </c>
      <c r="D592" s="223" t="s">
        <v>131</v>
      </c>
      <c r="E592" s="224" t="s">
        <v>894</v>
      </c>
      <c r="F592" s="225" t="s">
        <v>895</v>
      </c>
      <c r="G592" s="226" t="s">
        <v>215</v>
      </c>
      <c r="H592" s="227">
        <v>22</v>
      </c>
      <c r="I592" s="228"/>
      <c r="J592" s="227">
        <f>ROUND(I592*H592,1)</f>
        <v>0</v>
      </c>
      <c r="K592" s="225" t="s">
        <v>135</v>
      </c>
      <c r="L592" s="71"/>
      <c r="M592" s="229" t="s">
        <v>21</v>
      </c>
      <c r="N592" s="230" t="s">
        <v>43</v>
      </c>
      <c r="O592" s="46"/>
      <c r="P592" s="231">
        <f>O592*H592</f>
        <v>0</v>
      </c>
      <c r="Q592" s="231">
        <v>0.00026</v>
      </c>
      <c r="R592" s="231">
        <f>Q592*H592</f>
        <v>0.005719999999999999</v>
      </c>
      <c r="S592" s="231">
        <v>0</v>
      </c>
      <c r="T592" s="232">
        <f>S592*H592</f>
        <v>0</v>
      </c>
      <c r="AR592" s="23" t="s">
        <v>283</v>
      </c>
      <c r="AT592" s="23" t="s">
        <v>131</v>
      </c>
      <c r="AU592" s="23" t="s">
        <v>82</v>
      </c>
      <c r="AY592" s="23" t="s">
        <v>130</v>
      </c>
      <c r="BE592" s="233">
        <f>IF(N592="základní",J592,0)</f>
        <v>0</v>
      </c>
      <c r="BF592" s="233">
        <f>IF(N592="snížená",J592,0)</f>
        <v>0</v>
      </c>
      <c r="BG592" s="233">
        <f>IF(N592="zákl. přenesená",J592,0)</f>
        <v>0</v>
      </c>
      <c r="BH592" s="233">
        <f>IF(N592="sníž. přenesená",J592,0)</f>
        <v>0</v>
      </c>
      <c r="BI592" s="233">
        <f>IF(N592="nulová",J592,0)</f>
        <v>0</v>
      </c>
      <c r="BJ592" s="23" t="s">
        <v>80</v>
      </c>
      <c r="BK592" s="233">
        <f>ROUND(I592*H592,1)</f>
        <v>0</v>
      </c>
      <c r="BL592" s="23" t="s">
        <v>283</v>
      </c>
      <c r="BM592" s="23" t="s">
        <v>896</v>
      </c>
    </row>
    <row r="593" spans="2:47" s="1" customFormat="1" ht="13.5">
      <c r="B593" s="45"/>
      <c r="C593" s="73"/>
      <c r="D593" s="234" t="s">
        <v>217</v>
      </c>
      <c r="E593" s="73"/>
      <c r="F593" s="235" t="s">
        <v>897</v>
      </c>
      <c r="G593" s="73"/>
      <c r="H593" s="73"/>
      <c r="I593" s="195"/>
      <c r="J593" s="73"/>
      <c r="K593" s="73"/>
      <c r="L593" s="71"/>
      <c r="M593" s="236"/>
      <c r="N593" s="46"/>
      <c r="O593" s="46"/>
      <c r="P593" s="46"/>
      <c r="Q593" s="46"/>
      <c r="R593" s="46"/>
      <c r="S593" s="46"/>
      <c r="T593" s="94"/>
      <c r="AT593" s="23" t="s">
        <v>217</v>
      </c>
      <c r="AU593" s="23" t="s">
        <v>82</v>
      </c>
    </row>
    <row r="594" spans="2:51" s="12" customFormat="1" ht="13.5">
      <c r="B594" s="250"/>
      <c r="C594" s="251"/>
      <c r="D594" s="234" t="s">
        <v>192</v>
      </c>
      <c r="E594" s="252" t="s">
        <v>21</v>
      </c>
      <c r="F594" s="253" t="s">
        <v>882</v>
      </c>
      <c r="G594" s="251"/>
      <c r="H594" s="252" t="s">
        <v>21</v>
      </c>
      <c r="I594" s="254"/>
      <c r="J594" s="251"/>
      <c r="K594" s="251"/>
      <c r="L594" s="255"/>
      <c r="M594" s="256"/>
      <c r="N594" s="257"/>
      <c r="O594" s="257"/>
      <c r="P594" s="257"/>
      <c r="Q594" s="257"/>
      <c r="R594" s="257"/>
      <c r="S594" s="257"/>
      <c r="T594" s="258"/>
      <c r="AT594" s="259" t="s">
        <v>192</v>
      </c>
      <c r="AU594" s="259" t="s">
        <v>82</v>
      </c>
      <c r="AV594" s="12" t="s">
        <v>80</v>
      </c>
      <c r="AW594" s="12" t="s">
        <v>35</v>
      </c>
      <c r="AX594" s="12" t="s">
        <v>72</v>
      </c>
      <c r="AY594" s="259" t="s">
        <v>130</v>
      </c>
    </row>
    <row r="595" spans="2:51" s="13" customFormat="1" ht="13.5">
      <c r="B595" s="260"/>
      <c r="C595" s="261"/>
      <c r="D595" s="234" t="s">
        <v>192</v>
      </c>
      <c r="E595" s="262" t="s">
        <v>21</v>
      </c>
      <c r="F595" s="263" t="s">
        <v>321</v>
      </c>
      <c r="G595" s="261"/>
      <c r="H595" s="264">
        <v>22</v>
      </c>
      <c r="I595" s="265"/>
      <c r="J595" s="261"/>
      <c r="K595" s="261"/>
      <c r="L595" s="266"/>
      <c r="M595" s="267"/>
      <c r="N595" s="268"/>
      <c r="O595" s="268"/>
      <c r="P595" s="268"/>
      <c r="Q595" s="268"/>
      <c r="R595" s="268"/>
      <c r="S595" s="268"/>
      <c r="T595" s="269"/>
      <c r="AT595" s="270" t="s">
        <v>192</v>
      </c>
      <c r="AU595" s="270" t="s">
        <v>82</v>
      </c>
      <c r="AV595" s="13" t="s">
        <v>82</v>
      </c>
      <c r="AW595" s="13" t="s">
        <v>35</v>
      </c>
      <c r="AX595" s="13" t="s">
        <v>72</v>
      </c>
      <c r="AY595" s="270" t="s">
        <v>130</v>
      </c>
    </row>
    <row r="596" spans="2:65" s="1" customFormat="1" ht="16.5" customHeight="1">
      <c r="B596" s="45"/>
      <c r="C596" s="223" t="s">
        <v>898</v>
      </c>
      <c r="D596" s="223" t="s">
        <v>131</v>
      </c>
      <c r="E596" s="224" t="s">
        <v>899</v>
      </c>
      <c r="F596" s="225" t="s">
        <v>900</v>
      </c>
      <c r="G596" s="226" t="s">
        <v>201</v>
      </c>
      <c r="H596" s="227">
        <v>230</v>
      </c>
      <c r="I596" s="228"/>
      <c r="J596" s="227">
        <f>ROUND(I596*H596,1)</f>
        <v>0</v>
      </c>
      <c r="K596" s="225" t="s">
        <v>224</v>
      </c>
      <c r="L596" s="71"/>
      <c r="M596" s="229" t="s">
        <v>21</v>
      </c>
      <c r="N596" s="230" t="s">
        <v>43</v>
      </c>
      <c r="O596" s="46"/>
      <c r="P596" s="231">
        <f>O596*H596</f>
        <v>0</v>
      </c>
      <c r="Q596" s="231">
        <v>0</v>
      </c>
      <c r="R596" s="231">
        <f>Q596*H596</f>
        <v>0</v>
      </c>
      <c r="S596" s="231">
        <v>0</v>
      </c>
      <c r="T596" s="232">
        <f>S596*H596</f>
        <v>0</v>
      </c>
      <c r="AR596" s="23" t="s">
        <v>283</v>
      </c>
      <c r="AT596" s="23" t="s">
        <v>131</v>
      </c>
      <c r="AU596" s="23" t="s">
        <v>82</v>
      </c>
      <c r="AY596" s="23" t="s">
        <v>130</v>
      </c>
      <c r="BE596" s="233">
        <f>IF(N596="základní",J596,0)</f>
        <v>0</v>
      </c>
      <c r="BF596" s="233">
        <f>IF(N596="snížená",J596,0)</f>
        <v>0</v>
      </c>
      <c r="BG596" s="233">
        <f>IF(N596="zákl. přenesená",J596,0)</f>
        <v>0</v>
      </c>
      <c r="BH596" s="233">
        <f>IF(N596="sníž. přenesená",J596,0)</f>
        <v>0</v>
      </c>
      <c r="BI596" s="233">
        <f>IF(N596="nulová",J596,0)</f>
        <v>0</v>
      </c>
      <c r="BJ596" s="23" t="s">
        <v>80</v>
      </c>
      <c r="BK596" s="233">
        <f>ROUND(I596*H596,1)</f>
        <v>0</v>
      </c>
      <c r="BL596" s="23" t="s">
        <v>283</v>
      </c>
      <c r="BM596" s="23" t="s">
        <v>901</v>
      </c>
    </row>
    <row r="597" spans="2:47" s="1" customFormat="1" ht="13.5">
      <c r="B597" s="45"/>
      <c r="C597" s="73"/>
      <c r="D597" s="234" t="s">
        <v>138</v>
      </c>
      <c r="E597" s="73"/>
      <c r="F597" s="235" t="s">
        <v>902</v>
      </c>
      <c r="G597" s="73"/>
      <c r="H597" s="73"/>
      <c r="I597" s="195"/>
      <c r="J597" s="73"/>
      <c r="K597" s="73"/>
      <c r="L597" s="71"/>
      <c r="M597" s="236"/>
      <c r="N597" s="46"/>
      <c r="O597" s="46"/>
      <c r="P597" s="46"/>
      <c r="Q597" s="46"/>
      <c r="R597" s="46"/>
      <c r="S597" s="46"/>
      <c r="T597" s="94"/>
      <c r="AT597" s="23" t="s">
        <v>138</v>
      </c>
      <c r="AU597" s="23" t="s">
        <v>82</v>
      </c>
    </row>
    <row r="598" spans="2:51" s="12" customFormat="1" ht="13.5">
      <c r="B598" s="250"/>
      <c r="C598" s="251"/>
      <c r="D598" s="234" t="s">
        <v>192</v>
      </c>
      <c r="E598" s="252" t="s">
        <v>21</v>
      </c>
      <c r="F598" s="253" t="s">
        <v>903</v>
      </c>
      <c r="G598" s="251"/>
      <c r="H598" s="252" t="s">
        <v>21</v>
      </c>
      <c r="I598" s="254"/>
      <c r="J598" s="251"/>
      <c r="K598" s="251"/>
      <c r="L598" s="255"/>
      <c r="M598" s="256"/>
      <c r="N598" s="257"/>
      <c r="O598" s="257"/>
      <c r="P598" s="257"/>
      <c r="Q598" s="257"/>
      <c r="R598" s="257"/>
      <c r="S598" s="257"/>
      <c r="T598" s="258"/>
      <c r="AT598" s="259" t="s">
        <v>192</v>
      </c>
      <c r="AU598" s="259" t="s">
        <v>82</v>
      </c>
      <c r="AV598" s="12" t="s">
        <v>80</v>
      </c>
      <c r="AW598" s="12" t="s">
        <v>35</v>
      </c>
      <c r="AX598" s="12" t="s">
        <v>72</v>
      </c>
      <c r="AY598" s="259" t="s">
        <v>130</v>
      </c>
    </row>
    <row r="599" spans="2:51" s="13" customFormat="1" ht="13.5">
      <c r="B599" s="260"/>
      <c r="C599" s="261"/>
      <c r="D599" s="234" t="s">
        <v>192</v>
      </c>
      <c r="E599" s="262" t="s">
        <v>21</v>
      </c>
      <c r="F599" s="263" t="s">
        <v>709</v>
      </c>
      <c r="G599" s="261"/>
      <c r="H599" s="264">
        <v>110</v>
      </c>
      <c r="I599" s="265"/>
      <c r="J599" s="261"/>
      <c r="K599" s="261"/>
      <c r="L599" s="266"/>
      <c r="M599" s="267"/>
      <c r="N599" s="268"/>
      <c r="O599" s="268"/>
      <c r="P599" s="268"/>
      <c r="Q599" s="268"/>
      <c r="R599" s="268"/>
      <c r="S599" s="268"/>
      <c r="T599" s="269"/>
      <c r="AT599" s="270" t="s">
        <v>192</v>
      </c>
      <c r="AU599" s="270" t="s">
        <v>82</v>
      </c>
      <c r="AV599" s="13" t="s">
        <v>82</v>
      </c>
      <c r="AW599" s="13" t="s">
        <v>35</v>
      </c>
      <c r="AX599" s="13" t="s">
        <v>72</v>
      </c>
      <c r="AY599" s="270" t="s">
        <v>130</v>
      </c>
    </row>
    <row r="600" spans="2:51" s="12" customFormat="1" ht="13.5">
      <c r="B600" s="250"/>
      <c r="C600" s="251"/>
      <c r="D600" s="234" t="s">
        <v>192</v>
      </c>
      <c r="E600" s="252" t="s">
        <v>21</v>
      </c>
      <c r="F600" s="253" t="s">
        <v>882</v>
      </c>
      <c r="G600" s="251"/>
      <c r="H600" s="252" t="s">
        <v>21</v>
      </c>
      <c r="I600" s="254"/>
      <c r="J600" s="251"/>
      <c r="K600" s="251"/>
      <c r="L600" s="255"/>
      <c r="M600" s="256"/>
      <c r="N600" s="257"/>
      <c r="O600" s="257"/>
      <c r="P600" s="257"/>
      <c r="Q600" s="257"/>
      <c r="R600" s="257"/>
      <c r="S600" s="257"/>
      <c r="T600" s="258"/>
      <c r="AT600" s="259" t="s">
        <v>192</v>
      </c>
      <c r="AU600" s="259" t="s">
        <v>82</v>
      </c>
      <c r="AV600" s="12" t="s">
        <v>80</v>
      </c>
      <c r="AW600" s="12" t="s">
        <v>35</v>
      </c>
      <c r="AX600" s="12" t="s">
        <v>72</v>
      </c>
      <c r="AY600" s="259" t="s">
        <v>130</v>
      </c>
    </row>
    <row r="601" spans="2:51" s="13" customFormat="1" ht="13.5">
      <c r="B601" s="260"/>
      <c r="C601" s="261"/>
      <c r="D601" s="234" t="s">
        <v>192</v>
      </c>
      <c r="E601" s="262" t="s">
        <v>21</v>
      </c>
      <c r="F601" s="263" t="s">
        <v>883</v>
      </c>
      <c r="G601" s="261"/>
      <c r="H601" s="264">
        <v>120</v>
      </c>
      <c r="I601" s="265"/>
      <c r="J601" s="261"/>
      <c r="K601" s="261"/>
      <c r="L601" s="266"/>
      <c r="M601" s="267"/>
      <c r="N601" s="268"/>
      <c r="O601" s="268"/>
      <c r="P601" s="268"/>
      <c r="Q601" s="268"/>
      <c r="R601" s="268"/>
      <c r="S601" s="268"/>
      <c r="T601" s="269"/>
      <c r="AT601" s="270" t="s">
        <v>192</v>
      </c>
      <c r="AU601" s="270" t="s">
        <v>82</v>
      </c>
      <c r="AV601" s="13" t="s">
        <v>82</v>
      </c>
      <c r="AW601" s="13" t="s">
        <v>35</v>
      </c>
      <c r="AX601" s="13" t="s">
        <v>72</v>
      </c>
      <c r="AY601" s="270" t="s">
        <v>130</v>
      </c>
    </row>
    <row r="602" spans="2:65" s="1" customFormat="1" ht="16.5" customHeight="1">
      <c r="B602" s="45"/>
      <c r="C602" s="223" t="s">
        <v>904</v>
      </c>
      <c r="D602" s="223" t="s">
        <v>131</v>
      </c>
      <c r="E602" s="224" t="s">
        <v>905</v>
      </c>
      <c r="F602" s="225" t="s">
        <v>900</v>
      </c>
      <c r="G602" s="226" t="s">
        <v>142</v>
      </c>
      <c r="H602" s="227">
        <v>12</v>
      </c>
      <c r="I602" s="228"/>
      <c r="J602" s="227">
        <f>ROUND(I602*H602,1)</f>
        <v>0</v>
      </c>
      <c r="K602" s="225" t="s">
        <v>224</v>
      </c>
      <c r="L602" s="71"/>
      <c r="M602" s="229" t="s">
        <v>21</v>
      </c>
      <c r="N602" s="230" t="s">
        <v>43</v>
      </c>
      <c r="O602" s="46"/>
      <c r="P602" s="231">
        <f>O602*H602</f>
        <v>0</v>
      </c>
      <c r="Q602" s="231">
        <v>0</v>
      </c>
      <c r="R602" s="231">
        <f>Q602*H602</f>
        <v>0</v>
      </c>
      <c r="S602" s="231">
        <v>0</v>
      </c>
      <c r="T602" s="232">
        <f>S602*H602</f>
        <v>0</v>
      </c>
      <c r="AR602" s="23" t="s">
        <v>283</v>
      </c>
      <c r="AT602" s="23" t="s">
        <v>131</v>
      </c>
      <c r="AU602" s="23" t="s">
        <v>82</v>
      </c>
      <c r="AY602" s="23" t="s">
        <v>130</v>
      </c>
      <c r="BE602" s="233">
        <f>IF(N602="základní",J602,0)</f>
        <v>0</v>
      </c>
      <c r="BF602" s="233">
        <f>IF(N602="snížená",J602,0)</f>
        <v>0</v>
      </c>
      <c r="BG602" s="233">
        <f>IF(N602="zákl. přenesená",J602,0)</f>
        <v>0</v>
      </c>
      <c r="BH602" s="233">
        <f>IF(N602="sníž. přenesená",J602,0)</f>
        <v>0</v>
      </c>
      <c r="BI602" s="233">
        <f>IF(N602="nulová",J602,0)</f>
        <v>0</v>
      </c>
      <c r="BJ602" s="23" t="s">
        <v>80</v>
      </c>
      <c r="BK602" s="233">
        <f>ROUND(I602*H602,1)</f>
        <v>0</v>
      </c>
      <c r="BL602" s="23" t="s">
        <v>283</v>
      </c>
      <c r="BM602" s="23" t="s">
        <v>906</v>
      </c>
    </row>
    <row r="603" spans="2:47" s="1" customFormat="1" ht="13.5">
      <c r="B603" s="45"/>
      <c r="C603" s="73"/>
      <c r="D603" s="234" t="s">
        <v>138</v>
      </c>
      <c r="E603" s="73"/>
      <c r="F603" s="235" t="s">
        <v>907</v>
      </c>
      <c r="G603" s="73"/>
      <c r="H603" s="73"/>
      <c r="I603" s="195"/>
      <c r="J603" s="73"/>
      <c r="K603" s="73"/>
      <c r="L603" s="71"/>
      <c r="M603" s="236"/>
      <c r="N603" s="46"/>
      <c r="O603" s="46"/>
      <c r="P603" s="46"/>
      <c r="Q603" s="46"/>
      <c r="R603" s="46"/>
      <c r="S603" s="46"/>
      <c r="T603" s="94"/>
      <c r="AT603" s="23" t="s">
        <v>138</v>
      </c>
      <c r="AU603" s="23" t="s">
        <v>82</v>
      </c>
    </row>
    <row r="604" spans="2:51" s="12" customFormat="1" ht="13.5">
      <c r="B604" s="250"/>
      <c r="C604" s="251"/>
      <c r="D604" s="234" t="s">
        <v>192</v>
      </c>
      <c r="E604" s="252" t="s">
        <v>21</v>
      </c>
      <c r="F604" s="253" t="s">
        <v>903</v>
      </c>
      <c r="G604" s="251"/>
      <c r="H604" s="252" t="s">
        <v>21</v>
      </c>
      <c r="I604" s="254"/>
      <c r="J604" s="251"/>
      <c r="K604" s="251"/>
      <c r="L604" s="255"/>
      <c r="M604" s="256"/>
      <c r="N604" s="257"/>
      <c r="O604" s="257"/>
      <c r="P604" s="257"/>
      <c r="Q604" s="257"/>
      <c r="R604" s="257"/>
      <c r="S604" s="257"/>
      <c r="T604" s="258"/>
      <c r="AT604" s="259" t="s">
        <v>192</v>
      </c>
      <c r="AU604" s="259" t="s">
        <v>82</v>
      </c>
      <c r="AV604" s="12" t="s">
        <v>80</v>
      </c>
      <c r="AW604" s="12" t="s">
        <v>35</v>
      </c>
      <c r="AX604" s="12" t="s">
        <v>72</v>
      </c>
      <c r="AY604" s="259" t="s">
        <v>130</v>
      </c>
    </row>
    <row r="605" spans="2:51" s="13" customFormat="1" ht="13.5">
      <c r="B605" s="260"/>
      <c r="C605" s="261"/>
      <c r="D605" s="234" t="s">
        <v>192</v>
      </c>
      <c r="E605" s="262" t="s">
        <v>21</v>
      </c>
      <c r="F605" s="263" t="s">
        <v>260</v>
      </c>
      <c r="G605" s="261"/>
      <c r="H605" s="264">
        <v>12</v>
      </c>
      <c r="I605" s="265"/>
      <c r="J605" s="261"/>
      <c r="K605" s="261"/>
      <c r="L605" s="266"/>
      <c r="M605" s="267"/>
      <c r="N605" s="268"/>
      <c r="O605" s="268"/>
      <c r="P605" s="268"/>
      <c r="Q605" s="268"/>
      <c r="R605" s="268"/>
      <c r="S605" s="268"/>
      <c r="T605" s="269"/>
      <c r="AT605" s="270" t="s">
        <v>192</v>
      </c>
      <c r="AU605" s="270" t="s">
        <v>82</v>
      </c>
      <c r="AV605" s="13" t="s">
        <v>82</v>
      </c>
      <c r="AW605" s="13" t="s">
        <v>35</v>
      </c>
      <c r="AX605" s="13" t="s">
        <v>72</v>
      </c>
      <c r="AY605" s="270" t="s">
        <v>130</v>
      </c>
    </row>
    <row r="606" spans="2:65" s="1" customFormat="1" ht="38.25" customHeight="1">
      <c r="B606" s="45"/>
      <c r="C606" s="223" t="s">
        <v>908</v>
      </c>
      <c r="D606" s="223" t="s">
        <v>131</v>
      </c>
      <c r="E606" s="224" t="s">
        <v>909</v>
      </c>
      <c r="F606" s="225" t="s">
        <v>910</v>
      </c>
      <c r="G606" s="226" t="s">
        <v>465</v>
      </c>
      <c r="H606" s="228"/>
      <c r="I606" s="228"/>
      <c r="J606" s="227">
        <f>ROUND(I606*H606,1)</f>
        <v>0</v>
      </c>
      <c r="K606" s="225" t="s">
        <v>135</v>
      </c>
      <c r="L606" s="71"/>
      <c r="M606" s="229" t="s">
        <v>21</v>
      </c>
      <c r="N606" s="230" t="s">
        <v>43</v>
      </c>
      <c r="O606" s="46"/>
      <c r="P606" s="231">
        <f>O606*H606</f>
        <v>0</v>
      </c>
      <c r="Q606" s="231">
        <v>0</v>
      </c>
      <c r="R606" s="231">
        <f>Q606*H606</f>
        <v>0</v>
      </c>
      <c r="S606" s="231">
        <v>0</v>
      </c>
      <c r="T606" s="232">
        <f>S606*H606</f>
        <v>0</v>
      </c>
      <c r="AR606" s="23" t="s">
        <v>283</v>
      </c>
      <c r="AT606" s="23" t="s">
        <v>131</v>
      </c>
      <c r="AU606" s="23" t="s">
        <v>82</v>
      </c>
      <c r="AY606" s="23" t="s">
        <v>130</v>
      </c>
      <c r="BE606" s="233">
        <f>IF(N606="základní",J606,0)</f>
        <v>0</v>
      </c>
      <c r="BF606" s="233">
        <f>IF(N606="snížená",J606,0)</f>
        <v>0</v>
      </c>
      <c r="BG606" s="233">
        <f>IF(N606="zákl. přenesená",J606,0)</f>
        <v>0</v>
      </c>
      <c r="BH606" s="233">
        <f>IF(N606="sníž. přenesená",J606,0)</f>
        <v>0</v>
      </c>
      <c r="BI606" s="233">
        <f>IF(N606="nulová",J606,0)</f>
        <v>0</v>
      </c>
      <c r="BJ606" s="23" t="s">
        <v>80</v>
      </c>
      <c r="BK606" s="233">
        <f>ROUND(I606*H606,1)</f>
        <v>0</v>
      </c>
      <c r="BL606" s="23" t="s">
        <v>283</v>
      </c>
      <c r="BM606" s="23" t="s">
        <v>911</v>
      </c>
    </row>
    <row r="607" spans="2:47" s="1" customFormat="1" ht="13.5">
      <c r="B607" s="45"/>
      <c r="C607" s="73"/>
      <c r="D607" s="234" t="s">
        <v>217</v>
      </c>
      <c r="E607" s="73"/>
      <c r="F607" s="235" t="s">
        <v>503</v>
      </c>
      <c r="G607" s="73"/>
      <c r="H607" s="73"/>
      <c r="I607" s="195"/>
      <c r="J607" s="73"/>
      <c r="K607" s="73"/>
      <c r="L607" s="71"/>
      <c r="M607" s="236"/>
      <c r="N607" s="46"/>
      <c r="O607" s="46"/>
      <c r="P607" s="46"/>
      <c r="Q607" s="46"/>
      <c r="R607" s="46"/>
      <c r="S607" s="46"/>
      <c r="T607" s="94"/>
      <c r="AT607" s="23" t="s">
        <v>217</v>
      </c>
      <c r="AU607" s="23" t="s">
        <v>82</v>
      </c>
    </row>
    <row r="608" spans="2:63" s="10" customFormat="1" ht="29.85" customHeight="1">
      <c r="B608" s="209"/>
      <c r="C608" s="210"/>
      <c r="D608" s="211" t="s">
        <v>71</v>
      </c>
      <c r="E608" s="248" t="s">
        <v>912</v>
      </c>
      <c r="F608" s="248" t="s">
        <v>913</v>
      </c>
      <c r="G608" s="210"/>
      <c r="H608" s="210"/>
      <c r="I608" s="213"/>
      <c r="J608" s="249">
        <f>BK608</f>
        <v>0</v>
      </c>
      <c r="K608" s="210"/>
      <c r="L608" s="215"/>
      <c r="M608" s="216"/>
      <c r="N608" s="217"/>
      <c r="O608" s="217"/>
      <c r="P608" s="218">
        <f>SUM(P609:P635)</f>
        <v>0</v>
      </c>
      <c r="Q608" s="217"/>
      <c r="R608" s="218">
        <f>SUM(R609:R635)</f>
        <v>0</v>
      </c>
      <c r="S608" s="217"/>
      <c r="T608" s="219">
        <f>SUM(T609:T635)</f>
        <v>1.99125</v>
      </c>
      <c r="AR608" s="220" t="s">
        <v>82</v>
      </c>
      <c r="AT608" s="221" t="s">
        <v>71</v>
      </c>
      <c r="AU608" s="221" t="s">
        <v>80</v>
      </c>
      <c r="AY608" s="220" t="s">
        <v>130</v>
      </c>
      <c r="BK608" s="222">
        <f>SUM(BK609:BK635)</f>
        <v>0</v>
      </c>
    </row>
    <row r="609" spans="2:65" s="1" customFormat="1" ht="16.5" customHeight="1">
      <c r="B609" s="45"/>
      <c r="C609" s="223" t="s">
        <v>914</v>
      </c>
      <c r="D609" s="223" t="s">
        <v>131</v>
      </c>
      <c r="E609" s="224" t="s">
        <v>915</v>
      </c>
      <c r="F609" s="225" t="s">
        <v>916</v>
      </c>
      <c r="G609" s="226" t="s">
        <v>201</v>
      </c>
      <c r="H609" s="227">
        <v>796.5</v>
      </c>
      <c r="I609" s="228"/>
      <c r="J609" s="227">
        <f>ROUND(I609*H609,1)</f>
        <v>0</v>
      </c>
      <c r="K609" s="225" t="s">
        <v>135</v>
      </c>
      <c r="L609" s="71"/>
      <c r="M609" s="229" t="s">
        <v>21</v>
      </c>
      <c r="N609" s="230" t="s">
        <v>43</v>
      </c>
      <c r="O609" s="46"/>
      <c r="P609" s="231">
        <f>O609*H609</f>
        <v>0</v>
      </c>
      <c r="Q609" s="231">
        <v>0</v>
      </c>
      <c r="R609" s="231">
        <f>Q609*H609</f>
        <v>0</v>
      </c>
      <c r="S609" s="231">
        <v>0.0025</v>
      </c>
      <c r="T609" s="232">
        <f>S609*H609</f>
        <v>1.99125</v>
      </c>
      <c r="AR609" s="23" t="s">
        <v>283</v>
      </c>
      <c r="AT609" s="23" t="s">
        <v>131</v>
      </c>
      <c r="AU609" s="23" t="s">
        <v>82</v>
      </c>
      <c r="AY609" s="23" t="s">
        <v>130</v>
      </c>
      <c r="BE609" s="233">
        <f>IF(N609="základní",J609,0)</f>
        <v>0</v>
      </c>
      <c r="BF609" s="233">
        <f>IF(N609="snížená",J609,0)</f>
        <v>0</v>
      </c>
      <c r="BG609" s="233">
        <f>IF(N609="zákl. přenesená",J609,0)</f>
        <v>0</v>
      </c>
      <c r="BH609" s="233">
        <f>IF(N609="sníž. přenesená",J609,0)</f>
        <v>0</v>
      </c>
      <c r="BI609" s="233">
        <f>IF(N609="nulová",J609,0)</f>
        <v>0</v>
      </c>
      <c r="BJ609" s="23" t="s">
        <v>80</v>
      </c>
      <c r="BK609" s="233">
        <f>ROUND(I609*H609,1)</f>
        <v>0</v>
      </c>
      <c r="BL609" s="23" t="s">
        <v>283</v>
      </c>
      <c r="BM609" s="23" t="s">
        <v>917</v>
      </c>
    </row>
    <row r="610" spans="2:51" s="12" customFormat="1" ht="13.5">
      <c r="B610" s="250"/>
      <c r="C610" s="251"/>
      <c r="D610" s="234" t="s">
        <v>192</v>
      </c>
      <c r="E610" s="252" t="s">
        <v>21</v>
      </c>
      <c r="F610" s="253" t="s">
        <v>918</v>
      </c>
      <c r="G610" s="251"/>
      <c r="H610" s="252" t="s">
        <v>21</v>
      </c>
      <c r="I610" s="254"/>
      <c r="J610" s="251"/>
      <c r="K610" s="251"/>
      <c r="L610" s="255"/>
      <c r="M610" s="256"/>
      <c r="N610" s="257"/>
      <c r="O610" s="257"/>
      <c r="P610" s="257"/>
      <c r="Q610" s="257"/>
      <c r="R610" s="257"/>
      <c r="S610" s="257"/>
      <c r="T610" s="258"/>
      <c r="AT610" s="259" t="s">
        <v>192</v>
      </c>
      <c r="AU610" s="259" t="s">
        <v>82</v>
      </c>
      <c r="AV610" s="12" t="s">
        <v>80</v>
      </c>
      <c r="AW610" s="12" t="s">
        <v>35</v>
      </c>
      <c r="AX610" s="12" t="s">
        <v>72</v>
      </c>
      <c r="AY610" s="259" t="s">
        <v>130</v>
      </c>
    </row>
    <row r="611" spans="2:51" s="13" customFormat="1" ht="13.5">
      <c r="B611" s="260"/>
      <c r="C611" s="261"/>
      <c r="D611" s="234" t="s">
        <v>192</v>
      </c>
      <c r="E611" s="262" t="s">
        <v>21</v>
      </c>
      <c r="F611" s="263" t="s">
        <v>919</v>
      </c>
      <c r="G611" s="261"/>
      <c r="H611" s="264">
        <v>385</v>
      </c>
      <c r="I611" s="265"/>
      <c r="J611" s="261"/>
      <c r="K611" s="261"/>
      <c r="L611" s="266"/>
      <c r="M611" s="267"/>
      <c r="N611" s="268"/>
      <c r="O611" s="268"/>
      <c r="P611" s="268"/>
      <c r="Q611" s="268"/>
      <c r="R611" s="268"/>
      <c r="S611" s="268"/>
      <c r="T611" s="269"/>
      <c r="AT611" s="270" t="s">
        <v>192</v>
      </c>
      <c r="AU611" s="270" t="s">
        <v>82</v>
      </c>
      <c r="AV611" s="13" t="s">
        <v>82</v>
      </c>
      <c r="AW611" s="13" t="s">
        <v>35</v>
      </c>
      <c r="AX611" s="13" t="s">
        <v>72</v>
      </c>
      <c r="AY611" s="270" t="s">
        <v>130</v>
      </c>
    </row>
    <row r="612" spans="2:51" s="12" customFormat="1" ht="13.5">
      <c r="B612" s="250"/>
      <c r="C612" s="251"/>
      <c r="D612" s="234" t="s">
        <v>192</v>
      </c>
      <c r="E612" s="252" t="s">
        <v>21</v>
      </c>
      <c r="F612" s="253" t="s">
        <v>920</v>
      </c>
      <c r="G612" s="251"/>
      <c r="H612" s="252" t="s">
        <v>21</v>
      </c>
      <c r="I612" s="254"/>
      <c r="J612" s="251"/>
      <c r="K612" s="251"/>
      <c r="L612" s="255"/>
      <c r="M612" s="256"/>
      <c r="N612" s="257"/>
      <c r="O612" s="257"/>
      <c r="P612" s="257"/>
      <c r="Q612" s="257"/>
      <c r="R612" s="257"/>
      <c r="S612" s="257"/>
      <c r="T612" s="258"/>
      <c r="AT612" s="259" t="s">
        <v>192</v>
      </c>
      <c r="AU612" s="259" t="s">
        <v>82</v>
      </c>
      <c r="AV612" s="12" t="s">
        <v>80</v>
      </c>
      <c r="AW612" s="12" t="s">
        <v>35</v>
      </c>
      <c r="AX612" s="12" t="s">
        <v>72</v>
      </c>
      <c r="AY612" s="259" t="s">
        <v>130</v>
      </c>
    </row>
    <row r="613" spans="2:51" s="13" customFormat="1" ht="13.5">
      <c r="B613" s="260"/>
      <c r="C613" s="261"/>
      <c r="D613" s="234" t="s">
        <v>192</v>
      </c>
      <c r="E613" s="262" t="s">
        <v>21</v>
      </c>
      <c r="F613" s="263" t="s">
        <v>309</v>
      </c>
      <c r="G613" s="261"/>
      <c r="H613" s="264">
        <v>20</v>
      </c>
      <c r="I613" s="265"/>
      <c r="J613" s="261"/>
      <c r="K613" s="261"/>
      <c r="L613" s="266"/>
      <c r="M613" s="267"/>
      <c r="N613" s="268"/>
      <c r="O613" s="268"/>
      <c r="P613" s="268"/>
      <c r="Q613" s="268"/>
      <c r="R613" s="268"/>
      <c r="S613" s="268"/>
      <c r="T613" s="269"/>
      <c r="AT613" s="270" t="s">
        <v>192</v>
      </c>
      <c r="AU613" s="270" t="s">
        <v>82</v>
      </c>
      <c r="AV613" s="13" t="s">
        <v>82</v>
      </c>
      <c r="AW613" s="13" t="s">
        <v>35</v>
      </c>
      <c r="AX613" s="13" t="s">
        <v>72</v>
      </c>
      <c r="AY613" s="270" t="s">
        <v>130</v>
      </c>
    </row>
    <row r="614" spans="2:51" s="12" customFormat="1" ht="13.5">
      <c r="B614" s="250"/>
      <c r="C614" s="251"/>
      <c r="D614" s="234" t="s">
        <v>192</v>
      </c>
      <c r="E614" s="252" t="s">
        <v>21</v>
      </c>
      <c r="F614" s="253" t="s">
        <v>921</v>
      </c>
      <c r="G614" s="251"/>
      <c r="H614" s="252" t="s">
        <v>21</v>
      </c>
      <c r="I614" s="254"/>
      <c r="J614" s="251"/>
      <c r="K614" s="251"/>
      <c r="L614" s="255"/>
      <c r="M614" s="256"/>
      <c r="N614" s="257"/>
      <c r="O614" s="257"/>
      <c r="P614" s="257"/>
      <c r="Q614" s="257"/>
      <c r="R614" s="257"/>
      <c r="S614" s="257"/>
      <c r="T614" s="258"/>
      <c r="AT614" s="259" t="s">
        <v>192</v>
      </c>
      <c r="AU614" s="259" t="s">
        <v>82</v>
      </c>
      <c r="AV614" s="12" t="s">
        <v>80</v>
      </c>
      <c r="AW614" s="12" t="s">
        <v>35</v>
      </c>
      <c r="AX614" s="12" t="s">
        <v>72</v>
      </c>
      <c r="AY614" s="259" t="s">
        <v>130</v>
      </c>
    </row>
    <row r="615" spans="2:51" s="13" customFormat="1" ht="13.5">
      <c r="B615" s="260"/>
      <c r="C615" s="261"/>
      <c r="D615" s="234" t="s">
        <v>192</v>
      </c>
      <c r="E615" s="262" t="s">
        <v>21</v>
      </c>
      <c r="F615" s="263" t="s">
        <v>922</v>
      </c>
      <c r="G615" s="261"/>
      <c r="H615" s="264">
        <v>46.5</v>
      </c>
      <c r="I615" s="265"/>
      <c r="J615" s="261"/>
      <c r="K615" s="261"/>
      <c r="L615" s="266"/>
      <c r="M615" s="267"/>
      <c r="N615" s="268"/>
      <c r="O615" s="268"/>
      <c r="P615" s="268"/>
      <c r="Q615" s="268"/>
      <c r="R615" s="268"/>
      <c r="S615" s="268"/>
      <c r="T615" s="269"/>
      <c r="AT615" s="270" t="s">
        <v>192</v>
      </c>
      <c r="AU615" s="270" t="s">
        <v>82</v>
      </c>
      <c r="AV615" s="13" t="s">
        <v>82</v>
      </c>
      <c r="AW615" s="13" t="s">
        <v>35</v>
      </c>
      <c r="AX615" s="13" t="s">
        <v>72</v>
      </c>
      <c r="AY615" s="270" t="s">
        <v>130</v>
      </c>
    </row>
    <row r="616" spans="2:51" s="12" customFormat="1" ht="13.5">
      <c r="B616" s="250"/>
      <c r="C616" s="251"/>
      <c r="D616" s="234" t="s">
        <v>192</v>
      </c>
      <c r="E616" s="252" t="s">
        <v>21</v>
      </c>
      <c r="F616" s="253" t="s">
        <v>923</v>
      </c>
      <c r="G616" s="251"/>
      <c r="H616" s="252" t="s">
        <v>21</v>
      </c>
      <c r="I616" s="254"/>
      <c r="J616" s="251"/>
      <c r="K616" s="251"/>
      <c r="L616" s="255"/>
      <c r="M616" s="256"/>
      <c r="N616" s="257"/>
      <c r="O616" s="257"/>
      <c r="P616" s="257"/>
      <c r="Q616" s="257"/>
      <c r="R616" s="257"/>
      <c r="S616" s="257"/>
      <c r="T616" s="258"/>
      <c r="AT616" s="259" t="s">
        <v>192</v>
      </c>
      <c r="AU616" s="259" t="s">
        <v>82</v>
      </c>
      <c r="AV616" s="12" t="s">
        <v>80</v>
      </c>
      <c r="AW616" s="12" t="s">
        <v>35</v>
      </c>
      <c r="AX616" s="12" t="s">
        <v>72</v>
      </c>
      <c r="AY616" s="259" t="s">
        <v>130</v>
      </c>
    </row>
    <row r="617" spans="2:51" s="13" customFormat="1" ht="13.5">
      <c r="B617" s="260"/>
      <c r="C617" s="261"/>
      <c r="D617" s="234" t="s">
        <v>192</v>
      </c>
      <c r="E617" s="262" t="s">
        <v>21</v>
      </c>
      <c r="F617" s="263" t="s">
        <v>924</v>
      </c>
      <c r="G617" s="261"/>
      <c r="H617" s="264">
        <v>345</v>
      </c>
      <c r="I617" s="265"/>
      <c r="J617" s="261"/>
      <c r="K617" s="261"/>
      <c r="L617" s="266"/>
      <c r="M617" s="267"/>
      <c r="N617" s="268"/>
      <c r="O617" s="268"/>
      <c r="P617" s="268"/>
      <c r="Q617" s="268"/>
      <c r="R617" s="268"/>
      <c r="S617" s="268"/>
      <c r="T617" s="269"/>
      <c r="AT617" s="270" t="s">
        <v>192</v>
      </c>
      <c r="AU617" s="270" t="s">
        <v>82</v>
      </c>
      <c r="AV617" s="13" t="s">
        <v>82</v>
      </c>
      <c r="AW617" s="13" t="s">
        <v>35</v>
      </c>
      <c r="AX617" s="13" t="s">
        <v>72</v>
      </c>
      <c r="AY617" s="270" t="s">
        <v>130</v>
      </c>
    </row>
    <row r="618" spans="2:65" s="1" customFormat="1" ht="16.5" customHeight="1">
      <c r="B618" s="45"/>
      <c r="C618" s="223" t="s">
        <v>925</v>
      </c>
      <c r="D618" s="223" t="s">
        <v>131</v>
      </c>
      <c r="E618" s="224" t="s">
        <v>926</v>
      </c>
      <c r="F618" s="225" t="s">
        <v>927</v>
      </c>
      <c r="G618" s="226" t="s">
        <v>201</v>
      </c>
      <c r="H618" s="227">
        <v>776.5</v>
      </c>
      <c r="I618" s="228"/>
      <c r="J618" s="227">
        <f>ROUND(I618*H618,1)</f>
        <v>0</v>
      </c>
      <c r="K618" s="225" t="s">
        <v>224</v>
      </c>
      <c r="L618" s="71"/>
      <c r="M618" s="229" t="s">
        <v>21</v>
      </c>
      <c r="N618" s="230" t="s">
        <v>43</v>
      </c>
      <c r="O618" s="46"/>
      <c r="P618" s="231">
        <f>O618*H618</f>
        <v>0</v>
      </c>
      <c r="Q618" s="231">
        <v>0</v>
      </c>
      <c r="R618" s="231">
        <f>Q618*H618</f>
        <v>0</v>
      </c>
      <c r="S618" s="231">
        <v>0</v>
      </c>
      <c r="T618" s="232">
        <f>S618*H618</f>
        <v>0</v>
      </c>
      <c r="AR618" s="23" t="s">
        <v>283</v>
      </c>
      <c r="AT618" s="23" t="s">
        <v>131</v>
      </c>
      <c r="AU618" s="23" t="s">
        <v>82</v>
      </c>
      <c r="AY618" s="23" t="s">
        <v>130</v>
      </c>
      <c r="BE618" s="233">
        <f>IF(N618="základní",J618,0)</f>
        <v>0</v>
      </c>
      <c r="BF618" s="233">
        <f>IF(N618="snížená",J618,0)</f>
        <v>0</v>
      </c>
      <c r="BG618" s="233">
        <f>IF(N618="zákl. přenesená",J618,0)</f>
        <v>0</v>
      </c>
      <c r="BH618" s="233">
        <f>IF(N618="sníž. přenesená",J618,0)</f>
        <v>0</v>
      </c>
      <c r="BI618" s="233">
        <f>IF(N618="nulová",J618,0)</f>
        <v>0</v>
      </c>
      <c r="BJ618" s="23" t="s">
        <v>80</v>
      </c>
      <c r="BK618" s="233">
        <f>ROUND(I618*H618,1)</f>
        <v>0</v>
      </c>
      <c r="BL618" s="23" t="s">
        <v>283</v>
      </c>
      <c r="BM618" s="23" t="s">
        <v>928</v>
      </c>
    </row>
    <row r="619" spans="2:47" s="1" customFormat="1" ht="13.5">
      <c r="B619" s="45"/>
      <c r="C619" s="73"/>
      <c r="D619" s="234" t="s">
        <v>138</v>
      </c>
      <c r="E619" s="73"/>
      <c r="F619" s="235" t="s">
        <v>929</v>
      </c>
      <c r="G619" s="73"/>
      <c r="H619" s="73"/>
      <c r="I619" s="195"/>
      <c r="J619" s="73"/>
      <c r="K619" s="73"/>
      <c r="L619" s="71"/>
      <c r="M619" s="236"/>
      <c r="N619" s="46"/>
      <c r="O619" s="46"/>
      <c r="P619" s="46"/>
      <c r="Q619" s="46"/>
      <c r="R619" s="46"/>
      <c r="S619" s="46"/>
      <c r="T619" s="94"/>
      <c r="AT619" s="23" t="s">
        <v>138</v>
      </c>
      <c r="AU619" s="23" t="s">
        <v>82</v>
      </c>
    </row>
    <row r="620" spans="2:51" s="12" customFormat="1" ht="13.5">
      <c r="B620" s="250"/>
      <c r="C620" s="251"/>
      <c r="D620" s="234" t="s">
        <v>192</v>
      </c>
      <c r="E620" s="252" t="s">
        <v>21</v>
      </c>
      <c r="F620" s="253" t="s">
        <v>918</v>
      </c>
      <c r="G620" s="251"/>
      <c r="H620" s="252" t="s">
        <v>21</v>
      </c>
      <c r="I620" s="254"/>
      <c r="J620" s="251"/>
      <c r="K620" s="251"/>
      <c r="L620" s="255"/>
      <c r="M620" s="256"/>
      <c r="N620" s="257"/>
      <c r="O620" s="257"/>
      <c r="P620" s="257"/>
      <c r="Q620" s="257"/>
      <c r="R620" s="257"/>
      <c r="S620" s="257"/>
      <c r="T620" s="258"/>
      <c r="AT620" s="259" t="s">
        <v>192</v>
      </c>
      <c r="AU620" s="259" t="s">
        <v>82</v>
      </c>
      <c r="AV620" s="12" t="s">
        <v>80</v>
      </c>
      <c r="AW620" s="12" t="s">
        <v>35</v>
      </c>
      <c r="AX620" s="12" t="s">
        <v>72</v>
      </c>
      <c r="AY620" s="259" t="s">
        <v>130</v>
      </c>
    </row>
    <row r="621" spans="2:51" s="13" customFormat="1" ht="13.5">
      <c r="B621" s="260"/>
      <c r="C621" s="261"/>
      <c r="D621" s="234" t="s">
        <v>192</v>
      </c>
      <c r="E621" s="262" t="s">
        <v>21</v>
      </c>
      <c r="F621" s="263" t="s">
        <v>919</v>
      </c>
      <c r="G621" s="261"/>
      <c r="H621" s="264">
        <v>385</v>
      </c>
      <c r="I621" s="265"/>
      <c r="J621" s="261"/>
      <c r="K621" s="261"/>
      <c r="L621" s="266"/>
      <c r="M621" s="267"/>
      <c r="N621" s="268"/>
      <c r="O621" s="268"/>
      <c r="P621" s="268"/>
      <c r="Q621" s="268"/>
      <c r="R621" s="268"/>
      <c r="S621" s="268"/>
      <c r="T621" s="269"/>
      <c r="AT621" s="270" t="s">
        <v>192</v>
      </c>
      <c r="AU621" s="270" t="s">
        <v>82</v>
      </c>
      <c r="AV621" s="13" t="s">
        <v>82</v>
      </c>
      <c r="AW621" s="13" t="s">
        <v>35</v>
      </c>
      <c r="AX621" s="13" t="s">
        <v>72</v>
      </c>
      <c r="AY621" s="270" t="s">
        <v>130</v>
      </c>
    </row>
    <row r="622" spans="2:51" s="12" customFormat="1" ht="13.5">
      <c r="B622" s="250"/>
      <c r="C622" s="251"/>
      <c r="D622" s="234" t="s">
        <v>192</v>
      </c>
      <c r="E622" s="252" t="s">
        <v>21</v>
      </c>
      <c r="F622" s="253" t="s">
        <v>921</v>
      </c>
      <c r="G622" s="251"/>
      <c r="H622" s="252" t="s">
        <v>21</v>
      </c>
      <c r="I622" s="254"/>
      <c r="J622" s="251"/>
      <c r="K622" s="251"/>
      <c r="L622" s="255"/>
      <c r="M622" s="256"/>
      <c r="N622" s="257"/>
      <c r="O622" s="257"/>
      <c r="P622" s="257"/>
      <c r="Q622" s="257"/>
      <c r="R622" s="257"/>
      <c r="S622" s="257"/>
      <c r="T622" s="258"/>
      <c r="AT622" s="259" t="s">
        <v>192</v>
      </c>
      <c r="AU622" s="259" t="s">
        <v>82</v>
      </c>
      <c r="AV622" s="12" t="s">
        <v>80</v>
      </c>
      <c r="AW622" s="12" t="s">
        <v>35</v>
      </c>
      <c r="AX622" s="12" t="s">
        <v>72</v>
      </c>
      <c r="AY622" s="259" t="s">
        <v>130</v>
      </c>
    </row>
    <row r="623" spans="2:51" s="13" customFormat="1" ht="13.5">
      <c r="B623" s="260"/>
      <c r="C623" s="261"/>
      <c r="D623" s="234" t="s">
        <v>192</v>
      </c>
      <c r="E623" s="262" t="s">
        <v>21</v>
      </c>
      <c r="F623" s="263" t="s">
        <v>922</v>
      </c>
      <c r="G623" s="261"/>
      <c r="H623" s="264">
        <v>46.5</v>
      </c>
      <c r="I623" s="265"/>
      <c r="J623" s="261"/>
      <c r="K623" s="261"/>
      <c r="L623" s="266"/>
      <c r="M623" s="267"/>
      <c r="N623" s="268"/>
      <c r="O623" s="268"/>
      <c r="P623" s="268"/>
      <c r="Q623" s="268"/>
      <c r="R623" s="268"/>
      <c r="S623" s="268"/>
      <c r="T623" s="269"/>
      <c r="AT623" s="270" t="s">
        <v>192</v>
      </c>
      <c r="AU623" s="270" t="s">
        <v>82</v>
      </c>
      <c r="AV623" s="13" t="s">
        <v>82</v>
      </c>
      <c r="AW623" s="13" t="s">
        <v>35</v>
      </c>
      <c r="AX623" s="13" t="s">
        <v>72</v>
      </c>
      <c r="AY623" s="270" t="s">
        <v>130</v>
      </c>
    </row>
    <row r="624" spans="2:51" s="12" customFormat="1" ht="13.5">
      <c r="B624" s="250"/>
      <c r="C624" s="251"/>
      <c r="D624" s="234" t="s">
        <v>192</v>
      </c>
      <c r="E624" s="252" t="s">
        <v>21</v>
      </c>
      <c r="F624" s="253" t="s">
        <v>923</v>
      </c>
      <c r="G624" s="251"/>
      <c r="H624" s="252" t="s">
        <v>21</v>
      </c>
      <c r="I624" s="254"/>
      <c r="J624" s="251"/>
      <c r="K624" s="251"/>
      <c r="L624" s="255"/>
      <c r="M624" s="256"/>
      <c r="N624" s="257"/>
      <c r="O624" s="257"/>
      <c r="P624" s="257"/>
      <c r="Q624" s="257"/>
      <c r="R624" s="257"/>
      <c r="S624" s="257"/>
      <c r="T624" s="258"/>
      <c r="AT624" s="259" t="s">
        <v>192</v>
      </c>
      <c r="AU624" s="259" t="s">
        <v>82</v>
      </c>
      <c r="AV624" s="12" t="s">
        <v>80</v>
      </c>
      <c r="AW624" s="12" t="s">
        <v>35</v>
      </c>
      <c r="AX624" s="12" t="s">
        <v>72</v>
      </c>
      <c r="AY624" s="259" t="s">
        <v>130</v>
      </c>
    </row>
    <row r="625" spans="2:51" s="13" customFormat="1" ht="13.5">
      <c r="B625" s="260"/>
      <c r="C625" s="261"/>
      <c r="D625" s="234" t="s">
        <v>192</v>
      </c>
      <c r="E625" s="262" t="s">
        <v>21</v>
      </c>
      <c r="F625" s="263" t="s">
        <v>924</v>
      </c>
      <c r="G625" s="261"/>
      <c r="H625" s="264">
        <v>345</v>
      </c>
      <c r="I625" s="265"/>
      <c r="J625" s="261"/>
      <c r="K625" s="261"/>
      <c r="L625" s="266"/>
      <c r="M625" s="267"/>
      <c r="N625" s="268"/>
      <c r="O625" s="268"/>
      <c r="P625" s="268"/>
      <c r="Q625" s="268"/>
      <c r="R625" s="268"/>
      <c r="S625" s="268"/>
      <c r="T625" s="269"/>
      <c r="AT625" s="270" t="s">
        <v>192</v>
      </c>
      <c r="AU625" s="270" t="s">
        <v>82</v>
      </c>
      <c r="AV625" s="13" t="s">
        <v>82</v>
      </c>
      <c r="AW625" s="13" t="s">
        <v>35</v>
      </c>
      <c r="AX625" s="13" t="s">
        <v>72</v>
      </c>
      <c r="AY625" s="270" t="s">
        <v>130</v>
      </c>
    </row>
    <row r="626" spans="2:65" s="1" customFormat="1" ht="16.5" customHeight="1">
      <c r="B626" s="45"/>
      <c r="C626" s="223" t="s">
        <v>930</v>
      </c>
      <c r="D626" s="223" t="s">
        <v>131</v>
      </c>
      <c r="E626" s="224" t="s">
        <v>931</v>
      </c>
      <c r="F626" s="225" t="s">
        <v>932</v>
      </c>
      <c r="G626" s="226" t="s">
        <v>201</v>
      </c>
      <c r="H626" s="227">
        <v>20</v>
      </c>
      <c r="I626" s="228"/>
      <c r="J626" s="227">
        <f>ROUND(I626*H626,1)</f>
        <v>0</v>
      </c>
      <c r="K626" s="225" t="s">
        <v>224</v>
      </c>
      <c r="L626" s="71"/>
      <c r="M626" s="229" t="s">
        <v>21</v>
      </c>
      <c r="N626" s="230" t="s">
        <v>43</v>
      </c>
      <c r="O626" s="46"/>
      <c r="P626" s="231">
        <f>O626*H626</f>
        <v>0</v>
      </c>
      <c r="Q626" s="231">
        <v>0</v>
      </c>
      <c r="R626" s="231">
        <f>Q626*H626</f>
        <v>0</v>
      </c>
      <c r="S626" s="231">
        <v>0</v>
      </c>
      <c r="T626" s="232">
        <f>S626*H626</f>
        <v>0</v>
      </c>
      <c r="AR626" s="23" t="s">
        <v>283</v>
      </c>
      <c r="AT626" s="23" t="s">
        <v>131</v>
      </c>
      <c r="AU626" s="23" t="s">
        <v>82</v>
      </c>
      <c r="AY626" s="23" t="s">
        <v>130</v>
      </c>
      <c r="BE626" s="233">
        <f>IF(N626="základní",J626,0)</f>
        <v>0</v>
      </c>
      <c r="BF626" s="233">
        <f>IF(N626="snížená",J626,0)</f>
        <v>0</v>
      </c>
      <c r="BG626" s="233">
        <f>IF(N626="zákl. přenesená",J626,0)</f>
        <v>0</v>
      </c>
      <c r="BH626" s="233">
        <f>IF(N626="sníž. přenesená",J626,0)</f>
        <v>0</v>
      </c>
      <c r="BI626" s="233">
        <f>IF(N626="nulová",J626,0)</f>
        <v>0</v>
      </c>
      <c r="BJ626" s="23" t="s">
        <v>80</v>
      </c>
      <c r="BK626" s="233">
        <f>ROUND(I626*H626,1)</f>
        <v>0</v>
      </c>
      <c r="BL626" s="23" t="s">
        <v>283</v>
      </c>
      <c r="BM626" s="23" t="s">
        <v>933</v>
      </c>
    </row>
    <row r="627" spans="2:47" s="1" customFormat="1" ht="13.5">
      <c r="B627" s="45"/>
      <c r="C627" s="73"/>
      <c r="D627" s="234" t="s">
        <v>138</v>
      </c>
      <c r="E627" s="73"/>
      <c r="F627" s="235" t="s">
        <v>934</v>
      </c>
      <c r="G627" s="73"/>
      <c r="H627" s="73"/>
      <c r="I627" s="195"/>
      <c r="J627" s="73"/>
      <c r="K627" s="73"/>
      <c r="L627" s="71"/>
      <c r="M627" s="236"/>
      <c r="N627" s="46"/>
      <c r="O627" s="46"/>
      <c r="P627" s="46"/>
      <c r="Q627" s="46"/>
      <c r="R627" s="46"/>
      <c r="S627" s="46"/>
      <c r="T627" s="94"/>
      <c r="AT627" s="23" t="s">
        <v>138</v>
      </c>
      <c r="AU627" s="23" t="s">
        <v>82</v>
      </c>
    </row>
    <row r="628" spans="2:51" s="12" customFormat="1" ht="13.5">
      <c r="B628" s="250"/>
      <c r="C628" s="251"/>
      <c r="D628" s="234" t="s">
        <v>192</v>
      </c>
      <c r="E628" s="252" t="s">
        <v>21</v>
      </c>
      <c r="F628" s="253" t="s">
        <v>920</v>
      </c>
      <c r="G628" s="251"/>
      <c r="H628" s="252" t="s">
        <v>21</v>
      </c>
      <c r="I628" s="254"/>
      <c r="J628" s="251"/>
      <c r="K628" s="251"/>
      <c r="L628" s="255"/>
      <c r="M628" s="256"/>
      <c r="N628" s="257"/>
      <c r="O628" s="257"/>
      <c r="P628" s="257"/>
      <c r="Q628" s="257"/>
      <c r="R628" s="257"/>
      <c r="S628" s="257"/>
      <c r="T628" s="258"/>
      <c r="AT628" s="259" t="s">
        <v>192</v>
      </c>
      <c r="AU628" s="259" t="s">
        <v>82</v>
      </c>
      <c r="AV628" s="12" t="s">
        <v>80</v>
      </c>
      <c r="AW628" s="12" t="s">
        <v>35</v>
      </c>
      <c r="AX628" s="12" t="s">
        <v>72</v>
      </c>
      <c r="AY628" s="259" t="s">
        <v>130</v>
      </c>
    </row>
    <row r="629" spans="2:51" s="13" customFormat="1" ht="13.5">
      <c r="B629" s="260"/>
      <c r="C629" s="261"/>
      <c r="D629" s="234" t="s">
        <v>192</v>
      </c>
      <c r="E629" s="262" t="s">
        <v>21</v>
      </c>
      <c r="F629" s="263" t="s">
        <v>309</v>
      </c>
      <c r="G629" s="261"/>
      <c r="H629" s="264">
        <v>20</v>
      </c>
      <c r="I629" s="265"/>
      <c r="J629" s="261"/>
      <c r="K629" s="261"/>
      <c r="L629" s="266"/>
      <c r="M629" s="267"/>
      <c r="N629" s="268"/>
      <c r="O629" s="268"/>
      <c r="P629" s="268"/>
      <c r="Q629" s="268"/>
      <c r="R629" s="268"/>
      <c r="S629" s="268"/>
      <c r="T629" s="269"/>
      <c r="AT629" s="270" t="s">
        <v>192</v>
      </c>
      <c r="AU629" s="270" t="s">
        <v>82</v>
      </c>
      <c r="AV629" s="13" t="s">
        <v>82</v>
      </c>
      <c r="AW629" s="13" t="s">
        <v>35</v>
      </c>
      <c r="AX629" s="13" t="s">
        <v>72</v>
      </c>
      <c r="AY629" s="270" t="s">
        <v>130</v>
      </c>
    </row>
    <row r="630" spans="2:65" s="1" customFormat="1" ht="16.5" customHeight="1">
      <c r="B630" s="45"/>
      <c r="C630" s="223" t="s">
        <v>935</v>
      </c>
      <c r="D630" s="223" t="s">
        <v>131</v>
      </c>
      <c r="E630" s="224" t="s">
        <v>936</v>
      </c>
      <c r="F630" s="225" t="s">
        <v>937</v>
      </c>
      <c r="G630" s="226" t="s">
        <v>215</v>
      </c>
      <c r="H630" s="227">
        <v>1.55</v>
      </c>
      <c r="I630" s="228"/>
      <c r="J630" s="227">
        <f>ROUND(I630*H630,1)</f>
        <v>0</v>
      </c>
      <c r="K630" s="225" t="s">
        <v>224</v>
      </c>
      <c r="L630" s="71"/>
      <c r="M630" s="229" t="s">
        <v>21</v>
      </c>
      <c r="N630" s="230" t="s">
        <v>43</v>
      </c>
      <c r="O630" s="46"/>
      <c r="P630" s="231">
        <f>O630*H630</f>
        <v>0</v>
      </c>
      <c r="Q630" s="231">
        <v>0</v>
      </c>
      <c r="R630" s="231">
        <f>Q630*H630</f>
        <v>0</v>
      </c>
      <c r="S630" s="231">
        <v>0</v>
      </c>
      <c r="T630" s="232">
        <f>S630*H630</f>
        <v>0</v>
      </c>
      <c r="AR630" s="23" t="s">
        <v>283</v>
      </c>
      <c r="AT630" s="23" t="s">
        <v>131</v>
      </c>
      <c r="AU630" s="23" t="s">
        <v>82</v>
      </c>
      <c r="AY630" s="23" t="s">
        <v>130</v>
      </c>
      <c r="BE630" s="233">
        <f>IF(N630="základní",J630,0)</f>
        <v>0</v>
      </c>
      <c r="BF630" s="233">
        <f>IF(N630="snížená",J630,0)</f>
        <v>0</v>
      </c>
      <c r="BG630" s="233">
        <f>IF(N630="zákl. přenesená",J630,0)</f>
        <v>0</v>
      </c>
      <c r="BH630" s="233">
        <f>IF(N630="sníž. přenesená",J630,0)</f>
        <v>0</v>
      </c>
      <c r="BI630" s="233">
        <f>IF(N630="nulová",J630,0)</f>
        <v>0</v>
      </c>
      <c r="BJ630" s="23" t="s">
        <v>80</v>
      </c>
      <c r="BK630" s="233">
        <f>ROUND(I630*H630,1)</f>
        <v>0</v>
      </c>
      <c r="BL630" s="23" t="s">
        <v>283</v>
      </c>
      <c r="BM630" s="23" t="s">
        <v>938</v>
      </c>
    </row>
    <row r="631" spans="2:47" s="1" customFormat="1" ht="13.5">
      <c r="B631" s="45"/>
      <c r="C631" s="73"/>
      <c r="D631" s="234" t="s">
        <v>138</v>
      </c>
      <c r="E631" s="73"/>
      <c r="F631" s="235" t="s">
        <v>939</v>
      </c>
      <c r="G631" s="73"/>
      <c r="H631" s="73"/>
      <c r="I631" s="195"/>
      <c r="J631" s="73"/>
      <c r="K631" s="73"/>
      <c r="L631" s="71"/>
      <c r="M631" s="236"/>
      <c r="N631" s="46"/>
      <c r="O631" s="46"/>
      <c r="P631" s="46"/>
      <c r="Q631" s="46"/>
      <c r="R631" s="46"/>
      <c r="S631" s="46"/>
      <c r="T631" s="94"/>
      <c r="AT631" s="23" t="s">
        <v>138</v>
      </c>
      <c r="AU631" s="23" t="s">
        <v>82</v>
      </c>
    </row>
    <row r="632" spans="2:51" s="12" customFormat="1" ht="13.5">
      <c r="B632" s="250"/>
      <c r="C632" s="251"/>
      <c r="D632" s="234" t="s">
        <v>192</v>
      </c>
      <c r="E632" s="252" t="s">
        <v>21</v>
      </c>
      <c r="F632" s="253" t="s">
        <v>940</v>
      </c>
      <c r="G632" s="251"/>
      <c r="H632" s="252" t="s">
        <v>21</v>
      </c>
      <c r="I632" s="254"/>
      <c r="J632" s="251"/>
      <c r="K632" s="251"/>
      <c r="L632" s="255"/>
      <c r="M632" s="256"/>
      <c r="N632" s="257"/>
      <c r="O632" s="257"/>
      <c r="P632" s="257"/>
      <c r="Q632" s="257"/>
      <c r="R632" s="257"/>
      <c r="S632" s="257"/>
      <c r="T632" s="258"/>
      <c r="AT632" s="259" t="s">
        <v>192</v>
      </c>
      <c r="AU632" s="259" t="s">
        <v>82</v>
      </c>
      <c r="AV632" s="12" t="s">
        <v>80</v>
      </c>
      <c r="AW632" s="12" t="s">
        <v>35</v>
      </c>
      <c r="AX632" s="12" t="s">
        <v>72</v>
      </c>
      <c r="AY632" s="259" t="s">
        <v>130</v>
      </c>
    </row>
    <row r="633" spans="2:51" s="13" customFormat="1" ht="13.5">
      <c r="B633" s="260"/>
      <c r="C633" s="261"/>
      <c r="D633" s="234" t="s">
        <v>192</v>
      </c>
      <c r="E633" s="262" t="s">
        <v>21</v>
      </c>
      <c r="F633" s="263" t="s">
        <v>941</v>
      </c>
      <c r="G633" s="261"/>
      <c r="H633" s="264">
        <v>1.55</v>
      </c>
      <c r="I633" s="265"/>
      <c r="J633" s="261"/>
      <c r="K633" s="261"/>
      <c r="L633" s="266"/>
      <c r="M633" s="267"/>
      <c r="N633" s="268"/>
      <c r="O633" s="268"/>
      <c r="P633" s="268"/>
      <c r="Q633" s="268"/>
      <c r="R633" s="268"/>
      <c r="S633" s="268"/>
      <c r="T633" s="269"/>
      <c r="AT633" s="270" t="s">
        <v>192</v>
      </c>
      <c r="AU633" s="270" t="s">
        <v>82</v>
      </c>
      <c r="AV633" s="13" t="s">
        <v>82</v>
      </c>
      <c r="AW633" s="13" t="s">
        <v>35</v>
      </c>
      <c r="AX633" s="13" t="s">
        <v>72</v>
      </c>
      <c r="AY633" s="270" t="s">
        <v>130</v>
      </c>
    </row>
    <row r="634" spans="2:65" s="1" customFormat="1" ht="38.25" customHeight="1">
      <c r="B634" s="45"/>
      <c r="C634" s="223" t="s">
        <v>942</v>
      </c>
      <c r="D634" s="223" t="s">
        <v>131</v>
      </c>
      <c r="E634" s="224" t="s">
        <v>943</v>
      </c>
      <c r="F634" s="225" t="s">
        <v>944</v>
      </c>
      <c r="G634" s="226" t="s">
        <v>465</v>
      </c>
      <c r="H634" s="228"/>
      <c r="I634" s="228"/>
      <c r="J634" s="227">
        <f>ROUND(I634*H634,1)</f>
        <v>0</v>
      </c>
      <c r="K634" s="225" t="s">
        <v>135</v>
      </c>
      <c r="L634" s="71"/>
      <c r="M634" s="229" t="s">
        <v>21</v>
      </c>
      <c r="N634" s="230" t="s">
        <v>43</v>
      </c>
      <c r="O634" s="46"/>
      <c r="P634" s="231">
        <f>O634*H634</f>
        <v>0</v>
      </c>
      <c r="Q634" s="231">
        <v>0</v>
      </c>
      <c r="R634" s="231">
        <f>Q634*H634</f>
        <v>0</v>
      </c>
      <c r="S634" s="231">
        <v>0</v>
      </c>
      <c r="T634" s="232">
        <f>S634*H634</f>
        <v>0</v>
      </c>
      <c r="AR634" s="23" t="s">
        <v>283</v>
      </c>
      <c r="AT634" s="23" t="s">
        <v>131</v>
      </c>
      <c r="AU634" s="23" t="s">
        <v>82</v>
      </c>
      <c r="AY634" s="23" t="s">
        <v>130</v>
      </c>
      <c r="BE634" s="233">
        <f>IF(N634="základní",J634,0)</f>
        <v>0</v>
      </c>
      <c r="BF634" s="233">
        <f>IF(N634="snížená",J634,0)</f>
        <v>0</v>
      </c>
      <c r="BG634" s="233">
        <f>IF(N634="zákl. přenesená",J634,0)</f>
        <v>0</v>
      </c>
      <c r="BH634" s="233">
        <f>IF(N634="sníž. přenesená",J634,0)</f>
        <v>0</v>
      </c>
      <c r="BI634" s="233">
        <f>IF(N634="nulová",J634,0)</f>
        <v>0</v>
      </c>
      <c r="BJ634" s="23" t="s">
        <v>80</v>
      </c>
      <c r="BK634" s="233">
        <f>ROUND(I634*H634,1)</f>
        <v>0</v>
      </c>
      <c r="BL634" s="23" t="s">
        <v>283</v>
      </c>
      <c r="BM634" s="23" t="s">
        <v>945</v>
      </c>
    </row>
    <row r="635" spans="2:47" s="1" customFormat="1" ht="13.5">
      <c r="B635" s="45"/>
      <c r="C635" s="73"/>
      <c r="D635" s="234" t="s">
        <v>217</v>
      </c>
      <c r="E635" s="73"/>
      <c r="F635" s="235" t="s">
        <v>834</v>
      </c>
      <c r="G635" s="73"/>
      <c r="H635" s="73"/>
      <c r="I635" s="195"/>
      <c r="J635" s="73"/>
      <c r="K635" s="73"/>
      <c r="L635" s="71"/>
      <c r="M635" s="236"/>
      <c r="N635" s="46"/>
      <c r="O635" s="46"/>
      <c r="P635" s="46"/>
      <c r="Q635" s="46"/>
      <c r="R635" s="46"/>
      <c r="S635" s="46"/>
      <c r="T635" s="94"/>
      <c r="AT635" s="23" t="s">
        <v>217</v>
      </c>
      <c r="AU635" s="23" t="s">
        <v>82</v>
      </c>
    </row>
    <row r="636" spans="2:63" s="10" customFormat="1" ht="29.85" customHeight="1">
      <c r="B636" s="209"/>
      <c r="C636" s="210"/>
      <c r="D636" s="211" t="s">
        <v>71</v>
      </c>
      <c r="E636" s="248" t="s">
        <v>946</v>
      </c>
      <c r="F636" s="248" t="s">
        <v>947</v>
      </c>
      <c r="G636" s="210"/>
      <c r="H636" s="210"/>
      <c r="I636" s="213"/>
      <c r="J636" s="249">
        <f>BK636</f>
        <v>0</v>
      </c>
      <c r="K636" s="210"/>
      <c r="L636" s="215"/>
      <c r="M636" s="216"/>
      <c r="N636" s="217"/>
      <c r="O636" s="217"/>
      <c r="P636" s="218">
        <f>SUM(P637:P659)</f>
        <v>0</v>
      </c>
      <c r="Q636" s="217"/>
      <c r="R636" s="218">
        <f>SUM(R637:R659)</f>
        <v>0.047485</v>
      </c>
      <c r="S636" s="217"/>
      <c r="T636" s="219">
        <f>SUM(T637:T659)</f>
        <v>0</v>
      </c>
      <c r="AR636" s="220" t="s">
        <v>82</v>
      </c>
      <c r="AT636" s="221" t="s">
        <v>71</v>
      </c>
      <c r="AU636" s="221" t="s">
        <v>80</v>
      </c>
      <c r="AY636" s="220" t="s">
        <v>130</v>
      </c>
      <c r="BK636" s="222">
        <f>SUM(BK637:BK659)</f>
        <v>0</v>
      </c>
    </row>
    <row r="637" spans="2:65" s="1" customFormat="1" ht="38.25" customHeight="1">
      <c r="B637" s="45"/>
      <c r="C637" s="223" t="s">
        <v>948</v>
      </c>
      <c r="D637" s="223" t="s">
        <v>131</v>
      </c>
      <c r="E637" s="224" t="s">
        <v>949</v>
      </c>
      <c r="F637" s="225" t="s">
        <v>950</v>
      </c>
      <c r="G637" s="226" t="s">
        <v>201</v>
      </c>
      <c r="H637" s="227">
        <v>2.25</v>
      </c>
      <c r="I637" s="228"/>
      <c r="J637" s="227">
        <f>ROUND(I637*H637,1)</f>
        <v>0</v>
      </c>
      <c r="K637" s="225" t="s">
        <v>135</v>
      </c>
      <c r="L637" s="71"/>
      <c r="M637" s="229" t="s">
        <v>21</v>
      </c>
      <c r="N637" s="230" t="s">
        <v>43</v>
      </c>
      <c r="O637" s="46"/>
      <c r="P637" s="231">
        <f>O637*H637</f>
        <v>0</v>
      </c>
      <c r="Q637" s="231">
        <v>0.0032</v>
      </c>
      <c r="R637" s="231">
        <f>Q637*H637</f>
        <v>0.007200000000000001</v>
      </c>
      <c r="S637" s="231">
        <v>0</v>
      </c>
      <c r="T637" s="232">
        <f>S637*H637</f>
        <v>0</v>
      </c>
      <c r="AR637" s="23" t="s">
        <v>283</v>
      </c>
      <c r="AT637" s="23" t="s">
        <v>131</v>
      </c>
      <c r="AU637" s="23" t="s">
        <v>82</v>
      </c>
      <c r="AY637" s="23" t="s">
        <v>130</v>
      </c>
      <c r="BE637" s="233">
        <f>IF(N637="základní",J637,0)</f>
        <v>0</v>
      </c>
      <c r="BF637" s="233">
        <f>IF(N637="snížená",J637,0)</f>
        <v>0</v>
      </c>
      <c r="BG637" s="233">
        <f>IF(N637="zákl. přenesená",J637,0)</f>
        <v>0</v>
      </c>
      <c r="BH637" s="233">
        <f>IF(N637="sníž. přenesená",J637,0)</f>
        <v>0</v>
      </c>
      <c r="BI637" s="233">
        <f>IF(N637="nulová",J637,0)</f>
        <v>0</v>
      </c>
      <c r="BJ637" s="23" t="s">
        <v>80</v>
      </c>
      <c r="BK637" s="233">
        <f>ROUND(I637*H637,1)</f>
        <v>0</v>
      </c>
      <c r="BL637" s="23" t="s">
        <v>283</v>
      </c>
      <c r="BM637" s="23" t="s">
        <v>951</v>
      </c>
    </row>
    <row r="638" spans="2:51" s="12" customFormat="1" ht="13.5">
      <c r="B638" s="250"/>
      <c r="C638" s="251"/>
      <c r="D638" s="234" t="s">
        <v>192</v>
      </c>
      <c r="E638" s="252" t="s">
        <v>21</v>
      </c>
      <c r="F638" s="253" t="s">
        <v>493</v>
      </c>
      <c r="G638" s="251"/>
      <c r="H638" s="252" t="s">
        <v>21</v>
      </c>
      <c r="I638" s="254"/>
      <c r="J638" s="251"/>
      <c r="K638" s="251"/>
      <c r="L638" s="255"/>
      <c r="M638" s="256"/>
      <c r="N638" s="257"/>
      <c r="O638" s="257"/>
      <c r="P638" s="257"/>
      <c r="Q638" s="257"/>
      <c r="R638" s="257"/>
      <c r="S638" s="257"/>
      <c r="T638" s="258"/>
      <c r="AT638" s="259" t="s">
        <v>192</v>
      </c>
      <c r="AU638" s="259" t="s">
        <v>82</v>
      </c>
      <c r="AV638" s="12" t="s">
        <v>80</v>
      </c>
      <c r="AW638" s="12" t="s">
        <v>35</v>
      </c>
      <c r="AX638" s="12" t="s">
        <v>72</v>
      </c>
      <c r="AY638" s="259" t="s">
        <v>130</v>
      </c>
    </row>
    <row r="639" spans="2:51" s="13" customFormat="1" ht="13.5">
      <c r="B639" s="260"/>
      <c r="C639" s="261"/>
      <c r="D639" s="234" t="s">
        <v>192</v>
      </c>
      <c r="E639" s="262" t="s">
        <v>21</v>
      </c>
      <c r="F639" s="263" t="s">
        <v>952</v>
      </c>
      <c r="G639" s="261"/>
      <c r="H639" s="264">
        <v>2.25</v>
      </c>
      <c r="I639" s="265"/>
      <c r="J639" s="261"/>
      <c r="K639" s="261"/>
      <c r="L639" s="266"/>
      <c r="M639" s="267"/>
      <c r="N639" s="268"/>
      <c r="O639" s="268"/>
      <c r="P639" s="268"/>
      <c r="Q639" s="268"/>
      <c r="R639" s="268"/>
      <c r="S639" s="268"/>
      <c r="T639" s="269"/>
      <c r="AT639" s="270" t="s">
        <v>192</v>
      </c>
      <c r="AU639" s="270" t="s">
        <v>82</v>
      </c>
      <c r="AV639" s="13" t="s">
        <v>82</v>
      </c>
      <c r="AW639" s="13" t="s">
        <v>35</v>
      </c>
      <c r="AX639" s="13" t="s">
        <v>72</v>
      </c>
      <c r="AY639" s="270" t="s">
        <v>130</v>
      </c>
    </row>
    <row r="640" spans="2:65" s="1" customFormat="1" ht="16.5" customHeight="1">
      <c r="B640" s="45"/>
      <c r="C640" s="271" t="s">
        <v>953</v>
      </c>
      <c r="D640" s="271" t="s">
        <v>261</v>
      </c>
      <c r="E640" s="272" t="s">
        <v>954</v>
      </c>
      <c r="F640" s="273" t="s">
        <v>955</v>
      </c>
      <c r="G640" s="274" t="s">
        <v>201</v>
      </c>
      <c r="H640" s="275">
        <v>2.48</v>
      </c>
      <c r="I640" s="276"/>
      <c r="J640" s="275">
        <f>ROUND(I640*H640,1)</f>
        <v>0</v>
      </c>
      <c r="K640" s="273" t="s">
        <v>224</v>
      </c>
      <c r="L640" s="277"/>
      <c r="M640" s="278" t="s">
        <v>21</v>
      </c>
      <c r="N640" s="279" t="s">
        <v>43</v>
      </c>
      <c r="O640" s="46"/>
      <c r="P640" s="231">
        <f>O640*H640</f>
        <v>0</v>
      </c>
      <c r="Q640" s="231">
        <v>0.0155</v>
      </c>
      <c r="R640" s="231">
        <f>Q640*H640</f>
        <v>0.03844</v>
      </c>
      <c r="S640" s="231">
        <v>0</v>
      </c>
      <c r="T640" s="232">
        <f>S640*H640</f>
        <v>0</v>
      </c>
      <c r="AR640" s="23" t="s">
        <v>382</v>
      </c>
      <c r="AT640" s="23" t="s">
        <v>261</v>
      </c>
      <c r="AU640" s="23" t="s">
        <v>82</v>
      </c>
      <c r="AY640" s="23" t="s">
        <v>130</v>
      </c>
      <c r="BE640" s="233">
        <f>IF(N640="základní",J640,0)</f>
        <v>0</v>
      </c>
      <c r="BF640" s="233">
        <f>IF(N640="snížená",J640,0)</f>
        <v>0</v>
      </c>
      <c r="BG640" s="233">
        <f>IF(N640="zákl. přenesená",J640,0)</f>
        <v>0</v>
      </c>
      <c r="BH640" s="233">
        <f>IF(N640="sníž. přenesená",J640,0)</f>
        <v>0</v>
      </c>
      <c r="BI640" s="233">
        <f>IF(N640="nulová",J640,0)</f>
        <v>0</v>
      </c>
      <c r="BJ640" s="23" t="s">
        <v>80</v>
      </c>
      <c r="BK640" s="233">
        <f>ROUND(I640*H640,1)</f>
        <v>0</v>
      </c>
      <c r="BL640" s="23" t="s">
        <v>283</v>
      </c>
      <c r="BM640" s="23" t="s">
        <v>956</v>
      </c>
    </row>
    <row r="641" spans="2:51" s="13" customFormat="1" ht="13.5">
      <c r="B641" s="260"/>
      <c r="C641" s="261"/>
      <c r="D641" s="234" t="s">
        <v>192</v>
      </c>
      <c r="E641" s="261"/>
      <c r="F641" s="263" t="s">
        <v>957</v>
      </c>
      <c r="G641" s="261"/>
      <c r="H641" s="264">
        <v>2.48</v>
      </c>
      <c r="I641" s="265"/>
      <c r="J641" s="261"/>
      <c r="K641" s="261"/>
      <c r="L641" s="266"/>
      <c r="M641" s="267"/>
      <c r="N641" s="268"/>
      <c r="O641" s="268"/>
      <c r="P641" s="268"/>
      <c r="Q641" s="268"/>
      <c r="R641" s="268"/>
      <c r="S641" s="268"/>
      <c r="T641" s="269"/>
      <c r="AT641" s="270" t="s">
        <v>192</v>
      </c>
      <c r="AU641" s="270" t="s">
        <v>82</v>
      </c>
      <c r="AV641" s="13" t="s">
        <v>82</v>
      </c>
      <c r="AW641" s="13" t="s">
        <v>6</v>
      </c>
      <c r="AX641" s="13" t="s">
        <v>80</v>
      </c>
      <c r="AY641" s="270" t="s">
        <v>130</v>
      </c>
    </row>
    <row r="642" spans="2:65" s="1" customFormat="1" ht="25.5" customHeight="1">
      <c r="B642" s="45"/>
      <c r="C642" s="223" t="s">
        <v>958</v>
      </c>
      <c r="D642" s="223" t="s">
        <v>131</v>
      </c>
      <c r="E642" s="224" t="s">
        <v>894</v>
      </c>
      <c r="F642" s="225" t="s">
        <v>895</v>
      </c>
      <c r="G642" s="226" t="s">
        <v>215</v>
      </c>
      <c r="H642" s="227">
        <v>4.5</v>
      </c>
      <c r="I642" s="228"/>
      <c r="J642" s="227">
        <f>ROUND(I642*H642,1)</f>
        <v>0</v>
      </c>
      <c r="K642" s="225" t="s">
        <v>135</v>
      </c>
      <c r="L642" s="71"/>
      <c r="M642" s="229" t="s">
        <v>21</v>
      </c>
      <c r="N642" s="230" t="s">
        <v>43</v>
      </c>
      <c r="O642" s="46"/>
      <c r="P642" s="231">
        <f>O642*H642</f>
        <v>0</v>
      </c>
      <c r="Q642" s="231">
        <v>0.00026</v>
      </c>
      <c r="R642" s="231">
        <f>Q642*H642</f>
        <v>0.0011699999999999998</v>
      </c>
      <c r="S642" s="231">
        <v>0</v>
      </c>
      <c r="T642" s="232">
        <f>S642*H642</f>
        <v>0</v>
      </c>
      <c r="AR642" s="23" t="s">
        <v>283</v>
      </c>
      <c r="AT642" s="23" t="s">
        <v>131</v>
      </c>
      <c r="AU642" s="23" t="s">
        <v>82</v>
      </c>
      <c r="AY642" s="23" t="s">
        <v>130</v>
      </c>
      <c r="BE642" s="233">
        <f>IF(N642="základní",J642,0)</f>
        <v>0</v>
      </c>
      <c r="BF642" s="233">
        <f>IF(N642="snížená",J642,0)</f>
        <v>0</v>
      </c>
      <c r="BG642" s="233">
        <f>IF(N642="zákl. přenesená",J642,0)</f>
        <v>0</v>
      </c>
      <c r="BH642" s="233">
        <f>IF(N642="sníž. přenesená",J642,0)</f>
        <v>0</v>
      </c>
      <c r="BI642" s="233">
        <f>IF(N642="nulová",J642,0)</f>
        <v>0</v>
      </c>
      <c r="BJ642" s="23" t="s">
        <v>80</v>
      </c>
      <c r="BK642" s="233">
        <f>ROUND(I642*H642,1)</f>
        <v>0</v>
      </c>
      <c r="BL642" s="23" t="s">
        <v>283</v>
      </c>
      <c r="BM642" s="23" t="s">
        <v>959</v>
      </c>
    </row>
    <row r="643" spans="2:47" s="1" customFormat="1" ht="13.5">
      <c r="B643" s="45"/>
      <c r="C643" s="73"/>
      <c r="D643" s="234" t="s">
        <v>217</v>
      </c>
      <c r="E643" s="73"/>
      <c r="F643" s="235" t="s">
        <v>897</v>
      </c>
      <c r="G643" s="73"/>
      <c r="H643" s="73"/>
      <c r="I643" s="195"/>
      <c r="J643" s="73"/>
      <c r="K643" s="73"/>
      <c r="L643" s="71"/>
      <c r="M643" s="236"/>
      <c r="N643" s="46"/>
      <c r="O643" s="46"/>
      <c r="P643" s="46"/>
      <c r="Q643" s="46"/>
      <c r="R643" s="46"/>
      <c r="S643" s="46"/>
      <c r="T643" s="94"/>
      <c r="AT643" s="23" t="s">
        <v>217</v>
      </c>
      <c r="AU643" s="23" t="s">
        <v>82</v>
      </c>
    </row>
    <row r="644" spans="2:51" s="12" customFormat="1" ht="13.5">
      <c r="B644" s="250"/>
      <c r="C644" s="251"/>
      <c r="D644" s="234" t="s">
        <v>192</v>
      </c>
      <c r="E644" s="252" t="s">
        <v>21</v>
      </c>
      <c r="F644" s="253" t="s">
        <v>493</v>
      </c>
      <c r="G644" s="251"/>
      <c r="H644" s="252" t="s">
        <v>21</v>
      </c>
      <c r="I644" s="254"/>
      <c r="J644" s="251"/>
      <c r="K644" s="251"/>
      <c r="L644" s="255"/>
      <c r="M644" s="256"/>
      <c r="N644" s="257"/>
      <c r="O644" s="257"/>
      <c r="P644" s="257"/>
      <c r="Q644" s="257"/>
      <c r="R644" s="257"/>
      <c r="S644" s="257"/>
      <c r="T644" s="258"/>
      <c r="AT644" s="259" t="s">
        <v>192</v>
      </c>
      <c r="AU644" s="259" t="s">
        <v>82</v>
      </c>
      <c r="AV644" s="12" t="s">
        <v>80</v>
      </c>
      <c r="AW644" s="12" t="s">
        <v>35</v>
      </c>
      <c r="AX644" s="12" t="s">
        <v>72</v>
      </c>
      <c r="AY644" s="259" t="s">
        <v>130</v>
      </c>
    </row>
    <row r="645" spans="2:51" s="13" customFormat="1" ht="13.5">
      <c r="B645" s="260"/>
      <c r="C645" s="261"/>
      <c r="D645" s="234" t="s">
        <v>192</v>
      </c>
      <c r="E645" s="262" t="s">
        <v>21</v>
      </c>
      <c r="F645" s="263" t="s">
        <v>960</v>
      </c>
      <c r="G645" s="261"/>
      <c r="H645" s="264">
        <v>4.5</v>
      </c>
      <c r="I645" s="265"/>
      <c r="J645" s="261"/>
      <c r="K645" s="261"/>
      <c r="L645" s="266"/>
      <c r="M645" s="267"/>
      <c r="N645" s="268"/>
      <c r="O645" s="268"/>
      <c r="P645" s="268"/>
      <c r="Q645" s="268"/>
      <c r="R645" s="268"/>
      <c r="S645" s="268"/>
      <c r="T645" s="269"/>
      <c r="AT645" s="270" t="s">
        <v>192</v>
      </c>
      <c r="AU645" s="270" t="s">
        <v>82</v>
      </c>
      <c r="AV645" s="13" t="s">
        <v>82</v>
      </c>
      <c r="AW645" s="13" t="s">
        <v>35</v>
      </c>
      <c r="AX645" s="13" t="s">
        <v>72</v>
      </c>
      <c r="AY645" s="270" t="s">
        <v>130</v>
      </c>
    </row>
    <row r="646" spans="2:65" s="1" customFormat="1" ht="16.5" customHeight="1">
      <c r="B646" s="45"/>
      <c r="C646" s="223" t="s">
        <v>961</v>
      </c>
      <c r="D646" s="223" t="s">
        <v>131</v>
      </c>
      <c r="E646" s="224" t="s">
        <v>962</v>
      </c>
      <c r="F646" s="225" t="s">
        <v>963</v>
      </c>
      <c r="G646" s="226" t="s">
        <v>201</v>
      </c>
      <c r="H646" s="227">
        <v>2.25</v>
      </c>
      <c r="I646" s="228"/>
      <c r="J646" s="227">
        <f>ROUND(I646*H646,1)</f>
        <v>0</v>
      </c>
      <c r="K646" s="225" t="s">
        <v>135</v>
      </c>
      <c r="L646" s="71"/>
      <c r="M646" s="229" t="s">
        <v>21</v>
      </c>
      <c r="N646" s="230" t="s">
        <v>43</v>
      </c>
      <c r="O646" s="46"/>
      <c r="P646" s="231">
        <f>O646*H646</f>
        <v>0</v>
      </c>
      <c r="Q646" s="231">
        <v>0.0003</v>
      </c>
      <c r="R646" s="231">
        <f>Q646*H646</f>
        <v>0.0006749999999999999</v>
      </c>
      <c r="S646" s="231">
        <v>0</v>
      </c>
      <c r="T646" s="232">
        <f>S646*H646</f>
        <v>0</v>
      </c>
      <c r="AR646" s="23" t="s">
        <v>283</v>
      </c>
      <c r="AT646" s="23" t="s">
        <v>131</v>
      </c>
      <c r="AU646" s="23" t="s">
        <v>82</v>
      </c>
      <c r="AY646" s="23" t="s">
        <v>130</v>
      </c>
      <c r="BE646" s="233">
        <f>IF(N646="základní",J646,0)</f>
        <v>0</v>
      </c>
      <c r="BF646" s="233">
        <f>IF(N646="snížená",J646,0)</f>
        <v>0</v>
      </c>
      <c r="BG646" s="233">
        <f>IF(N646="zákl. přenesená",J646,0)</f>
        <v>0</v>
      </c>
      <c r="BH646" s="233">
        <f>IF(N646="sníž. přenesená",J646,0)</f>
        <v>0</v>
      </c>
      <c r="BI646" s="233">
        <f>IF(N646="nulová",J646,0)</f>
        <v>0</v>
      </c>
      <c r="BJ646" s="23" t="s">
        <v>80</v>
      </c>
      <c r="BK646" s="233">
        <f>ROUND(I646*H646,1)</f>
        <v>0</v>
      </c>
      <c r="BL646" s="23" t="s">
        <v>283</v>
      </c>
      <c r="BM646" s="23" t="s">
        <v>964</v>
      </c>
    </row>
    <row r="647" spans="2:47" s="1" customFormat="1" ht="13.5">
      <c r="B647" s="45"/>
      <c r="C647" s="73"/>
      <c r="D647" s="234" t="s">
        <v>217</v>
      </c>
      <c r="E647" s="73"/>
      <c r="F647" s="235" t="s">
        <v>897</v>
      </c>
      <c r="G647" s="73"/>
      <c r="H647" s="73"/>
      <c r="I647" s="195"/>
      <c r="J647" s="73"/>
      <c r="K647" s="73"/>
      <c r="L647" s="71"/>
      <c r="M647" s="236"/>
      <c r="N647" s="46"/>
      <c r="O647" s="46"/>
      <c r="P647" s="46"/>
      <c r="Q647" s="46"/>
      <c r="R647" s="46"/>
      <c r="S647" s="46"/>
      <c r="T647" s="94"/>
      <c r="AT647" s="23" t="s">
        <v>217</v>
      </c>
      <c r="AU647" s="23" t="s">
        <v>82</v>
      </c>
    </row>
    <row r="648" spans="2:51" s="12" customFormat="1" ht="13.5">
      <c r="B648" s="250"/>
      <c r="C648" s="251"/>
      <c r="D648" s="234" t="s">
        <v>192</v>
      </c>
      <c r="E648" s="252" t="s">
        <v>21</v>
      </c>
      <c r="F648" s="253" t="s">
        <v>493</v>
      </c>
      <c r="G648" s="251"/>
      <c r="H648" s="252" t="s">
        <v>21</v>
      </c>
      <c r="I648" s="254"/>
      <c r="J648" s="251"/>
      <c r="K648" s="251"/>
      <c r="L648" s="255"/>
      <c r="M648" s="256"/>
      <c r="N648" s="257"/>
      <c r="O648" s="257"/>
      <c r="P648" s="257"/>
      <c r="Q648" s="257"/>
      <c r="R648" s="257"/>
      <c r="S648" s="257"/>
      <c r="T648" s="258"/>
      <c r="AT648" s="259" t="s">
        <v>192</v>
      </c>
      <c r="AU648" s="259" t="s">
        <v>82</v>
      </c>
      <c r="AV648" s="12" t="s">
        <v>80</v>
      </c>
      <c r="AW648" s="12" t="s">
        <v>35</v>
      </c>
      <c r="AX648" s="12" t="s">
        <v>72</v>
      </c>
      <c r="AY648" s="259" t="s">
        <v>130</v>
      </c>
    </row>
    <row r="649" spans="2:51" s="13" customFormat="1" ht="13.5">
      <c r="B649" s="260"/>
      <c r="C649" s="261"/>
      <c r="D649" s="234" t="s">
        <v>192</v>
      </c>
      <c r="E649" s="262" t="s">
        <v>21</v>
      </c>
      <c r="F649" s="263" t="s">
        <v>965</v>
      </c>
      <c r="G649" s="261"/>
      <c r="H649" s="264">
        <v>2.25</v>
      </c>
      <c r="I649" s="265"/>
      <c r="J649" s="261"/>
      <c r="K649" s="261"/>
      <c r="L649" s="266"/>
      <c r="M649" s="267"/>
      <c r="N649" s="268"/>
      <c r="O649" s="268"/>
      <c r="P649" s="268"/>
      <c r="Q649" s="268"/>
      <c r="R649" s="268"/>
      <c r="S649" s="268"/>
      <c r="T649" s="269"/>
      <c r="AT649" s="270" t="s">
        <v>192</v>
      </c>
      <c r="AU649" s="270" t="s">
        <v>82</v>
      </c>
      <c r="AV649" s="13" t="s">
        <v>82</v>
      </c>
      <c r="AW649" s="13" t="s">
        <v>35</v>
      </c>
      <c r="AX649" s="13" t="s">
        <v>72</v>
      </c>
      <c r="AY649" s="270" t="s">
        <v>130</v>
      </c>
    </row>
    <row r="650" spans="2:65" s="1" customFormat="1" ht="25.5" customHeight="1">
      <c r="B650" s="45"/>
      <c r="C650" s="223" t="s">
        <v>966</v>
      </c>
      <c r="D650" s="223" t="s">
        <v>131</v>
      </c>
      <c r="E650" s="224" t="s">
        <v>967</v>
      </c>
      <c r="F650" s="225" t="s">
        <v>968</v>
      </c>
      <c r="G650" s="226" t="s">
        <v>201</v>
      </c>
      <c r="H650" s="227">
        <v>2.25</v>
      </c>
      <c r="I650" s="228"/>
      <c r="J650" s="227">
        <f>ROUND(I650*H650,1)</f>
        <v>0</v>
      </c>
      <c r="K650" s="225" t="s">
        <v>135</v>
      </c>
      <c r="L650" s="71"/>
      <c r="M650" s="229" t="s">
        <v>21</v>
      </c>
      <c r="N650" s="230" t="s">
        <v>43</v>
      </c>
      <c r="O650" s="46"/>
      <c r="P650" s="231">
        <f>O650*H650</f>
        <v>0</v>
      </c>
      <c r="Q650" s="231">
        <v>0</v>
      </c>
      <c r="R650" s="231">
        <f>Q650*H650</f>
        <v>0</v>
      </c>
      <c r="S650" s="231">
        <v>0</v>
      </c>
      <c r="T650" s="232">
        <f>S650*H650</f>
        <v>0</v>
      </c>
      <c r="AR650" s="23" t="s">
        <v>283</v>
      </c>
      <c r="AT650" s="23" t="s">
        <v>131</v>
      </c>
      <c r="AU650" s="23" t="s">
        <v>82</v>
      </c>
      <c r="AY650" s="23" t="s">
        <v>130</v>
      </c>
      <c r="BE650" s="233">
        <f>IF(N650="základní",J650,0)</f>
        <v>0</v>
      </c>
      <c r="BF650" s="233">
        <f>IF(N650="snížená",J650,0)</f>
        <v>0</v>
      </c>
      <c r="BG650" s="233">
        <f>IF(N650="zákl. přenesená",J650,0)</f>
        <v>0</v>
      </c>
      <c r="BH650" s="233">
        <f>IF(N650="sníž. přenesená",J650,0)</f>
        <v>0</v>
      </c>
      <c r="BI650" s="233">
        <f>IF(N650="nulová",J650,0)</f>
        <v>0</v>
      </c>
      <c r="BJ650" s="23" t="s">
        <v>80</v>
      </c>
      <c r="BK650" s="233">
        <f>ROUND(I650*H650,1)</f>
        <v>0</v>
      </c>
      <c r="BL650" s="23" t="s">
        <v>283</v>
      </c>
      <c r="BM650" s="23" t="s">
        <v>969</v>
      </c>
    </row>
    <row r="651" spans="2:47" s="1" customFormat="1" ht="13.5">
      <c r="B651" s="45"/>
      <c r="C651" s="73"/>
      <c r="D651" s="234" t="s">
        <v>217</v>
      </c>
      <c r="E651" s="73"/>
      <c r="F651" s="235" t="s">
        <v>970</v>
      </c>
      <c r="G651" s="73"/>
      <c r="H651" s="73"/>
      <c r="I651" s="195"/>
      <c r="J651" s="73"/>
      <c r="K651" s="73"/>
      <c r="L651" s="71"/>
      <c r="M651" s="236"/>
      <c r="N651" s="46"/>
      <c r="O651" s="46"/>
      <c r="P651" s="46"/>
      <c r="Q651" s="46"/>
      <c r="R651" s="46"/>
      <c r="S651" s="46"/>
      <c r="T651" s="94"/>
      <c r="AT651" s="23" t="s">
        <v>217</v>
      </c>
      <c r="AU651" s="23" t="s">
        <v>82</v>
      </c>
    </row>
    <row r="652" spans="2:51" s="12" customFormat="1" ht="13.5">
      <c r="B652" s="250"/>
      <c r="C652" s="251"/>
      <c r="D652" s="234" t="s">
        <v>192</v>
      </c>
      <c r="E652" s="252" t="s">
        <v>21</v>
      </c>
      <c r="F652" s="253" t="s">
        <v>493</v>
      </c>
      <c r="G652" s="251"/>
      <c r="H652" s="252" t="s">
        <v>21</v>
      </c>
      <c r="I652" s="254"/>
      <c r="J652" s="251"/>
      <c r="K652" s="251"/>
      <c r="L652" s="255"/>
      <c r="M652" s="256"/>
      <c r="N652" s="257"/>
      <c r="O652" s="257"/>
      <c r="P652" s="257"/>
      <c r="Q652" s="257"/>
      <c r="R652" s="257"/>
      <c r="S652" s="257"/>
      <c r="T652" s="258"/>
      <c r="AT652" s="259" t="s">
        <v>192</v>
      </c>
      <c r="AU652" s="259" t="s">
        <v>82</v>
      </c>
      <c r="AV652" s="12" t="s">
        <v>80</v>
      </c>
      <c r="AW652" s="12" t="s">
        <v>35</v>
      </c>
      <c r="AX652" s="12" t="s">
        <v>72</v>
      </c>
      <c r="AY652" s="259" t="s">
        <v>130</v>
      </c>
    </row>
    <row r="653" spans="2:51" s="13" customFormat="1" ht="13.5">
      <c r="B653" s="260"/>
      <c r="C653" s="261"/>
      <c r="D653" s="234" t="s">
        <v>192</v>
      </c>
      <c r="E653" s="262" t="s">
        <v>21</v>
      </c>
      <c r="F653" s="263" t="s">
        <v>965</v>
      </c>
      <c r="G653" s="261"/>
      <c r="H653" s="264">
        <v>2.25</v>
      </c>
      <c r="I653" s="265"/>
      <c r="J653" s="261"/>
      <c r="K653" s="261"/>
      <c r="L653" s="266"/>
      <c r="M653" s="267"/>
      <c r="N653" s="268"/>
      <c r="O653" s="268"/>
      <c r="P653" s="268"/>
      <c r="Q653" s="268"/>
      <c r="R653" s="268"/>
      <c r="S653" s="268"/>
      <c r="T653" s="269"/>
      <c r="AT653" s="270" t="s">
        <v>192</v>
      </c>
      <c r="AU653" s="270" t="s">
        <v>82</v>
      </c>
      <c r="AV653" s="13" t="s">
        <v>82</v>
      </c>
      <c r="AW653" s="13" t="s">
        <v>35</v>
      </c>
      <c r="AX653" s="13" t="s">
        <v>72</v>
      </c>
      <c r="AY653" s="270" t="s">
        <v>130</v>
      </c>
    </row>
    <row r="654" spans="2:65" s="1" customFormat="1" ht="16.5" customHeight="1">
      <c r="B654" s="45"/>
      <c r="C654" s="223" t="s">
        <v>971</v>
      </c>
      <c r="D654" s="223" t="s">
        <v>131</v>
      </c>
      <c r="E654" s="224" t="s">
        <v>972</v>
      </c>
      <c r="F654" s="225" t="s">
        <v>973</v>
      </c>
      <c r="G654" s="226" t="s">
        <v>201</v>
      </c>
      <c r="H654" s="227">
        <v>9</v>
      </c>
      <c r="I654" s="228"/>
      <c r="J654" s="227">
        <f>ROUND(I654*H654,1)</f>
        <v>0</v>
      </c>
      <c r="K654" s="225" t="s">
        <v>224</v>
      </c>
      <c r="L654" s="71"/>
      <c r="M654" s="229" t="s">
        <v>21</v>
      </c>
      <c r="N654" s="230" t="s">
        <v>43</v>
      </c>
      <c r="O654" s="46"/>
      <c r="P654" s="231">
        <f>O654*H654</f>
        <v>0</v>
      </c>
      <c r="Q654" s="231">
        <v>0</v>
      </c>
      <c r="R654" s="231">
        <f>Q654*H654</f>
        <v>0</v>
      </c>
      <c r="S654" s="231">
        <v>0</v>
      </c>
      <c r="T654" s="232">
        <f>S654*H654</f>
        <v>0</v>
      </c>
      <c r="AR654" s="23" t="s">
        <v>283</v>
      </c>
      <c r="AT654" s="23" t="s">
        <v>131</v>
      </c>
      <c r="AU654" s="23" t="s">
        <v>82</v>
      </c>
      <c r="AY654" s="23" t="s">
        <v>130</v>
      </c>
      <c r="BE654" s="233">
        <f>IF(N654="základní",J654,0)</f>
        <v>0</v>
      </c>
      <c r="BF654" s="233">
        <f>IF(N654="snížená",J654,0)</f>
        <v>0</v>
      </c>
      <c r="BG654" s="233">
        <f>IF(N654="zákl. přenesená",J654,0)</f>
        <v>0</v>
      </c>
      <c r="BH654" s="233">
        <f>IF(N654="sníž. přenesená",J654,0)</f>
        <v>0</v>
      </c>
      <c r="BI654" s="233">
        <f>IF(N654="nulová",J654,0)</f>
        <v>0</v>
      </c>
      <c r="BJ654" s="23" t="s">
        <v>80</v>
      </c>
      <c r="BK654" s="233">
        <f>ROUND(I654*H654,1)</f>
        <v>0</v>
      </c>
      <c r="BL654" s="23" t="s">
        <v>283</v>
      </c>
      <c r="BM654" s="23" t="s">
        <v>974</v>
      </c>
    </row>
    <row r="655" spans="2:47" s="1" customFormat="1" ht="13.5">
      <c r="B655" s="45"/>
      <c r="C655" s="73"/>
      <c r="D655" s="234" t="s">
        <v>138</v>
      </c>
      <c r="E655" s="73"/>
      <c r="F655" s="235" t="s">
        <v>975</v>
      </c>
      <c r="G655" s="73"/>
      <c r="H655" s="73"/>
      <c r="I655" s="195"/>
      <c r="J655" s="73"/>
      <c r="K655" s="73"/>
      <c r="L655" s="71"/>
      <c r="M655" s="236"/>
      <c r="N655" s="46"/>
      <c r="O655" s="46"/>
      <c r="P655" s="46"/>
      <c r="Q655" s="46"/>
      <c r="R655" s="46"/>
      <c r="S655" s="46"/>
      <c r="T655" s="94"/>
      <c r="AT655" s="23" t="s">
        <v>138</v>
      </c>
      <c r="AU655" s="23" t="s">
        <v>82</v>
      </c>
    </row>
    <row r="656" spans="2:51" s="12" customFormat="1" ht="13.5">
      <c r="B656" s="250"/>
      <c r="C656" s="251"/>
      <c r="D656" s="234" t="s">
        <v>192</v>
      </c>
      <c r="E656" s="252" t="s">
        <v>21</v>
      </c>
      <c r="F656" s="253" t="s">
        <v>976</v>
      </c>
      <c r="G656" s="251"/>
      <c r="H656" s="252" t="s">
        <v>21</v>
      </c>
      <c r="I656" s="254"/>
      <c r="J656" s="251"/>
      <c r="K656" s="251"/>
      <c r="L656" s="255"/>
      <c r="M656" s="256"/>
      <c r="N656" s="257"/>
      <c r="O656" s="257"/>
      <c r="P656" s="257"/>
      <c r="Q656" s="257"/>
      <c r="R656" s="257"/>
      <c r="S656" s="257"/>
      <c r="T656" s="258"/>
      <c r="AT656" s="259" t="s">
        <v>192</v>
      </c>
      <c r="AU656" s="259" t="s">
        <v>82</v>
      </c>
      <c r="AV656" s="12" t="s">
        <v>80</v>
      </c>
      <c r="AW656" s="12" t="s">
        <v>35</v>
      </c>
      <c r="AX656" s="12" t="s">
        <v>72</v>
      </c>
      <c r="AY656" s="259" t="s">
        <v>130</v>
      </c>
    </row>
    <row r="657" spans="2:51" s="13" customFormat="1" ht="13.5">
      <c r="B657" s="260"/>
      <c r="C657" s="261"/>
      <c r="D657" s="234" t="s">
        <v>192</v>
      </c>
      <c r="E657" s="262" t="s">
        <v>21</v>
      </c>
      <c r="F657" s="263" t="s">
        <v>238</v>
      </c>
      <c r="G657" s="261"/>
      <c r="H657" s="264">
        <v>9</v>
      </c>
      <c r="I657" s="265"/>
      <c r="J657" s="261"/>
      <c r="K657" s="261"/>
      <c r="L657" s="266"/>
      <c r="M657" s="267"/>
      <c r="N657" s="268"/>
      <c r="O657" s="268"/>
      <c r="P657" s="268"/>
      <c r="Q657" s="268"/>
      <c r="R657" s="268"/>
      <c r="S657" s="268"/>
      <c r="T657" s="269"/>
      <c r="AT657" s="270" t="s">
        <v>192</v>
      </c>
      <c r="AU657" s="270" t="s">
        <v>82</v>
      </c>
      <c r="AV657" s="13" t="s">
        <v>82</v>
      </c>
      <c r="AW657" s="13" t="s">
        <v>35</v>
      </c>
      <c r="AX657" s="13" t="s">
        <v>72</v>
      </c>
      <c r="AY657" s="270" t="s">
        <v>130</v>
      </c>
    </row>
    <row r="658" spans="2:65" s="1" customFormat="1" ht="38.25" customHeight="1">
      <c r="B658" s="45"/>
      <c r="C658" s="223" t="s">
        <v>977</v>
      </c>
      <c r="D658" s="223" t="s">
        <v>131</v>
      </c>
      <c r="E658" s="224" t="s">
        <v>978</v>
      </c>
      <c r="F658" s="225" t="s">
        <v>979</v>
      </c>
      <c r="G658" s="226" t="s">
        <v>465</v>
      </c>
      <c r="H658" s="228"/>
      <c r="I658" s="228"/>
      <c r="J658" s="227">
        <f>ROUND(I658*H658,1)</f>
        <v>0</v>
      </c>
      <c r="K658" s="225" t="s">
        <v>135</v>
      </c>
      <c r="L658" s="71"/>
      <c r="M658" s="229" t="s">
        <v>21</v>
      </c>
      <c r="N658" s="230" t="s">
        <v>43</v>
      </c>
      <c r="O658" s="46"/>
      <c r="P658" s="231">
        <f>O658*H658</f>
        <v>0</v>
      </c>
      <c r="Q658" s="231">
        <v>0</v>
      </c>
      <c r="R658" s="231">
        <f>Q658*H658</f>
        <v>0</v>
      </c>
      <c r="S658" s="231">
        <v>0</v>
      </c>
      <c r="T658" s="232">
        <f>S658*H658</f>
        <v>0</v>
      </c>
      <c r="AR658" s="23" t="s">
        <v>283</v>
      </c>
      <c r="AT658" s="23" t="s">
        <v>131</v>
      </c>
      <c r="AU658" s="23" t="s">
        <v>82</v>
      </c>
      <c r="AY658" s="23" t="s">
        <v>130</v>
      </c>
      <c r="BE658" s="233">
        <f>IF(N658="základní",J658,0)</f>
        <v>0</v>
      </c>
      <c r="BF658" s="233">
        <f>IF(N658="snížená",J658,0)</f>
        <v>0</v>
      </c>
      <c r="BG658" s="233">
        <f>IF(N658="zákl. přenesená",J658,0)</f>
        <v>0</v>
      </c>
      <c r="BH658" s="233">
        <f>IF(N658="sníž. přenesená",J658,0)</f>
        <v>0</v>
      </c>
      <c r="BI658" s="233">
        <f>IF(N658="nulová",J658,0)</f>
        <v>0</v>
      </c>
      <c r="BJ658" s="23" t="s">
        <v>80</v>
      </c>
      <c r="BK658" s="233">
        <f>ROUND(I658*H658,1)</f>
        <v>0</v>
      </c>
      <c r="BL658" s="23" t="s">
        <v>283</v>
      </c>
      <c r="BM658" s="23" t="s">
        <v>980</v>
      </c>
    </row>
    <row r="659" spans="2:47" s="1" customFormat="1" ht="13.5">
      <c r="B659" s="45"/>
      <c r="C659" s="73"/>
      <c r="D659" s="234" t="s">
        <v>217</v>
      </c>
      <c r="E659" s="73"/>
      <c r="F659" s="235" t="s">
        <v>503</v>
      </c>
      <c r="G659" s="73"/>
      <c r="H659" s="73"/>
      <c r="I659" s="195"/>
      <c r="J659" s="73"/>
      <c r="K659" s="73"/>
      <c r="L659" s="71"/>
      <c r="M659" s="236"/>
      <c r="N659" s="46"/>
      <c r="O659" s="46"/>
      <c r="P659" s="46"/>
      <c r="Q659" s="46"/>
      <c r="R659" s="46"/>
      <c r="S659" s="46"/>
      <c r="T659" s="94"/>
      <c r="AT659" s="23" t="s">
        <v>217</v>
      </c>
      <c r="AU659" s="23" t="s">
        <v>82</v>
      </c>
    </row>
    <row r="660" spans="2:63" s="10" customFormat="1" ht="29.85" customHeight="1">
      <c r="B660" s="209"/>
      <c r="C660" s="210"/>
      <c r="D660" s="211" t="s">
        <v>71</v>
      </c>
      <c r="E660" s="248" t="s">
        <v>981</v>
      </c>
      <c r="F660" s="248" t="s">
        <v>982</v>
      </c>
      <c r="G660" s="210"/>
      <c r="H660" s="210"/>
      <c r="I660" s="213"/>
      <c r="J660" s="249">
        <f>BK660</f>
        <v>0</v>
      </c>
      <c r="K660" s="210"/>
      <c r="L660" s="215"/>
      <c r="M660" s="216"/>
      <c r="N660" s="217"/>
      <c r="O660" s="217"/>
      <c r="P660" s="218">
        <f>SUM(P661:P693)</f>
        <v>0</v>
      </c>
      <c r="Q660" s="217"/>
      <c r="R660" s="218">
        <f>SUM(R661:R693)</f>
        <v>0.023023500000000002</v>
      </c>
      <c r="S660" s="217"/>
      <c r="T660" s="219">
        <f>SUM(T661:T693)</f>
        <v>0</v>
      </c>
      <c r="AR660" s="220" t="s">
        <v>82</v>
      </c>
      <c r="AT660" s="221" t="s">
        <v>71</v>
      </c>
      <c r="AU660" s="221" t="s">
        <v>80</v>
      </c>
      <c r="AY660" s="220" t="s">
        <v>130</v>
      </c>
      <c r="BK660" s="222">
        <f>SUM(BK661:BK693)</f>
        <v>0</v>
      </c>
    </row>
    <row r="661" spans="2:65" s="1" customFormat="1" ht="16.5" customHeight="1">
      <c r="B661" s="45"/>
      <c r="C661" s="223" t="s">
        <v>983</v>
      </c>
      <c r="D661" s="223" t="s">
        <v>131</v>
      </c>
      <c r="E661" s="224" t="s">
        <v>984</v>
      </c>
      <c r="F661" s="225" t="s">
        <v>985</v>
      </c>
      <c r="G661" s="226" t="s">
        <v>201</v>
      </c>
      <c r="H661" s="227">
        <v>3.29</v>
      </c>
      <c r="I661" s="228"/>
      <c r="J661" s="227">
        <f>ROUND(I661*H661,1)</f>
        <v>0</v>
      </c>
      <c r="K661" s="225" t="s">
        <v>135</v>
      </c>
      <c r="L661" s="71"/>
      <c r="M661" s="229" t="s">
        <v>21</v>
      </c>
      <c r="N661" s="230" t="s">
        <v>43</v>
      </c>
      <c r="O661" s="46"/>
      <c r="P661" s="231">
        <f>O661*H661</f>
        <v>0</v>
      </c>
      <c r="Q661" s="231">
        <v>0.00015</v>
      </c>
      <c r="R661" s="231">
        <f>Q661*H661</f>
        <v>0.0004935</v>
      </c>
      <c r="S661" s="231">
        <v>0</v>
      </c>
      <c r="T661" s="232">
        <f>S661*H661</f>
        <v>0</v>
      </c>
      <c r="AR661" s="23" t="s">
        <v>283</v>
      </c>
      <c r="AT661" s="23" t="s">
        <v>131</v>
      </c>
      <c r="AU661" s="23" t="s">
        <v>82</v>
      </c>
      <c r="AY661" s="23" t="s">
        <v>130</v>
      </c>
      <c r="BE661" s="233">
        <f>IF(N661="základní",J661,0)</f>
        <v>0</v>
      </c>
      <c r="BF661" s="233">
        <f>IF(N661="snížená",J661,0)</f>
        <v>0</v>
      </c>
      <c r="BG661" s="233">
        <f>IF(N661="zákl. přenesená",J661,0)</f>
        <v>0</v>
      </c>
      <c r="BH661" s="233">
        <f>IF(N661="sníž. přenesená",J661,0)</f>
        <v>0</v>
      </c>
      <c r="BI661" s="233">
        <f>IF(N661="nulová",J661,0)</f>
        <v>0</v>
      </c>
      <c r="BJ661" s="23" t="s">
        <v>80</v>
      </c>
      <c r="BK661" s="233">
        <f>ROUND(I661*H661,1)</f>
        <v>0</v>
      </c>
      <c r="BL661" s="23" t="s">
        <v>283</v>
      </c>
      <c r="BM661" s="23" t="s">
        <v>986</v>
      </c>
    </row>
    <row r="662" spans="2:51" s="12" customFormat="1" ht="13.5">
      <c r="B662" s="250"/>
      <c r="C662" s="251"/>
      <c r="D662" s="234" t="s">
        <v>192</v>
      </c>
      <c r="E662" s="252" t="s">
        <v>21</v>
      </c>
      <c r="F662" s="253" t="s">
        <v>763</v>
      </c>
      <c r="G662" s="251"/>
      <c r="H662" s="252" t="s">
        <v>21</v>
      </c>
      <c r="I662" s="254"/>
      <c r="J662" s="251"/>
      <c r="K662" s="251"/>
      <c r="L662" s="255"/>
      <c r="M662" s="256"/>
      <c r="N662" s="257"/>
      <c r="O662" s="257"/>
      <c r="P662" s="257"/>
      <c r="Q662" s="257"/>
      <c r="R662" s="257"/>
      <c r="S662" s="257"/>
      <c r="T662" s="258"/>
      <c r="AT662" s="259" t="s">
        <v>192</v>
      </c>
      <c r="AU662" s="259" t="s">
        <v>82</v>
      </c>
      <c r="AV662" s="12" t="s">
        <v>80</v>
      </c>
      <c r="AW662" s="12" t="s">
        <v>35</v>
      </c>
      <c r="AX662" s="12" t="s">
        <v>72</v>
      </c>
      <c r="AY662" s="259" t="s">
        <v>130</v>
      </c>
    </row>
    <row r="663" spans="2:51" s="13" customFormat="1" ht="13.5">
      <c r="B663" s="260"/>
      <c r="C663" s="261"/>
      <c r="D663" s="234" t="s">
        <v>192</v>
      </c>
      <c r="E663" s="262" t="s">
        <v>21</v>
      </c>
      <c r="F663" s="263" t="s">
        <v>987</v>
      </c>
      <c r="G663" s="261"/>
      <c r="H663" s="264">
        <v>0.24</v>
      </c>
      <c r="I663" s="265"/>
      <c r="J663" s="261"/>
      <c r="K663" s="261"/>
      <c r="L663" s="266"/>
      <c r="M663" s="267"/>
      <c r="N663" s="268"/>
      <c r="O663" s="268"/>
      <c r="P663" s="268"/>
      <c r="Q663" s="268"/>
      <c r="R663" s="268"/>
      <c r="S663" s="268"/>
      <c r="T663" s="269"/>
      <c r="AT663" s="270" t="s">
        <v>192</v>
      </c>
      <c r="AU663" s="270" t="s">
        <v>82</v>
      </c>
      <c r="AV663" s="13" t="s">
        <v>82</v>
      </c>
      <c r="AW663" s="13" t="s">
        <v>35</v>
      </c>
      <c r="AX663" s="13" t="s">
        <v>72</v>
      </c>
      <c r="AY663" s="270" t="s">
        <v>130</v>
      </c>
    </row>
    <row r="664" spans="2:51" s="13" customFormat="1" ht="13.5">
      <c r="B664" s="260"/>
      <c r="C664" s="261"/>
      <c r="D664" s="234" t="s">
        <v>192</v>
      </c>
      <c r="E664" s="262" t="s">
        <v>21</v>
      </c>
      <c r="F664" s="263" t="s">
        <v>988</v>
      </c>
      <c r="G664" s="261"/>
      <c r="H664" s="264">
        <v>3.05</v>
      </c>
      <c r="I664" s="265"/>
      <c r="J664" s="261"/>
      <c r="K664" s="261"/>
      <c r="L664" s="266"/>
      <c r="M664" s="267"/>
      <c r="N664" s="268"/>
      <c r="O664" s="268"/>
      <c r="P664" s="268"/>
      <c r="Q664" s="268"/>
      <c r="R664" s="268"/>
      <c r="S664" s="268"/>
      <c r="T664" s="269"/>
      <c r="AT664" s="270" t="s">
        <v>192</v>
      </c>
      <c r="AU664" s="270" t="s">
        <v>82</v>
      </c>
      <c r="AV664" s="13" t="s">
        <v>82</v>
      </c>
      <c r="AW664" s="13" t="s">
        <v>35</v>
      </c>
      <c r="AX664" s="13" t="s">
        <v>72</v>
      </c>
      <c r="AY664" s="270" t="s">
        <v>130</v>
      </c>
    </row>
    <row r="665" spans="2:65" s="1" customFormat="1" ht="16.5" customHeight="1">
      <c r="B665" s="45"/>
      <c r="C665" s="223" t="s">
        <v>989</v>
      </c>
      <c r="D665" s="223" t="s">
        <v>131</v>
      </c>
      <c r="E665" s="224" t="s">
        <v>990</v>
      </c>
      <c r="F665" s="225" t="s">
        <v>991</v>
      </c>
      <c r="G665" s="226" t="s">
        <v>201</v>
      </c>
      <c r="H665" s="227">
        <v>3.29</v>
      </c>
      <c r="I665" s="228"/>
      <c r="J665" s="227">
        <f>ROUND(I665*H665,1)</f>
        <v>0</v>
      </c>
      <c r="K665" s="225" t="s">
        <v>135</v>
      </c>
      <c r="L665" s="71"/>
      <c r="M665" s="229" t="s">
        <v>21</v>
      </c>
      <c r="N665" s="230" t="s">
        <v>43</v>
      </c>
      <c r="O665" s="46"/>
      <c r="P665" s="231">
        <f>O665*H665</f>
        <v>0</v>
      </c>
      <c r="Q665" s="231">
        <v>0.00012</v>
      </c>
      <c r="R665" s="231">
        <f>Q665*H665</f>
        <v>0.0003948</v>
      </c>
      <c r="S665" s="231">
        <v>0</v>
      </c>
      <c r="T665" s="232">
        <f>S665*H665</f>
        <v>0</v>
      </c>
      <c r="AR665" s="23" t="s">
        <v>283</v>
      </c>
      <c r="AT665" s="23" t="s">
        <v>131</v>
      </c>
      <c r="AU665" s="23" t="s">
        <v>82</v>
      </c>
      <c r="AY665" s="23" t="s">
        <v>130</v>
      </c>
      <c r="BE665" s="233">
        <f>IF(N665="základní",J665,0)</f>
        <v>0</v>
      </c>
      <c r="BF665" s="233">
        <f>IF(N665="snížená",J665,0)</f>
        <v>0</v>
      </c>
      <c r="BG665" s="233">
        <f>IF(N665="zákl. přenesená",J665,0)</f>
        <v>0</v>
      </c>
      <c r="BH665" s="233">
        <f>IF(N665="sníž. přenesená",J665,0)</f>
        <v>0</v>
      </c>
      <c r="BI665" s="233">
        <f>IF(N665="nulová",J665,0)</f>
        <v>0</v>
      </c>
      <c r="BJ665" s="23" t="s">
        <v>80</v>
      </c>
      <c r="BK665" s="233">
        <f>ROUND(I665*H665,1)</f>
        <v>0</v>
      </c>
      <c r="BL665" s="23" t="s">
        <v>283</v>
      </c>
      <c r="BM665" s="23" t="s">
        <v>992</v>
      </c>
    </row>
    <row r="666" spans="2:65" s="1" customFormat="1" ht="16.5" customHeight="1">
      <c r="B666" s="45"/>
      <c r="C666" s="223" t="s">
        <v>993</v>
      </c>
      <c r="D666" s="223" t="s">
        <v>131</v>
      </c>
      <c r="E666" s="224" t="s">
        <v>994</v>
      </c>
      <c r="F666" s="225" t="s">
        <v>995</v>
      </c>
      <c r="G666" s="226" t="s">
        <v>201</v>
      </c>
      <c r="H666" s="227">
        <v>26.67</v>
      </c>
      <c r="I666" s="228"/>
      <c r="J666" s="227">
        <f>ROUND(I666*H666,1)</f>
        <v>0</v>
      </c>
      <c r="K666" s="225" t="s">
        <v>135</v>
      </c>
      <c r="L666" s="71"/>
      <c r="M666" s="229" t="s">
        <v>21</v>
      </c>
      <c r="N666" s="230" t="s">
        <v>43</v>
      </c>
      <c r="O666" s="46"/>
      <c r="P666" s="231">
        <f>O666*H666</f>
        <v>0</v>
      </c>
      <c r="Q666" s="231">
        <v>6E-05</v>
      </c>
      <c r="R666" s="231">
        <f>Q666*H666</f>
        <v>0.0016002000000000002</v>
      </c>
      <c r="S666" s="231">
        <v>0</v>
      </c>
      <c r="T666" s="232">
        <f>S666*H666</f>
        <v>0</v>
      </c>
      <c r="AR666" s="23" t="s">
        <v>283</v>
      </c>
      <c r="AT666" s="23" t="s">
        <v>131</v>
      </c>
      <c r="AU666" s="23" t="s">
        <v>82</v>
      </c>
      <c r="AY666" s="23" t="s">
        <v>130</v>
      </c>
      <c r="BE666" s="233">
        <f>IF(N666="základní",J666,0)</f>
        <v>0</v>
      </c>
      <c r="BF666" s="233">
        <f>IF(N666="snížená",J666,0)</f>
        <v>0</v>
      </c>
      <c r="BG666" s="233">
        <f>IF(N666="zákl. přenesená",J666,0)</f>
        <v>0</v>
      </c>
      <c r="BH666" s="233">
        <f>IF(N666="sníž. přenesená",J666,0)</f>
        <v>0</v>
      </c>
      <c r="BI666" s="233">
        <f>IF(N666="nulová",J666,0)</f>
        <v>0</v>
      </c>
      <c r="BJ666" s="23" t="s">
        <v>80</v>
      </c>
      <c r="BK666" s="233">
        <f>ROUND(I666*H666,1)</f>
        <v>0</v>
      </c>
      <c r="BL666" s="23" t="s">
        <v>283</v>
      </c>
      <c r="BM666" s="23" t="s">
        <v>996</v>
      </c>
    </row>
    <row r="667" spans="2:51" s="12" customFormat="1" ht="13.5">
      <c r="B667" s="250"/>
      <c r="C667" s="251"/>
      <c r="D667" s="234" t="s">
        <v>192</v>
      </c>
      <c r="E667" s="252" t="s">
        <v>21</v>
      </c>
      <c r="F667" s="253" t="s">
        <v>756</v>
      </c>
      <c r="G667" s="251"/>
      <c r="H667" s="252" t="s">
        <v>21</v>
      </c>
      <c r="I667" s="254"/>
      <c r="J667" s="251"/>
      <c r="K667" s="251"/>
      <c r="L667" s="255"/>
      <c r="M667" s="256"/>
      <c r="N667" s="257"/>
      <c r="O667" s="257"/>
      <c r="P667" s="257"/>
      <c r="Q667" s="257"/>
      <c r="R667" s="257"/>
      <c r="S667" s="257"/>
      <c r="T667" s="258"/>
      <c r="AT667" s="259" t="s">
        <v>192</v>
      </c>
      <c r="AU667" s="259" t="s">
        <v>82</v>
      </c>
      <c r="AV667" s="12" t="s">
        <v>80</v>
      </c>
      <c r="AW667" s="12" t="s">
        <v>35</v>
      </c>
      <c r="AX667" s="12" t="s">
        <v>72</v>
      </c>
      <c r="AY667" s="259" t="s">
        <v>130</v>
      </c>
    </row>
    <row r="668" spans="2:51" s="13" customFormat="1" ht="13.5">
      <c r="B668" s="260"/>
      <c r="C668" s="261"/>
      <c r="D668" s="234" t="s">
        <v>192</v>
      </c>
      <c r="E668" s="262" t="s">
        <v>21</v>
      </c>
      <c r="F668" s="263" t="s">
        <v>997</v>
      </c>
      <c r="G668" s="261"/>
      <c r="H668" s="264">
        <v>13.2</v>
      </c>
      <c r="I668" s="265"/>
      <c r="J668" s="261"/>
      <c r="K668" s="261"/>
      <c r="L668" s="266"/>
      <c r="M668" s="267"/>
      <c r="N668" s="268"/>
      <c r="O668" s="268"/>
      <c r="P668" s="268"/>
      <c r="Q668" s="268"/>
      <c r="R668" s="268"/>
      <c r="S668" s="268"/>
      <c r="T668" s="269"/>
      <c r="AT668" s="270" t="s">
        <v>192</v>
      </c>
      <c r="AU668" s="270" t="s">
        <v>82</v>
      </c>
      <c r="AV668" s="13" t="s">
        <v>82</v>
      </c>
      <c r="AW668" s="13" t="s">
        <v>35</v>
      </c>
      <c r="AX668" s="13" t="s">
        <v>72</v>
      </c>
      <c r="AY668" s="270" t="s">
        <v>130</v>
      </c>
    </row>
    <row r="669" spans="2:51" s="12" customFormat="1" ht="13.5">
      <c r="B669" s="250"/>
      <c r="C669" s="251"/>
      <c r="D669" s="234" t="s">
        <v>192</v>
      </c>
      <c r="E669" s="252" t="s">
        <v>21</v>
      </c>
      <c r="F669" s="253" t="s">
        <v>757</v>
      </c>
      <c r="G669" s="251"/>
      <c r="H669" s="252" t="s">
        <v>21</v>
      </c>
      <c r="I669" s="254"/>
      <c r="J669" s="251"/>
      <c r="K669" s="251"/>
      <c r="L669" s="255"/>
      <c r="M669" s="256"/>
      <c r="N669" s="257"/>
      <c r="O669" s="257"/>
      <c r="P669" s="257"/>
      <c r="Q669" s="257"/>
      <c r="R669" s="257"/>
      <c r="S669" s="257"/>
      <c r="T669" s="258"/>
      <c r="AT669" s="259" t="s">
        <v>192</v>
      </c>
      <c r="AU669" s="259" t="s">
        <v>82</v>
      </c>
      <c r="AV669" s="12" t="s">
        <v>80</v>
      </c>
      <c r="AW669" s="12" t="s">
        <v>35</v>
      </c>
      <c r="AX669" s="12" t="s">
        <v>72</v>
      </c>
      <c r="AY669" s="259" t="s">
        <v>130</v>
      </c>
    </row>
    <row r="670" spans="2:51" s="13" customFormat="1" ht="13.5">
      <c r="B670" s="260"/>
      <c r="C670" s="261"/>
      <c r="D670" s="234" t="s">
        <v>192</v>
      </c>
      <c r="E670" s="262" t="s">
        <v>21</v>
      </c>
      <c r="F670" s="263" t="s">
        <v>998</v>
      </c>
      <c r="G670" s="261"/>
      <c r="H670" s="264">
        <v>2.73</v>
      </c>
      <c r="I670" s="265"/>
      <c r="J670" s="261"/>
      <c r="K670" s="261"/>
      <c r="L670" s="266"/>
      <c r="M670" s="267"/>
      <c r="N670" s="268"/>
      <c r="O670" s="268"/>
      <c r="P670" s="268"/>
      <c r="Q670" s="268"/>
      <c r="R670" s="268"/>
      <c r="S670" s="268"/>
      <c r="T670" s="269"/>
      <c r="AT670" s="270" t="s">
        <v>192</v>
      </c>
      <c r="AU670" s="270" t="s">
        <v>82</v>
      </c>
      <c r="AV670" s="13" t="s">
        <v>82</v>
      </c>
      <c r="AW670" s="13" t="s">
        <v>35</v>
      </c>
      <c r="AX670" s="13" t="s">
        <v>72</v>
      </c>
      <c r="AY670" s="270" t="s">
        <v>130</v>
      </c>
    </row>
    <row r="671" spans="2:51" s="12" customFormat="1" ht="13.5">
      <c r="B671" s="250"/>
      <c r="C671" s="251"/>
      <c r="D671" s="234" t="s">
        <v>192</v>
      </c>
      <c r="E671" s="252" t="s">
        <v>21</v>
      </c>
      <c r="F671" s="253" t="s">
        <v>829</v>
      </c>
      <c r="G671" s="251"/>
      <c r="H671" s="252" t="s">
        <v>21</v>
      </c>
      <c r="I671" s="254"/>
      <c r="J671" s="251"/>
      <c r="K671" s="251"/>
      <c r="L671" s="255"/>
      <c r="M671" s="256"/>
      <c r="N671" s="257"/>
      <c r="O671" s="257"/>
      <c r="P671" s="257"/>
      <c r="Q671" s="257"/>
      <c r="R671" s="257"/>
      <c r="S671" s="257"/>
      <c r="T671" s="258"/>
      <c r="AT671" s="259" t="s">
        <v>192</v>
      </c>
      <c r="AU671" s="259" t="s">
        <v>82</v>
      </c>
      <c r="AV671" s="12" t="s">
        <v>80</v>
      </c>
      <c r="AW671" s="12" t="s">
        <v>35</v>
      </c>
      <c r="AX671" s="12" t="s">
        <v>72</v>
      </c>
      <c r="AY671" s="259" t="s">
        <v>130</v>
      </c>
    </row>
    <row r="672" spans="2:51" s="13" customFormat="1" ht="13.5">
      <c r="B672" s="260"/>
      <c r="C672" s="261"/>
      <c r="D672" s="234" t="s">
        <v>192</v>
      </c>
      <c r="E672" s="262" t="s">
        <v>21</v>
      </c>
      <c r="F672" s="263" t="s">
        <v>999</v>
      </c>
      <c r="G672" s="261"/>
      <c r="H672" s="264">
        <v>1.2</v>
      </c>
      <c r="I672" s="265"/>
      <c r="J672" s="261"/>
      <c r="K672" s="261"/>
      <c r="L672" s="266"/>
      <c r="M672" s="267"/>
      <c r="N672" s="268"/>
      <c r="O672" s="268"/>
      <c r="P672" s="268"/>
      <c r="Q672" s="268"/>
      <c r="R672" s="268"/>
      <c r="S672" s="268"/>
      <c r="T672" s="269"/>
      <c r="AT672" s="270" t="s">
        <v>192</v>
      </c>
      <c r="AU672" s="270" t="s">
        <v>82</v>
      </c>
      <c r="AV672" s="13" t="s">
        <v>82</v>
      </c>
      <c r="AW672" s="13" t="s">
        <v>35</v>
      </c>
      <c r="AX672" s="13" t="s">
        <v>72</v>
      </c>
      <c r="AY672" s="270" t="s">
        <v>130</v>
      </c>
    </row>
    <row r="673" spans="2:51" s="13" customFormat="1" ht="13.5">
      <c r="B673" s="260"/>
      <c r="C673" s="261"/>
      <c r="D673" s="234" t="s">
        <v>192</v>
      </c>
      <c r="E673" s="262" t="s">
        <v>21</v>
      </c>
      <c r="F673" s="263" t="s">
        <v>1000</v>
      </c>
      <c r="G673" s="261"/>
      <c r="H673" s="264">
        <v>9.54</v>
      </c>
      <c r="I673" s="265"/>
      <c r="J673" s="261"/>
      <c r="K673" s="261"/>
      <c r="L673" s="266"/>
      <c r="M673" s="267"/>
      <c r="N673" s="268"/>
      <c r="O673" s="268"/>
      <c r="P673" s="268"/>
      <c r="Q673" s="268"/>
      <c r="R673" s="268"/>
      <c r="S673" s="268"/>
      <c r="T673" s="269"/>
      <c r="AT673" s="270" t="s">
        <v>192</v>
      </c>
      <c r="AU673" s="270" t="s">
        <v>82</v>
      </c>
      <c r="AV673" s="13" t="s">
        <v>82</v>
      </c>
      <c r="AW673" s="13" t="s">
        <v>35</v>
      </c>
      <c r="AX673" s="13" t="s">
        <v>72</v>
      </c>
      <c r="AY673" s="270" t="s">
        <v>130</v>
      </c>
    </row>
    <row r="674" spans="2:65" s="1" customFormat="1" ht="25.5" customHeight="1">
      <c r="B674" s="45"/>
      <c r="C674" s="223" t="s">
        <v>1001</v>
      </c>
      <c r="D674" s="223" t="s">
        <v>131</v>
      </c>
      <c r="E674" s="224" t="s">
        <v>1002</v>
      </c>
      <c r="F674" s="225" t="s">
        <v>1003</v>
      </c>
      <c r="G674" s="226" t="s">
        <v>201</v>
      </c>
      <c r="H674" s="227">
        <v>41.07</v>
      </c>
      <c r="I674" s="228"/>
      <c r="J674" s="227">
        <f>ROUND(I674*H674,1)</f>
        <v>0</v>
      </c>
      <c r="K674" s="225" t="s">
        <v>135</v>
      </c>
      <c r="L674" s="71"/>
      <c r="M674" s="229" t="s">
        <v>21</v>
      </c>
      <c r="N674" s="230" t="s">
        <v>43</v>
      </c>
      <c r="O674" s="46"/>
      <c r="P674" s="231">
        <f>O674*H674</f>
        <v>0</v>
      </c>
      <c r="Q674" s="231">
        <v>0.00016</v>
      </c>
      <c r="R674" s="231">
        <f>Q674*H674</f>
        <v>0.006571200000000001</v>
      </c>
      <c r="S674" s="231">
        <v>0</v>
      </c>
      <c r="T674" s="232">
        <f>S674*H674</f>
        <v>0</v>
      </c>
      <c r="AR674" s="23" t="s">
        <v>283</v>
      </c>
      <c r="AT674" s="23" t="s">
        <v>131</v>
      </c>
      <c r="AU674" s="23" t="s">
        <v>82</v>
      </c>
      <c r="AY674" s="23" t="s">
        <v>130</v>
      </c>
      <c r="BE674" s="233">
        <f>IF(N674="základní",J674,0)</f>
        <v>0</v>
      </c>
      <c r="BF674" s="233">
        <f>IF(N674="snížená",J674,0)</f>
        <v>0</v>
      </c>
      <c r="BG674" s="233">
        <f>IF(N674="zákl. přenesená",J674,0)</f>
        <v>0</v>
      </c>
      <c r="BH674" s="233">
        <f>IF(N674="sníž. přenesená",J674,0)</f>
        <v>0</v>
      </c>
      <c r="BI674" s="233">
        <f>IF(N674="nulová",J674,0)</f>
        <v>0</v>
      </c>
      <c r="BJ674" s="23" t="s">
        <v>80</v>
      </c>
      <c r="BK674" s="233">
        <f>ROUND(I674*H674,1)</f>
        <v>0</v>
      </c>
      <c r="BL674" s="23" t="s">
        <v>283</v>
      </c>
      <c r="BM674" s="23" t="s">
        <v>1004</v>
      </c>
    </row>
    <row r="675" spans="2:51" s="12" customFormat="1" ht="13.5">
      <c r="B675" s="250"/>
      <c r="C675" s="251"/>
      <c r="D675" s="234" t="s">
        <v>192</v>
      </c>
      <c r="E675" s="252" t="s">
        <v>21</v>
      </c>
      <c r="F675" s="253" t="s">
        <v>211</v>
      </c>
      <c r="G675" s="251"/>
      <c r="H675" s="252" t="s">
        <v>21</v>
      </c>
      <c r="I675" s="254"/>
      <c r="J675" s="251"/>
      <c r="K675" s="251"/>
      <c r="L675" s="255"/>
      <c r="M675" s="256"/>
      <c r="N675" s="257"/>
      <c r="O675" s="257"/>
      <c r="P675" s="257"/>
      <c r="Q675" s="257"/>
      <c r="R675" s="257"/>
      <c r="S675" s="257"/>
      <c r="T675" s="258"/>
      <c r="AT675" s="259" t="s">
        <v>192</v>
      </c>
      <c r="AU675" s="259" t="s">
        <v>82</v>
      </c>
      <c r="AV675" s="12" t="s">
        <v>80</v>
      </c>
      <c r="AW675" s="12" t="s">
        <v>35</v>
      </c>
      <c r="AX675" s="12" t="s">
        <v>72</v>
      </c>
      <c r="AY675" s="259" t="s">
        <v>130</v>
      </c>
    </row>
    <row r="676" spans="2:51" s="13" customFormat="1" ht="13.5">
      <c r="B676" s="260"/>
      <c r="C676" s="261"/>
      <c r="D676" s="234" t="s">
        <v>192</v>
      </c>
      <c r="E676" s="262" t="s">
        <v>21</v>
      </c>
      <c r="F676" s="263" t="s">
        <v>1005</v>
      </c>
      <c r="G676" s="261"/>
      <c r="H676" s="264">
        <v>14.4</v>
      </c>
      <c r="I676" s="265"/>
      <c r="J676" s="261"/>
      <c r="K676" s="261"/>
      <c r="L676" s="266"/>
      <c r="M676" s="267"/>
      <c r="N676" s="268"/>
      <c r="O676" s="268"/>
      <c r="P676" s="268"/>
      <c r="Q676" s="268"/>
      <c r="R676" s="268"/>
      <c r="S676" s="268"/>
      <c r="T676" s="269"/>
      <c r="AT676" s="270" t="s">
        <v>192</v>
      </c>
      <c r="AU676" s="270" t="s">
        <v>82</v>
      </c>
      <c r="AV676" s="13" t="s">
        <v>82</v>
      </c>
      <c r="AW676" s="13" t="s">
        <v>35</v>
      </c>
      <c r="AX676" s="13" t="s">
        <v>72</v>
      </c>
      <c r="AY676" s="270" t="s">
        <v>130</v>
      </c>
    </row>
    <row r="677" spans="2:51" s="12" customFormat="1" ht="13.5">
      <c r="B677" s="250"/>
      <c r="C677" s="251"/>
      <c r="D677" s="234" t="s">
        <v>192</v>
      </c>
      <c r="E677" s="252" t="s">
        <v>21</v>
      </c>
      <c r="F677" s="253" t="s">
        <v>756</v>
      </c>
      <c r="G677" s="251"/>
      <c r="H677" s="252" t="s">
        <v>21</v>
      </c>
      <c r="I677" s="254"/>
      <c r="J677" s="251"/>
      <c r="K677" s="251"/>
      <c r="L677" s="255"/>
      <c r="M677" s="256"/>
      <c r="N677" s="257"/>
      <c r="O677" s="257"/>
      <c r="P677" s="257"/>
      <c r="Q677" s="257"/>
      <c r="R677" s="257"/>
      <c r="S677" s="257"/>
      <c r="T677" s="258"/>
      <c r="AT677" s="259" t="s">
        <v>192</v>
      </c>
      <c r="AU677" s="259" t="s">
        <v>82</v>
      </c>
      <c r="AV677" s="12" t="s">
        <v>80</v>
      </c>
      <c r="AW677" s="12" t="s">
        <v>35</v>
      </c>
      <c r="AX677" s="12" t="s">
        <v>72</v>
      </c>
      <c r="AY677" s="259" t="s">
        <v>130</v>
      </c>
    </row>
    <row r="678" spans="2:51" s="13" customFormat="1" ht="13.5">
      <c r="B678" s="260"/>
      <c r="C678" s="261"/>
      <c r="D678" s="234" t="s">
        <v>192</v>
      </c>
      <c r="E678" s="262" t="s">
        <v>21</v>
      </c>
      <c r="F678" s="263" t="s">
        <v>997</v>
      </c>
      <c r="G678" s="261"/>
      <c r="H678" s="264">
        <v>13.2</v>
      </c>
      <c r="I678" s="265"/>
      <c r="J678" s="261"/>
      <c r="K678" s="261"/>
      <c r="L678" s="266"/>
      <c r="M678" s="267"/>
      <c r="N678" s="268"/>
      <c r="O678" s="268"/>
      <c r="P678" s="268"/>
      <c r="Q678" s="268"/>
      <c r="R678" s="268"/>
      <c r="S678" s="268"/>
      <c r="T678" s="269"/>
      <c r="AT678" s="270" t="s">
        <v>192</v>
      </c>
      <c r="AU678" s="270" t="s">
        <v>82</v>
      </c>
      <c r="AV678" s="13" t="s">
        <v>82</v>
      </c>
      <c r="AW678" s="13" t="s">
        <v>35</v>
      </c>
      <c r="AX678" s="13" t="s">
        <v>72</v>
      </c>
      <c r="AY678" s="270" t="s">
        <v>130</v>
      </c>
    </row>
    <row r="679" spans="2:51" s="12" customFormat="1" ht="13.5">
      <c r="B679" s="250"/>
      <c r="C679" s="251"/>
      <c r="D679" s="234" t="s">
        <v>192</v>
      </c>
      <c r="E679" s="252" t="s">
        <v>21</v>
      </c>
      <c r="F679" s="253" t="s">
        <v>757</v>
      </c>
      <c r="G679" s="251"/>
      <c r="H679" s="252" t="s">
        <v>21</v>
      </c>
      <c r="I679" s="254"/>
      <c r="J679" s="251"/>
      <c r="K679" s="251"/>
      <c r="L679" s="255"/>
      <c r="M679" s="256"/>
      <c r="N679" s="257"/>
      <c r="O679" s="257"/>
      <c r="P679" s="257"/>
      <c r="Q679" s="257"/>
      <c r="R679" s="257"/>
      <c r="S679" s="257"/>
      <c r="T679" s="258"/>
      <c r="AT679" s="259" t="s">
        <v>192</v>
      </c>
      <c r="AU679" s="259" t="s">
        <v>82</v>
      </c>
      <c r="AV679" s="12" t="s">
        <v>80</v>
      </c>
      <c r="AW679" s="12" t="s">
        <v>35</v>
      </c>
      <c r="AX679" s="12" t="s">
        <v>72</v>
      </c>
      <c r="AY679" s="259" t="s">
        <v>130</v>
      </c>
    </row>
    <row r="680" spans="2:51" s="13" customFormat="1" ht="13.5">
      <c r="B680" s="260"/>
      <c r="C680" s="261"/>
      <c r="D680" s="234" t="s">
        <v>192</v>
      </c>
      <c r="E680" s="262" t="s">
        <v>21</v>
      </c>
      <c r="F680" s="263" t="s">
        <v>998</v>
      </c>
      <c r="G680" s="261"/>
      <c r="H680" s="264">
        <v>2.73</v>
      </c>
      <c r="I680" s="265"/>
      <c r="J680" s="261"/>
      <c r="K680" s="261"/>
      <c r="L680" s="266"/>
      <c r="M680" s="267"/>
      <c r="N680" s="268"/>
      <c r="O680" s="268"/>
      <c r="P680" s="268"/>
      <c r="Q680" s="268"/>
      <c r="R680" s="268"/>
      <c r="S680" s="268"/>
      <c r="T680" s="269"/>
      <c r="AT680" s="270" t="s">
        <v>192</v>
      </c>
      <c r="AU680" s="270" t="s">
        <v>82</v>
      </c>
      <c r="AV680" s="13" t="s">
        <v>82</v>
      </c>
      <c r="AW680" s="13" t="s">
        <v>35</v>
      </c>
      <c r="AX680" s="13" t="s">
        <v>72</v>
      </c>
      <c r="AY680" s="270" t="s">
        <v>130</v>
      </c>
    </row>
    <row r="681" spans="2:51" s="12" customFormat="1" ht="13.5">
      <c r="B681" s="250"/>
      <c r="C681" s="251"/>
      <c r="D681" s="234" t="s">
        <v>192</v>
      </c>
      <c r="E681" s="252" t="s">
        <v>21</v>
      </c>
      <c r="F681" s="253" t="s">
        <v>829</v>
      </c>
      <c r="G681" s="251"/>
      <c r="H681" s="252" t="s">
        <v>21</v>
      </c>
      <c r="I681" s="254"/>
      <c r="J681" s="251"/>
      <c r="K681" s="251"/>
      <c r="L681" s="255"/>
      <c r="M681" s="256"/>
      <c r="N681" s="257"/>
      <c r="O681" s="257"/>
      <c r="P681" s="257"/>
      <c r="Q681" s="257"/>
      <c r="R681" s="257"/>
      <c r="S681" s="257"/>
      <c r="T681" s="258"/>
      <c r="AT681" s="259" t="s">
        <v>192</v>
      </c>
      <c r="AU681" s="259" t="s">
        <v>82</v>
      </c>
      <c r="AV681" s="12" t="s">
        <v>80</v>
      </c>
      <c r="AW681" s="12" t="s">
        <v>35</v>
      </c>
      <c r="AX681" s="12" t="s">
        <v>72</v>
      </c>
      <c r="AY681" s="259" t="s">
        <v>130</v>
      </c>
    </row>
    <row r="682" spans="2:51" s="13" customFormat="1" ht="13.5">
      <c r="B682" s="260"/>
      <c r="C682" s="261"/>
      <c r="D682" s="234" t="s">
        <v>192</v>
      </c>
      <c r="E682" s="262" t="s">
        <v>21</v>
      </c>
      <c r="F682" s="263" t="s">
        <v>999</v>
      </c>
      <c r="G682" s="261"/>
      <c r="H682" s="264">
        <v>1.2</v>
      </c>
      <c r="I682" s="265"/>
      <c r="J682" s="261"/>
      <c r="K682" s="261"/>
      <c r="L682" s="266"/>
      <c r="M682" s="267"/>
      <c r="N682" s="268"/>
      <c r="O682" s="268"/>
      <c r="P682" s="268"/>
      <c r="Q682" s="268"/>
      <c r="R682" s="268"/>
      <c r="S682" s="268"/>
      <c r="T682" s="269"/>
      <c r="AT682" s="270" t="s">
        <v>192</v>
      </c>
      <c r="AU682" s="270" t="s">
        <v>82</v>
      </c>
      <c r="AV682" s="13" t="s">
        <v>82</v>
      </c>
      <c r="AW682" s="13" t="s">
        <v>35</v>
      </c>
      <c r="AX682" s="13" t="s">
        <v>72</v>
      </c>
      <c r="AY682" s="270" t="s">
        <v>130</v>
      </c>
    </row>
    <row r="683" spans="2:51" s="13" customFormat="1" ht="13.5">
      <c r="B683" s="260"/>
      <c r="C683" s="261"/>
      <c r="D683" s="234" t="s">
        <v>192</v>
      </c>
      <c r="E683" s="262" t="s">
        <v>21</v>
      </c>
      <c r="F683" s="263" t="s">
        <v>1000</v>
      </c>
      <c r="G683" s="261"/>
      <c r="H683" s="264">
        <v>9.54</v>
      </c>
      <c r="I683" s="265"/>
      <c r="J683" s="261"/>
      <c r="K683" s="261"/>
      <c r="L683" s="266"/>
      <c r="M683" s="267"/>
      <c r="N683" s="268"/>
      <c r="O683" s="268"/>
      <c r="P683" s="268"/>
      <c r="Q683" s="268"/>
      <c r="R683" s="268"/>
      <c r="S683" s="268"/>
      <c r="T683" s="269"/>
      <c r="AT683" s="270" t="s">
        <v>192</v>
      </c>
      <c r="AU683" s="270" t="s">
        <v>82</v>
      </c>
      <c r="AV683" s="13" t="s">
        <v>82</v>
      </c>
      <c r="AW683" s="13" t="s">
        <v>35</v>
      </c>
      <c r="AX683" s="13" t="s">
        <v>72</v>
      </c>
      <c r="AY683" s="270" t="s">
        <v>130</v>
      </c>
    </row>
    <row r="684" spans="2:65" s="1" customFormat="1" ht="16.5" customHeight="1">
      <c r="B684" s="45"/>
      <c r="C684" s="223" t="s">
        <v>1006</v>
      </c>
      <c r="D684" s="223" t="s">
        <v>131</v>
      </c>
      <c r="E684" s="224" t="s">
        <v>1007</v>
      </c>
      <c r="F684" s="225" t="s">
        <v>1008</v>
      </c>
      <c r="G684" s="226" t="s">
        <v>201</v>
      </c>
      <c r="H684" s="227">
        <v>41.07</v>
      </c>
      <c r="I684" s="228"/>
      <c r="J684" s="227">
        <f>ROUND(I684*H684,1)</f>
        <v>0</v>
      </c>
      <c r="K684" s="225" t="s">
        <v>135</v>
      </c>
      <c r="L684" s="71"/>
      <c r="M684" s="229" t="s">
        <v>21</v>
      </c>
      <c r="N684" s="230" t="s">
        <v>43</v>
      </c>
      <c r="O684" s="46"/>
      <c r="P684" s="231">
        <f>O684*H684</f>
        <v>0</v>
      </c>
      <c r="Q684" s="231">
        <v>0.00017</v>
      </c>
      <c r="R684" s="231">
        <f>Q684*H684</f>
        <v>0.006981900000000001</v>
      </c>
      <c r="S684" s="231">
        <v>0</v>
      </c>
      <c r="T684" s="232">
        <f>S684*H684</f>
        <v>0</v>
      </c>
      <c r="AR684" s="23" t="s">
        <v>283</v>
      </c>
      <c r="AT684" s="23" t="s">
        <v>131</v>
      </c>
      <c r="AU684" s="23" t="s">
        <v>82</v>
      </c>
      <c r="AY684" s="23" t="s">
        <v>130</v>
      </c>
      <c r="BE684" s="233">
        <f>IF(N684="základní",J684,0)</f>
        <v>0</v>
      </c>
      <c r="BF684" s="233">
        <f>IF(N684="snížená",J684,0)</f>
        <v>0</v>
      </c>
      <c r="BG684" s="233">
        <f>IF(N684="zákl. přenesená",J684,0)</f>
        <v>0</v>
      </c>
      <c r="BH684" s="233">
        <f>IF(N684="sníž. přenesená",J684,0)</f>
        <v>0</v>
      </c>
      <c r="BI684" s="233">
        <f>IF(N684="nulová",J684,0)</f>
        <v>0</v>
      </c>
      <c r="BJ684" s="23" t="s">
        <v>80</v>
      </c>
      <c r="BK684" s="233">
        <f>ROUND(I684*H684,1)</f>
        <v>0</v>
      </c>
      <c r="BL684" s="23" t="s">
        <v>283</v>
      </c>
      <c r="BM684" s="23" t="s">
        <v>1009</v>
      </c>
    </row>
    <row r="685" spans="2:65" s="1" customFormat="1" ht="25.5" customHeight="1">
      <c r="B685" s="45"/>
      <c r="C685" s="223" t="s">
        <v>1010</v>
      </c>
      <c r="D685" s="223" t="s">
        <v>131</v>
      </c>
      <c r="E685" s="224" t="s">
        <v>1011</v>
      </c>
      <c r="F685" s="225" t="s">
        <v>1012</v>
      </c>
      <c r="G685" s="226" t="s">
        <v>201</v>
      </c>
      <c r="H685" s="227">
        <v>41.07</v>
      </c>
      <c r="I685" s="228"/>
      <c r="J685" s="227">
        <f>ROUND(I685*H685,1)</f>
        <v>0</v>
      </c>
      <c r="K685" s="225" t="s">
        <v>135</v>
      </c>
      <c r="L685" s="71"/>
      <c r="M685" s="229" t="s">
        <v>21</v>
      </c>
      <c r="N685" s="230" t="s">
        <v>43</v>
      </c>
      <c r="O685" s="46"/>
      <c r="P685" s="231">
        <f>O685*H685</f>
        <v>0</v>
      </c>
      <c r="Q685" s="231">
        <v>0.00017</v>
      </c>
      <c r="R685" s="231">
        <f>Q685*H685</f>
        <v>0.006981900000000001</v>
      </c>
      <c r="S685" s="231">
        <v>0</v>
      </c>
      <c r="T685" s="232">
        <f>S685*H685</f>
        <v>0</v>
      </c>
      <c r="AR685" s="23" t="s">
        <v>283</v>
      </c>
      <c r="AT685" s="23" t="s">
        <v>131</v>
      </c>
      <c r="AU685" s="23" t="s">
        <v>82</v>
      </c>
      <c r="AY685" s="23" t="s">
        <v>130</v>
      </c>
      <c r="BE685" s="233">
        <f>IF(N685="základní",J685,0)</f>
        <v>0</v>
      </c>
      <c r="BF685" s="233">
        <f>IF(N685="snížená",J685,0)</f>
        <v>0</v>
      </c>
      <c r="BG685" s="233">
        <f>IF(N685="zákl. přenesená",J685,0)</f>
        <v>0</v>
      </c>
      <c r="BH685" s="233">
        <f>IF(N685="sníž. přenesená",J685,0)</f>
        <v>0</v>
      </c>
      <c r="BI685" s="233">
        <f>IF(N685="nulová",J685,0)</f>
        <v>0</v>
      </c>
      <c r="BJ685" s="23" t="s">
        <v>80</v>
      </c>
      <c r="BK685" s="233">
        <f>ROUND(I685*H685,1)</f>
        <v>0</v>
      </c>
      <c r="BL685" s="23" t="s">
        <v>283</v>
      </c>
      <c r="BM685" s="23" t="s">
        <v>1013</v>
      </c>
    </row>
    <row r="686" spans="2:65" s="1" customFormat="1" ht="16.5" customHeight="1">
      <c r="B686" s="45"/>
      <c r="C686" s="223" t="s">
        <v>1014</v>
      </c>
      <c r="D686" s="223" t="s">
        <v>131</v>
      </c>
      <c r="E686" s="224" t="s">
        <v>1015</v>
      </c>
      <c r="F686" s="225" t="s">
        <v>1016</v>
      </c>
      <c r="G686" s="226" t="s">
        <v>201</v>
      </c>
      <c r="H686" s="227">
        <v>868</v>
      </c>
      <c r="I686" s="228"/>
      <c r="J686" s="227">
        <f>ROUND(I686*H686,1)</f>
        <v>0</v>
      </c>
      <c r="K686" s="225" t="s">
        <v>224</v>
      </c>
      <c r="L686" s="71"/>
      <c r="M686" s="229" t="s">
        <v>21</v>
      </c>
      <c r="N686" s="230" t="s">
        <v>43</v>
      </c>
      <c r="O686" s="46"/>
      <c r="P686" s="231">
        <f>O686*H686</f>
        <v>0</v>
      </c>
      <c r="Q686" s="231">
        <v>0</v>
      </c>
      <c r="R686" s="231">
        <f>Q686*H686</f>
        <v>0</v>
      </c>
      <c r="S686" s="231">
        <v>0</v>
      </c>
      <c r="T686" s="232">
        <f>S686*H686</f>
        <v>0</v>
      </c>
      <c r="AR686" s="23" t="s">
        <v>283</v>
      </c>
      <c r="AT686" s="23" t="s">
        <v>131</v>
      </c>
      <c r="AU686" s="23" t="s">
        <v>82</v>
      </c>
      <c r="AY686" s="23" t="s">
        <v>130</v>
      </c>
      <c r="BE686" s="233">
        <f>IF(N686="základní",J686,0)</f>
        <v>0</v>
      </c>
      <c r="BF686" s="233">
        <f>IF(N686="snížená",J686,0)</f>
        <v>0</v>
      </c>
      <c r="BG686" s="233">
        <f>IF(N686="zákl. přenesená",J686,0)</f>
        <v>0</v>
      </c>
      <c r="BH686" s="233">
        <f>IF(N686="sníž. přenesená",J686,0)</f>
        <v>0</v>
      </c>
      <c r="BI686" s="233">
        <f>IF(N686="nulová",J686,0)</f>
        <v>0</v>
      </c>
      <c r="BJ686" s="23" t="s">
        <v>80</v>
      </c>
      <c r="BK686" s="233">
        <f>ROUND(I686*H686,1)</f>
        <v>0</v>
      </c>
      <c r="BL686" s="23" t="s">
        <v>283</v>
      </c>
      <c r="BM686" s="23" t="s">
        <v>1017</v>
      </c>
    </row>
    <row r="687" spans="2:47" s="1" customFormat="1" ht="13.5">
      <c r="B687" s="45"/>
      <c r="C687" s="73"/>
      <c r="D687" s="234" t="s">
        <v>138</v>
      </c>
      <c r="E687" s="73"/>
      <c r="F687" s="235" t="s">
        <v>1018</v>
      </c>
      <c r="G687" s="73"/>
      <c r="H687" s="73"/>
      <c r="I687" s="195"/>
      <c r="J687" s="73"/>
      <c r="K687" s="73"/>
      <c r="L687" s="71"/>
      <c r="M687" s="236"/>
      <c r="N687" s="46"/>
      <c r="O687" s="46"/>
      <c r="P687" s="46"/>
      <c r="Q687" s="46"/>
      <c r="R687" s="46"/>
      <c r="S687" s="46"/>
      <c r="T687" s="94"/>
      <c r="AT687" s="23" t="s">
        <v>138</v>
      </c>
      <c r="AU687" s="23" t="s">
        <v>82</v>
      </c>
    </row>
    <row r="688" spans="2:51" s="12" customFormat="1" ht="13.5">
      <c r="B688" s="250"/>
      <c r="C688" s="251"/>
      <c r="D688" s="234" t="s">
        <v>192</v>
      </c>
      <c r="E688" s="252" t="s">
        <v>21</v>
      </c>
      <c r="F688" s="253" t="s">
        <v>1019</v>
      </c>
      <c r="G688" s="251"/>
      <c r="H688" s="252" t="s">
        <v>21</v>
      </c>
      <c r="I688" s="254"/>
      <c r="J688" s="251"/>
      <c r="K688" s="251"/>
      <c r="L688" s="255"/>
      <c r="M688" s="256"/>
      <c r="N688" s="257"/>
      <c r="O688" s="257"/>
      <c r="P688" s="257"/>
      <c r="Q688" s="257"/>
      <c r="R688" s="257"/>
      <c r="S688" s="257"/>
      <c r="T688" s="258"/>
      <c r="AT688" s="259" t="s">
        <v>192</v>
      </c>
      <c r="AU688" s="259" t="s">
        <v>82</v>
      </c>
      <c r="AV688" s="12" t="s">
        <v>80</v>
      </c>
      <c r="AW688" s="12" t="s">
        <v>35</v>
      </c>
      <c r="AX688" s="12" t="s">
        <v>72</v>
      </c>
      <c r="AY688" s="259" t="s">
        <v>130</v>
      </c>
    </row>
    <row r="689" spans="2:51" s="13" customFormat="1" ht="13.5">
      <c r="B689" s="260"/>
      <c r="C689" s="261"/>
      <c r="D689" s="234" t="s">
        <v>192</v>
      </c>
      <c r="E689" s="262" t="s">
        <v>21</v>
      </c>
      <c r="F689" s="263" t="s">
        <v>1020</v>
      </c>
      <c r="G689" s="261"/>
      <c r="H689" s="264">
        <v>650</v>
      </c>
      <c r="I689" s="265"/>
      <c r="J689" s="261"/>
      <c r="K689" s="261"/>
      <c r="L689" s="266"/>
      <c r="M689" s="267"/>
      <c r="N689" s="268"/>
      <c r="O689" s="268"/>
      <c r="P689" s="268"/>
      <c r="Q689" s="268"/>
      <c r="R689" s="268"/>
      <c r="S689" s="268"/>
      <c r="T689" s="269"/>
      <c r="AT689" s="270" t="s">
        <v>192</v>
      </c>
      <c r="AU689" s="270" t="s">
        <v>82</v>
      </c>
      <c r="AV689" s="13" t="s">
        <v>82</v>
      </c>
      <c r="AW689" s="13" t="s">
        <v>35</v>
      </c>
      <c r="AX689" s="13" t="s">
        <v>72</v>
      </c>
      <c r="AY689" s="270" t="s">
        <v>130</v>
      </c>
    </row>
    <row r="690" spans="2:51" s="12" customFormat="1" ht="13.5">
      <c r="B690" s="250"/>
      <c r="C690" s="251"/>
      <c r="D690" s="234" t="s">
        <v>192</v>
      </c>
      <c r="E690" s="252" t="s">
        <v>21</v>
      </c>
      <c r="F690" s="253" t="s">
        <v>1021</v>
      </c>
      <c r="G690" s="251"/>
      <c r="H690" s="252" t="s">
        <v>21</v>
      </c>
      <c r="I690" s="254"/>
      <c r="J690" s="251"/>
      <c r="K690" s="251"/>
      <c r="L690" s="255"/>
      <c r="M690" s="256"/>
      <c r="N690" s="257"/>
      <c r="O690" s="257"/>
      <c r="P690" s="257"/>
      <c r="Q690" s="257"/>
      <c r="R690" s="257"/>
      <c r="S690" s="257"/>
      <c r="T690" s="258"/>
      <c r="AT690" s="259" t="s">
        <v>192</v>
      </c>
      <c r="AU690" s="259" t="s">
        <v>82</v>
      </c>
      <c r="AV690" s="12" t="s">
        <v>80</v>
      </c>
      <c r="AW690" s="12" t="s">
        <v>35</v>
      </c>
      <c r="AX690" s="12" t="s">
        <v>72</v>
      </c>
      <c r="AY690" s="259" t="s">
        <v>130</v>
      </c>
    </row>
    <row r="691" spans="2:51" s="13" customFormat="1" ht="13.5">
      <c r="B691" s="260"/>
      <c r="C691" s="261"/>
      <c r="D691" s="234" t="s">
        <v>192</v>
      </c>
      <c r="E691" s="262" t="s">
        <v>21</v>
      </c>
      <c r="F691" s="263" t="s">
        <v>586</v>
      </c>
      <c r="G691" s="261"/>
      <c r="H691" s="264">
        <v>65</v>
      </c>
      <c r="I691" s="265"/>
      <c r="J691" s="261"/>
      <c r="K691" s="261"/>
      <c r="L691" s="266"/>
      <c r="M691" s="267"/>
      <c r="N691" s="268"/>
      <c r="O691" s="268"/>
      <c r="P691" s="268"/>
      <c r="Q691" s="268"/>
      <c r="R691" s="268"/>
      <c r="S691" s="268"/>
      <c r="T691" s="269"/>
      <c r="AT691" s="270" t="s">
        <v>192</v>
      </c>
      <c r="AU691" s="270" t="s">
        <v>82</v>
      </c>
      <c r="AV691" s="13" t="s">
        <v>82</v>
      </c>
      <c r="AW691" s="13" t="s">
        <v>35</v>
      </c>
      <c r="AX691" s="13" t="s">
        <v>72</v>
      </c>
      <c r="AY691" s="270" t="s">
        <v>130</v>
      </c>
    </row>
    <row r="692" spans="2:51" s="12" customFormat="1" ht="13.5">
      <c r="B692" s="250"/>
      <c r="C692" s="251"/>
      <c r="D692" s="234" t="s">
        <v>192</v>
      </c>
      <c r="E692" s="252" t="s">
        <v>21</v>
      </c>
      <c r="F692" s="253" t="s">
        <v>1022</v>
      </c>
      <c r="G692" s="251"/>
      <c r="H692" s="252" t="s">
        <v>21</v>
      </c>
      <c r="I692" s="254"/>
      <c r="J692" s="251"/>
      <c r="K692" s="251"/>
      <c r="L692" s="255"/>
      <c r="M692" s="256"/>
      <c r="N692" s="257"/>
      <c r="O692" s="257"/>
      <c r="P692" s="257"/>
      <c r="Q692" s="257"/>
      <c r="R692" s="257"/>
      <c r="S692" s="257"/>
      <c r="T692" s="258"/>
      <c r="AT692" s="259" t="s">
        <v>192</v>
      </c>
      <c r="AU692" s="259" t="s">
        <v>82</v>
      </c>
      <c r="AV692" s="12" t="s">
        <v>80</v>
      </c>
      <c r="AW692" s="12" t="s">
        <v>35</v>
      </c>
      <c r="AX692" s="12" t="s">
        <v>72</v>
      </c>
      <c r="AY692" s="259" t="s">
        <v>130</v>
      </c>
    </row>
    <row r="693" spans="2:51" s="13" customFormat="1" ht="13.5">
      <c r="B693" s="260"/>
      <c r="C693" s="261"/>
      <c r="D693" s="234" t="s">
        <v>192</v>
      </c>
      <c r="E693" s="262" t="s">
        <v>21</v>
      </c>
      <c r="F693" s="263" t="s">
        <v>1023</v>
      </c>
      <c r="G693" s="261"/>
      <c r="H693" s="264">
        <v>153</v>
      </c>
      <c r="I693" s="265"/>
      <c r="J693" s="261"/>
      <c r="K693" s="261"/>
      <c r="L693" s="266"/>
      <c r="M693" s="267"/>
      <c r="N693" s="268"/>
      <c r="O693" s="268"/>
      <c r="P693" s="268"/>
      <c r="Q693" s="268"/>
      <c r="R693" s="268"/>
      <c r="S693" s="268"/>
      <c r="T693" s="269"/>
      <c r="AT693" s="270" t="s">
        <v>192</v>
      </c>
      <c r="AU693" s="270" t="s">
        <v>82</v>
      </c>
      <c r="AV693" s="13" t="s">
        <v>82</v>
      </c>
      <c r="AW693" s="13" t="s">
        <v>35</v>
      </c>
      <c r="AX693" s="13" t="s">
        <v>72</v>
      </c>
      <c r="AY693" s="270" t="s">
        <v>130</v>
      </c>
    </row>
    <row r="694" spans="2:63" s="10" customFormat="1" ht="29.85" customHeight="1">
      <c r="B694" s="209"/>
      <c r="C694" s="210"/>
      <c r="D694" s="211" t="s">
        <v>71</v>
      </c>
      <c r="E694" s="248" t="s">
        <v>1024</v>
      </c>
      <c r="F694" s="248" t="s">
        <v>1025</v>
      </c>
      <c r="G694" s="210"/>
      <c r="H694" s="210"/>
      <c r="I694" s="213"/>
      <c r="J694" s="249">
        <f>BK694</f>
        <v>0</v>
      </c>
      <c r="K694" s="210"/>
      <c r="L694" s="215"/>
      <c r="M694" s="216"/>
      <c r="N694" s="217"/>
      <c r="O694" s="217"/>
      <c r="P694" s="218">
        <f>SUM(P695:P712)</f>
        <v>0</v>
      </c>
      <c r="Q694" s="217"/>
      <c r="R694" s="218">
        <f>SUM(R695:R712)</f>
        <v>0</v>
      </c>
      <c r="S694" s="217"/>
      <c r="T694" s="219">
        <f>SUM(T695:T712)</f>
        <v>0</v>
      </c>
      <c r="AR694" s="220" t="s">
        <v>82</v>
      </c>
      <c r="AT694" s="221" t="s">
        <v>71</v>
      </c>
      <c r="AU694" s="221" t="s">
        <v>80</v>
      </c>
      <c r="AY694" s="220" t="s">
        <v>130</v>
      </c>
      <c r="BK694" s="222">
        <f>SUM(BK695:BK712)</f>
        <v>0</v>
      </c>
    </row>
    <row r="695" spans="2:65" s="1" customFormat="1" ht="16.5" customHeight="1">
      <c r="B695" s="45"/>
      <c r="C695" s="223" t="s">
        <v>1026</v>
      </c>
      <c r="D695" s="223" t="s">
        <v>131</v>
      </c>
      <c r="E695" s="224" t="s">
        <v>1027</v>
      </c>
      <c r="F695" s="225" t="s">
        <v>1028</v>
      </c>
      <c r="G695" s="226" t="s">
        <v>201</v>
      </c>
      <c r="H695" s="227">
        <v>2721</v>
      </c>
      <c r="I695" s="228"/>
      <c r="J695" s="227">
        <f>ROUND(I695*H695,1)</f>
        <v>0</v>
      </c>
      <c r="K695" s="225" t="s">
        <v>224</v>
      </c>
      <c r="L695" s="71"/>
      <c r="M695" s="229" t="s">
        <v>21</v>
      </c>
      <c r="N695" s="230" t="s">
        <v>43</v>
      </c>
      <c r="O695" s="46"/>
      <c r="P695" s="231">
        <f>O695*H695</f>
        <v>0</v>
      </c>
      <c r="Q695" s="231">
        <v>0</v>
      </c>
      <c r="R695" s="231">
        <f>Q695*H695</f>
        <v>0</v>
      </c>
      <c r="S695" s="231">
        <v>0</v>
      </c>
      <c r="T695" s="232">
        <f>S695*H695</f>
        <v>0</v>
      </c>
      <c r="AR695" s="23" t="s">
        <v>283</v>
      </c>
      <c r="AT695" s="23" t="s">
        <v>131</v>
      </c>
      <c r="AU695" s="23" t="s">
        <v>82</v>
      </c>
      <c r="AY695" s="23" t="s">
        <v>130</v>
      </c>
      <c r="BE695" s="233">
        <f>IF(N695="základní",J695,0)</f>
        <v>0</v>
      </c>
      <c r="BF695" s="233">
        <f>IF(N695="snížená",J695,0)</f>
        <v>0</v>
      </c>
      <c r="BG695" s="233">
        <f>IF(N695="zákl. přenesená",J695,0)</f>
        <v>0</v>
      </c>
      <c r="BH695" s="233">
        <f>IF(N695="sníž. přenesená",J695,0)</f>
        <v>0</v>
      </c>
      <c r="BI695" s="233">
        <f>IF(N695="nulová",J695,0)</f>
        <v>0</v>
      </c>
      <c r="BJ695" s="23" t="s">
        <v>80</v>
      </c>
      <c r="BK695" s="233">
        <f>ROUND(I695*H695,1)</f>
        <v>0</v>
      </c>
      <c r="BL695" s="23" t="s">
        <v>283</v>
      </c>
      <c r="BM695" s="23" t="s">
        <v>1029</v>
      </c>
    </row>
    <row r="696" spans="2:47" s="1" customFormat="1" ht="13.5">
      <c r="B696" s="45"/>
      <c r="C696" s="73"/>
      <c r="D696" s="234" t="s">
        <v>138</v>
      </c>
      <c r="E696" s="73"/>
      <c r="F696" s="235" t="s">
        <v>1030</v>
      </c>
      <c r="G696" s="73"/>
      <c r="H696" s="73"/>
      <c r="I696" s="195"/>
      <c r="J696" s="73"/>
      <c r="K696" s="73"/>
      <c r="L696" s="71"/>
      <c r="M696" s="236"/>
      <c r="N696" s="46"/>
      <c r="O696" s="46"/>
      <c r="P696" s="46"/>
      <c r="Q696" s="46"/>
      <c r="R696" s="46"/>
      <c r="S696" s="46"/>
      <c r="T696" s="94"/>
      <c r="AT696" s="23" t="s">
        <v>138</v>
      </c>
      <c r="AU696" s="23" t="s">
        <v>82</v>
      </c>
    </row>
    <row r="697" spans="2:51" s="12" customFormat="1" ht="13.5">
      <c r="B697" s="250"/>
      <c r="C697" s="251"/>
      <c r="D697" s="234" t="s">
        <v>192</v>
      </c>
      <c r="E697" s="252" t="s">
        <v>21</v>
      </c>
      <c r="F697" s="253" t="s">
        <v>232</v>
      </c>
      <c r="G697" s="251"/>
      <c r="H697" s="252" t="s">
        <v>21</v>
      </c>
      <c r="I697" s="254"/>
      <c r="J697" s="251"/>
      <c r="K697" s="251"/>
      <c r="L697" s="255"/>
      <c r="M697" s="256"/>
      <c r="N697" s="257"/>
      <c r="O697" s="257"/>
      <c r="P697" s="257"/>
      <c r="Q697" s="257"/>
      <c r="R697" s="257"/>
      <c r="S697" s="257"/>
      <c r="T697" s="258"/>
      <c r="AT697" s="259" t="s">
        <v>192</v>
      </c>
      <c r="AU697" s="259" t="s">
        <v>82</v>
      </c>
      <c r="AV697" s="12" t="s">
        <v>80</v>
      </c>
      <c r="AW697" s="12" t="s">
        <v>35</v>
      </c>
      <c r="AX697" s="12" t="s">
        <v>72</v>
      </c>
      <c r="AY697" s="259" t="s">
        <v>130</v>
      </c>
    </row>
    <row r="698" spans="2:51" s="13" customFormat="1" ht="13.5">
      <c r="B698" s="260"/>
      <c r="C698" s="261"/>
      <c r="D698" s="234" t="s">
        <v>192</v>
      </c>
      <c r="E698" s="262" t="s">
        <v>21</v>
      </c>
      <c r="F698" s="263" t="s">
        <v>1031</v>
      </c>
      <c r="G698" s="261"/>
      <c r="H698" s="264">
        <v>1325</v>
      </c>
      <c r="I698" s="265"/>
      <c r="J698" s="261"/>
      <c r="K698" s="261"/>
      <c r="L698" s="266"/>
      <c r="M698" s="267"/>
      <c r="N698" s="268"/>
      <c r="O698" s="268"/>
      <c r="P698" s="268"/>
      <c r="Q698" s="268"/>
      <c r="R698" s="268"/>
      <c r="S698" s="268"/>
      <c r="T698" s="269"/>
      <c r="AT698" s="270" t="s">
        <v>192</v>
      </c>
      <c r="AU698" s="270" t="s">
        <v>82</v>
      </c>
      <c r="AV698" s="13" t="s">
        <v>82</v>
      </c>
      <c r="AW698" s="13" t="s">
        <v>35</v>
      </c>
      <c r="AX698" s="13" t="s">
        <v>72</v>
      </c>
      <c r="AY698" s="270" t="s">
        <v>130</v>
      </c>
    </row>
    <row r="699" spans="2:51" s="12" customFormat="1" ht="13.5">
      <c r="B699" s="250"/>
      <c r="C699" s="251"/>
      <c r="D699" s="234" t="s">
        <v>192</v>
      </c>
      <c r="E699" s="252" t="s">
        <v>21</v>
      </c>
      <c r="F699" s="253" t="s">
        <v>234</v>
      </c>
      <c r="G699" s="251"/>
      <c r="H699" s="252" t="s">
        <v>21</v>
      </c>
      <c r="I699" s="254"/>
      <c r="J699" s="251"/>
      <c r="K699" s="251"/>
      <c r="L699" s="255"/>
      <c r="M699" s="256"/>
      <c r="N699" s="257"/>
      <c r="O699" s="257"/>
      <c r="P699" s="257"/>
      <c r="Q699" s="257"/>
      <c r="R699" s="257"/>
      <c r="S699" s="257"/>
      <c r="T699" s="258"/>
      <c r="AT699" s="259" t="s">
        <v>192</v>
      </c>
      <c r="AU699" s="259" t="s">
        <v>82</v>
      </c>
      <c r="AV699" s="12" t="s">
        <v>80</v>
      </c>
      <c r="AW699" s="12" t="s">
        <v>35</v>
      </c>
      <c r="AX699" s="12" t="s">
        <v>72</v>
      </c>
      <c r="AY699" s="259" t="s">
        <v>130</v>
      </c>
    </row>
    <row r="700" spans="2:51" s="13" customFormat="1" ht="13.5">
      <c r="B700" s="260"/>
      <c r="C700" s="261"/>
      <c r="D700" s="234" t="s">
        <v>192</v>
      </c>
      <c r="E700" s="262" t="s">
        <v>21</v>
      </c>
      <c r="F700" s="263" t="s">
        <v>1032</v>
      </c>
      <c r="G700" s="261"/>
      <c r="H700" s="264">
        <v>224</v>
      </c>
      <c r="I700" s="265"/>
      <c r="J700" s="261"/>
      <c r="K700" s="261"/>
      <c r="L700" s="266"/>
      <c r="M700" s="267"/>
      <c r="N700" s="268"/>
      <c r="O700" s="268"/>
      <c r="P700" s="268"/>
      <c r="Q700" s="268"/>
      <c r="R700" s="268"/>
      <c r="S700" s="268"/>
      <c r="T700" s="269"/>
      <c r="AT700" s="270" t="s">
        <v>192</v>
      </c>
      <c r="AU700" s="270" t="s">
        <v>82</v>
      </c>
      <c r="AV700" s="13" t="s">
        <v>82</v>
      </c>
      <c r="AW700" s="13" t="s">
        <v>35</v>
      </c>
      <c r="AX700" s="13" t="s">
        <v>72</v>
      </c>
      <c r="AY700" s="270" t="s">
        <v>130</v>
      </c>
    </row>
    <row r="701" spans="2:51" s="12" customFormat="1" ht="13.5">
      <c r="B701" s="250"/>
      <c r="C701" s="251"/>
      <c r="D701" s="234" t="s">
        <v>192</v>
      </c>
      <c r="E701" s="252" t="s">
        <v>21</v>
      </c>
      <c r="F701" s="253" t="s">
        <v>251</v>
      </c>
      <c r="G701" s="251"/>
      <c r="H701" s="252" t="s">
        <v>21</v>
      </c>
      <c r="I701" s="254"/>
      <c r="J701" s="251"/>
      <c r="K701" s="251"/>
      <c r="L701" s="255"/>
      <c r="M701" s="256"/>
      <c r="N701" s="257"/>
      <c r="O701" s="257"/>
      <c r="P701" s="257"/>
      <c r="Q701" s="257"/>
      <c r="R701" s="257"/>
      <c r="S701" s="257"/>
      <c r="T701" s="258"/>
      <c r="AT701" s="259" t="s">
        <v>192</v>
      </c>
      <c r="AU701" s="259" t="s">
        <v>82</v>
      </c>
      <c r="AV701" s="12" t="s">
        <v>80</v>
      </c>
      <c r="AW701" s="12" t="s">
        <v>35</v>
      </c>
      <c r="AX701" s="12" t="s">
        <v>72</v>
      </c>
      <c r="AY701" s="259" t="s">
        <v>130</v>
      </c>
    </row>
    <row r="702" spans="2:51" s="13" customFormat="1" ht="13.5">
      <c r="B702" s="260"/>
      <c r="C702" s="261"/>
      <c r="D702" s="234" t="s">
        <v>192</v>
      </c>
      <c r="E702" s="262" t="s">
        <v>21</v>
      </c>
      <c r="F702" s="263" t="s">
        <v>1033</v>
      </c>
      <c r="G702" s="261"/>
      <c r="H702" s="264">
        <v>275</v>
      </c>
      <c r="I702" s="265"/>
      <c r="J702" s="261"/>
      <c r="K702" s="261"/>
      <c r="L702" s="266"/>
      <c r="M702" s="267"/>
      <c r="N702" s="268"/>
      <c r="O702" s="268"/>
      <c r="P702" s="268"/>
      <c r="Q702" s="268"/>
      <c r="R702" s="268"/>
      <c r="S702" s="268"/>
      <c r="T702" s="269"/>
      <c r="AT702" s="270" t="s">
        <v>192</v>
      </c>
      <c r="AU702" s="270" t="s">
        <v>82</v>
      </c>
      <c r="AV702" s="13" t="s">
        <v>82</v>
      </c>
      <c r="AW702" s="13" t="s">
        <v>35</v>
      </c>
      <c r="AX702" s="13" t="s">
        <v>72</v>
      </c>
      <c r="AY702" s="270" t="s">
        <v>130</v>
      </c>
    </row>
    <row r="703" spans="2:51" s="12" customFormat="1" ht="13.5">
      <c r="B703" s="250"/>
      <c r="C703" s="251"/>
      <c r="D703" s="234" t="s">
        <v>192</v>
      </c>
      <c r="E703" s="252" t="s">
        <v>21</v>
      </c>
      <c r="F703" s="253" t="s">
        <v>236</v>
      </c>
      <c r="G703" s="251"/>
      <c r="H703" s="252" t="s">
        <v>21</v>
      </c>
      <c r="I703" s="254"/>
      <c r="J703" s="251"/>
      <c r="K703" s="251"/>
      <c r="L703" s="255"/>
      <c r="M703" s="256"/>
      <c r="N703" s="257"/>
      <c r="O703" s="257"/>
      <c r="P703" s="257"/>
      <c r="Q703" s="257"/>
      <c r="R703" s="257"/>
      <c r="S703" s="257"/>
      <c r="T703" s="258"/>
      <c r="AT703" s="259" t="s">
        <v>192</v>
      </c>
      <c r="AU703" s="259" t="s">
        <v>82</v>
      </c>
      <c r="AV703" s="12" t="s">
        <v>80</v>
      </c>
      <c r="AW703" s="12" t="s">
        <v>35</v>
      </c>
      <c r="AX703" s="12" t="s">
        <v>72</v>
      </c>
      <c r="AY703" s="259" t="s">
        <v>130</v>
      </c>
    </row>
    <row r="704" spans="2:51" s="13" customFormat="1" ht="13.5">
      <c r="B704" s="260"/>
      <c r="C704" s="261"/>
      <c r="D704" s="234" t="s">
        <v>192</v>
      </c>
      <c r="E704" s="262" t="s">
        <v>21</v>
      </c>
      <c r="F704" s="263" t="s">
        <v>1034</v>
      </c>
      <c r="G704" s="261"/>
      <c r="H704" s="264">
        <v>897</v>
      </c>
      <c r="I704" s="265"/>
      <c r="J704" s="261"/>
      <c r="K704" s="261"/>
      <c r="L704" s="266"/>
      <c r="M704" s="267"/>
      <c r="N704" s="268"/>
      <c r="O704" s="268"/>
      <c r="P704" s="268"/>
      <c r="Q704" s="268"/>
      <c r="R704" s="268"/>
      <c r="S704" s="268"/>
      <c r="T704" s="269"/>
      <c r="AT704" s="270" t="s">
        <v>192</v>
      </c>
      <c r="AU704" s="270" t="s">
        <v>82</v>
      </c>
      <c r="AV704" s="13" t="s">
        <v>82</v>
      </c>
      <c r="AW704" s="13" t="s">
        <v>35</v>
      </c>
      <c r="AX704" s="13" t="s">
        <v>72</v>
      </c>
      <c r="AY704" s="270" t="s">
        <v>130</v>
      </c>
    </row>
    <row r="705" spans="2:65" s="1" customFormat="1" ht="16.5" customHeight="1">
      <c r="B705" s="45"/>
      <c r="C705" s="223" t="s">
        <v>1035</v>
      </c>
      <c r="D705" s="223" t="s">
        <v>131</v>
      </c>
      <c r="E705" s="224" t="s">
        <v>1036</v>
      </c>
      <c r="F705" s="225" t="s">
        <v>1037</v>
      </c>
      <c r="G705" s="226" t="s">
        <v>201</v>
      </c>
      <c r="H705" s="227">
        <v>114</v>
      </c>
      <c r="I705" s="228"/>
      <c r="J705" s="227">
        <f>ROUND(I705*H705,1)</f>
        <v>0</v>
      </c>
      <c r="K705" s="225" t="s">
        <v>224</v>
      </c>
      <c r="L705" s="71"/>
      <c r="M705" s="229" t="s">
        <v>21</v>
      </c>
      <c r="N705" s="230" t="s">
        <v>43</v>
      </c>
      <c r="O705" s="46"/>
      <c r="P705" s="231">
        <f>O705*H705</f>
        <v>0</v>
      </c>
      <c r="Q705" s="231">
        <v>0</v>
      </c>
      <c r="R705" s="231">
        <f>Q705*H705</f>
        <v>0</v>
      </c>
      <c r="S705" s="231">
        <v>0</v>
      </c>
      <c r="T705" s="232">
        <f>S705*H705</f>
        <v>0</v>
      </c>
      <c r="AR705" s="23" t="s">
        <v>283</v>
      </c>
      <c r="AT705" s="23" t="s">
        <v>131</v>
      </c>
      <c r="AU705" s="23" t="s">
        <v>82</v>
      </c>
      <c r="AY705" s="23" t="s">
        <v>130</v>
      </c>
      <c r="BE705" s="233">
        <f>IF(N705="základní",J705,0)</f>
        <v>0</v>
      </c>
      <c r="BF705" s="233">
        <f>IF(N705="snížená",J705,0)</f>
        <v>0</v>
      </c>
      <c r="BG705" s="233">
        <f>IF(N705="zákl. přenesená",J705,0)</f>
        <v>0</v>
      </c>
      <c r="BH705" s="233">
        <f>IF(N705="sníž. přenesená",J705,0)</f>
        <v>0</v>
      </c>
      <c r="BI705" s="233">
        <f>IF(N705="nulová",J705,0)</f>
        <v>0</v>
      </c>
      <c r="BJ705" s="23" t="s">
        <v>80</v>
      </c>
      <c r="BK705" s="233">
        <f>ROUND(I705*H705,1)</f>
        <v>0</v>
      </c>
      <c r="BL705" s="23" t="s">
        <v>283</v>
      </c>
      <c r="BM705" s="23" t="s">
        <v>1038</v>
      </c>
    </row>
    <row r="706" spans="2:47" s="1" customFormat="1" ht="13.5">
      <c r="B706" s="45"/>
      <c r="C706" s="73"/>
      <c r="D706" s="234" t="s">
        <v>138</v>
      </c>
      <c r="E706" s="73"/>
      <c r="F706" s="235" t="s">
        <v>1030</v>
      </c>
      <c r="G706" s="73"/>
      <c r="H706" s="73"/>
      <c r="I706" s="195"/>
      <c r="J706" s="73"/>
      <c r="K706" s="73"/>
      <c r="L706" s="71"/>
      <c r="M706" s="236"/>
      <c r="N706" s="46"/>
      <c r="O706" s="46"/>
      <c r="P706" s="46"/>
      <c r="Q706" s="46"/>
      <c r="R706" s="46"/>
      <c r="S706" s="46"/>
      <c r="T706" s="94"/>
      <c r="AT706" s="23" t="s">
        <v>138</v>
      </c>
      <c r="AU706" s="23" t="s">
        <v>82</v>
      </c>
    </row>
    <row r="707" spans="2:51" s="12" customFormat="1" ht="13.5">
      <c r="B707" s="250"/>
      <c r="C707" s="251"/>
      <c r="D707" s="234" t="s">
        <v>192</v>
      </c>
      <c r="E707" s="252" t="s">
        <v>21</v>
      </c>
      <c r="F707" s="253" t="s">
        <v>234</v>
      </c>
      <c r="G707" s="251"/>
      <c r="H707" s="252" t="s">
        <v>21</v>
      </c>
      <c r="I707" s="254"/>
      <c r="J707" s="251"/>
      <c r="K707" s="251"/>
      <c r="L707" s="255"/>
      <c r="M707" s="256"/>
      <c r="N707" s="257"/>
      <c r="O707" s="257"/>
      <c r="P707" s="257"/>
      <c r="Q707" s="257"/>
      <c r="R707" s="257"/>
      <c r="S707" s="257"/>
      <c r="T707" s="258"/>
      <c r="AT707" s="259" t="s">
        <v>192</v>
      </c>
      <c r="AU707" s="259" t="s">
        <v>82</v>
      </c>
      <c r="AV707" s="12" t="s">
        <v>80</v>
      </c>
      <c r="AW707" s="12" t="s">
        <v>35</v>
      </c>
      <c r="AX707" s="12" t="s">
        <v>72</v>
      </c>
      <c r="AY707" s="259" t="s">
        <v>130</v>
      </c>
    </row>
    <row r="708" spans="2:51" s="13" customFormat="1" ht="13.5">
      <c r="B708" s="260"/>
      <c r="C708" s="261"/>
      <c r="D708" s="234" t="s">
        <v>192</v>
      </c>
      <c r="E708" s="262" t="s">
        <v>21</v>
      </c>
      <c r="F708" s="263" t="s">
        <v>848</v>
      </c>
      <c r="G708" s="261"/>
      <c r="H708" s="264">
        <v>114</v>
      </c>
      <c r="I708" s="265"/>
      <c r="J708" s="261"/>
      <c r="K708" s="261"/>
      <c r="L708" s="266"/>
      <c r="M708" s="267"/>
      <c r="N708" s="268"/>
      <c r="O708" s="268"/>
      <c r="P708" s="268"/>
      <c r="Q708" s="268"/>
      <c r="R708" s="268"/>
      <c r="S708" s="268"/>
      <c r="T708" s="269"/>
      <c r="AT708" s="270" t="s">
        <v>192</v>
      </c>
      <c r="AU708" s="270" t="s">
        <v>82</v>
      </c>
      <c r="AV708" s="13" t="s">
        <v>82</v>
      </c>
      <c r="AW708" s="13" t="s">
        <v>35</v>
      </c>
      <c r="AX708" s="13" t="s">
        <v>72</v>
      </c>
      <c r="AY708" s="270" t="s">
        <v>130</v>
      </c>
    </row>
    <row r="709" spans="2:65" s="1" customFormat="1" ht="16.5" customHeight="1">
      <c r="B709" s="45"/>
      <c r="C709" s="223" t="s">
        <v>1039</v>
      </c>
      <c r="D709" s="223" t="s">
        <v>131</v>
      </c>
      <c r="E709" s="224" t="s">
        <v>1040</v>
      </c>
      <c r="F709" s="225" t="s">
        <v>1041</v>
      </c>
      <c r="G709" s="226" t="s">
        <v>201</v>
      </c>
      <c r="H709" s="227">
        <v>26</v>
      </c>
      <c r="I709" s="228"/>
      <c r="J709" s="227">
        <f>ROUND(I709*H709,1)</f>
        <v>0</v>
      </c>
      <c r="K709" s="225" t="s">
        <v>224</v>
      </c>
      <c r="L709" s="71"/>
      <c r="M709" s="229" t="s">
        <v>21</v>
      </c>
      <c r="N709" s="230" t="s">
        <v>43</v>
      </c>
      <c r="O709" s="46"/>
      <c r="P709" s="231">
        <f>O709*H709</f>
        <v>0</v>
      </c>
      <c r="Q709" s="231">
        <v>0</v>
      </c>
      <c r="R709" s="231">
        <f>Q709*H709</f>
        <v>0</v>
      </c>
      <c r="S709" s="231">
        <v>0</v>
      </c>
      <c r="T709" s="232">
        <f>S709*H709</f>
        <v>0</v>
      </c>
      <c r="AR709" s="23" t="s">
        <v>283</v>
      </c>
      <c r="AT709" s="23" t="s">
        <v>131</v>
      </c>
      <c r="AU709" s="23" t="s">
        <v>82</v>
      </c>
      <c r="AY709" s="23" t="s">
        <v>130</v>
      </c>
      <c r="BE709" s="233">
        <f>IF(N709="základní",J709,0)</f>
        <v>0</v>
      </c>
      <c r="BF709" s="233">
        <f>IF(N709="snížená",J709,0)</f>
        <v>0</v>
      </c>
      <c r="BG709" s="233">
        <f>IF(N709="zákl. přenesená",J709,0)</f>
        <v>0</v>
      </c>
      <c r="BH709" s="233">
        <f>IF(N709="sníž. přenesená",J709,0)</f>
        <v>0</v>
      </c>
      <c r="BI709" s="233">
        <f>IF(N709="nulová",J709,0)</f>
        <v>0</v>
      </c>
      <c r="BJ709" s="23" t="s">
        <v>80</v>
      </c>
      <c r="BK709" s="233">
        <f>ROUND(I709*H709,1)</f>
        <v>0</v>
      </c>
      <c r="BL709" s="23" t="s">
        <v>283</v>
      </c>
      <c r="BM709" s="23" t="s">
        <v>1042</v>
      </c>
    </row>
    <row r="710" spans="2:47" s="1" customFormat="1" ht="13.5">
      <c r="B710" s="45"/>
      <c r="C710" s="73"/>
      <c r="D710" s="234" t="s">
        <v>138</v>
      </c>
      <c r="E710" s="73"/>
      <c r="F710" s="235" t="s">
        <v>1043</v>
      </c>
      <c r="G710" s="73"/>
      <c r="H710" s="73"/>
      <c r="I710" s="195"/>
      <c r="J710" s="73"/>
      <c r="K710" s="73"/>
      <c r="L710" s="71"/>
      <c r="M710" s="236"/>
      <c r="N710" s="46"/>
      <c r="O710" s="46"/>
      <c r="P710" s="46"/>
      <c r="Q710" s="46"/>
      <c r="R710" s="46"/>
      <c r="S710" s="46"/>
      <c r="T710" s="94"/>
      <c r="AT710" s="23" t="s">
        <v>138</v>
      </c>
      <c r="AU710" s="23" t="s">
        <v>82</v>
      </c>
    </row>
    <row r="711" spans="2:51" s="12" customFormat="1" ht="13.5">
      <c r="B711" s="250"/>
      <c r="C711" s="251"/>
      <c r="D711" s="234" t="s">
        <v>192</v>
      </c>
      <c r="E711" s="252" t="s">
        <v>21</v>
      </c>
      <c r="F711" s="253" t="s">
        <v>1044</v>
      </c>
      <c r="G711" s="251"/>
      <c r="H711" s="252" t="s">
        <v>21</v>
      </c>
      <c r="I711" s="254"/>
      <c r="J711" s="251"/>
      <c r="K711" s="251"/>
      <c r="L711" s="255"/>
      <c r="M711" s="256"/>
      <c r="N711" s="257"/>
      <c r="O711" s="257"/>
      <c r="P711" s="257"/>
      <c r="Q711" s="257"/>
      <c r="R711" s="257"/>
      <c r="S711" s="257"/>
      <c r="T711" s="258"/>
      <c r="AT711" s="259" t="s">
        <v>192</v>
      </c>
      <c r="AU711" s="259" t="s">
        <v>82</v>
      </c>
      <c r="AV711" s="12" t="s">
        <v>80</v>
      </c>
      <c r="AW711" s="12" t="s">
        <v>35</v>
      </c>
      <c r="AX711" s="12" t="s">
        <v>72</v>
      </c>
      <c r="AY711" s="259" t="s">
        <v>130</v>
      </c>
    </row>
    <row r="712" spans="2:51" s="13" customFormat="1" ht="13.5">
      <c r="B712" s="260"/>
      <c r="C712" s="261"/>
      <c r="D712" s="234" t="s">
        <v>192</v>
      </c>
      <c r="E712" s="262" t="s">
        <v>21</v>
      </c>
      <c r="F712" s="263" t="s">
        <v>344</v>
      </c>
      <c r="G712" s="261"/>
      <c r="H712" s="264">
        <v>26</v>
      </c>
      <c r="I712" s="265"/>
      <c r="J712" s="261"/>
      <c r="K712" s="261"/>
      <c r="L712" s="266"/>
      <c r="M712" s="281"/>
      <c r="N712" s="282"/>
      <c r="O712" s="282"/>
      <c r="P712" s="282"/>
      <c r="Q712" s="282"/>
      <c r="R712" s="282"/>
      <c r="S712" s="282"/>
      <c r="T712" s="283"/>
      <c r="AT712" s="270" t="s">
        <v>192</v>
      </c>
      <c r="AU712" s="270" t="s">
        <v>82</v>
      </c>
      <c r="AV712" s="13" t="s">
        <v>82</v>
      </c>
      <c r="AW712" s="13" t="s">
        <v>35</v>
      </c>
      <c r="AX712" s="13" t="s">
        <v>72</v>
      </c>
      <c r="AY712" s="270" t="s">
        <v>130</v>
      </c>
    </row>
    <row r="713" spans="2:12" s="1" customFormat="1" ht="6.95" customHeight="1">
      <c r="B713" s="66"/>
      <c r="C713" s="67"/>
      <c r="D713" s="67"/>
      <c r="E713" s="67"/>
      <c r="F713" s="67"/>
      <c r="G713" s="67"/>
      <c r="H713" s="67"/>
      <c r="I713" s="177"/>
      <c r="J713" s="67"/>
      <c r="K713" s="67"/>
      <c r="L713" s="71"/>
    </row>
  </sheetData>
  <sheetProtection password="CC35" sheet="1" objects="1" scenarios="1" formatColumns="0" formatRows="0" autoFilter="0"/>
  <autoFilter ref="C95:K712"/>
  <mergeCells count="10">
    <mergeCell ref="E7:H7"/>
    <mergeCell ref="E9:H9"/>
    <mergeCell ref="E24:H24"/>
    <mergeCell ref="E45:H45"/>
    <mergeCell ref="E47:H47"/>
    <mergeCell ref="J51:J52"/>
    <mergeCell ref="E86:H86"/>
    <mergeCell ref="E88:H88"/>
    <mergeCell ref="G1:H1"/>
    <mergeCell ref="L2:V2"/>
  </mergeCells>
  <hyperlinks>
    <hyperlink ref="F1:G1" location="C2" display="1) Krycí list soupisu"/>
    <hyperlink ref="G1:H1" location="C54"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5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8"/>
      <c r="C1" s="148"/>
      <c r="D1" s="149" t="s">
        <v>1</v>
      </c>
      <c r="E1" s="148"/>
      <c r="F1" s="150" t="s">
        <v>99</v>
      </c>
      <c r="G1" s="150" t="s">
        <v>100</v>
      </c>
      <c r="H1" s="150"/>
      <c r="I1" s="151"/>
      <c r="J1" s="150" t="s">
        <v>101</v>
      </c>
      <c r="K1" s="149" t="s">
        <v>102</v>
      </c>
      <c r="L1" s="150" t="s">
        <v>103</v>
      </c>
      <c r="M1" s="150"/>
      <c r="N1" s="150"/>
      <c r="O1" s="150"/>
      <c r="P1" s="150"/>
      <c r="Q1" s="150"/>
      <c r="R1" s="150"/>
      <c r="S1" s="150"/>
      <c r="T1" s="150"/>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92</v>
      </c>
    </row>
    <row r="3" spans="2:46" ht="6.95" customHeight="1">
      <c r="B3" s="24"/>
      <c r="C3" s="25"/>
      <c r="D3" s="25"/>
      <c r="E3" s="25"/>
      <c r="F3" s="25"/>
      <c r="G3" s="25"/>
      <c r="H3" s="25"/>
      <c r="I3" s="152"/>
      <c r="J3" s="25"/>
      <c r="K3" s="26"/>
      <c r="AT3" s="23" t="s">
        <v>82</v>
      </c>
    </row>
    <row r="4" spans="2:46" ht="36.95" customHeight="1">
      <c r="B4" s="27"/>
      <c r="C4" s="28"/>
      <c r="D4" s="29" t="s">
        <v>104</v>
      </c>
      <c r="E4" s="28"/>
      <c r="F4" s="28"/>
      <c r="G4" s="28"/>
      <c r="H4" s="28"/>
      <c r="I4" s="153"/>
      <c r="J4" s="28"/>
      <c r="K4" s="30"/>
      <c r="M4" s="31" t="s">
        <v>12</v>
      </c>
      <c r="AT4" s="23" t="s">
        <v>6</v>
      </c>
    </row>
    <row r="5" spans="2:11" ht="6.95" customHeight="1">
      <c r="B5" s="27"/>
      <c r="C5" s="28"/>
      <c r="D5" s="28"/>
      <c r="E5" s="28"/>
      <c r="F5" s="28"/>
      <c r="G5" s="28"/>
      <c r="H5" s="28"/>
      <c r="I5" s="153"/>
      <c r="J5" s="28"/>
      <c r="K5" s="30"/>
    </row>
    <row r="6" spans="2:11" ht="13.5">
      <c r="B6" s="27"/>
      <c r="C6" s="28"/>
      <c r="D6" s="39" t="s">
        <v>18</v>
      </c>
      <c r="E6" s="28"/>
      <c r="F6" s="28"/>
      <c r="G6" s="28"/>
      <c r="H6" s="28"/>
      <c r="I6" s="153"/>
      <c r="J6" s="28"/>
      <c r="K6" s="30"/>
    </row>
    <row r="7" spans="2:11" ht="16.5" customHeight="1">
      <c r="B7" s="27"/>
      <c r="C7" s="28"/>
      <c r="D7" s="28"/>
      <c r="E7" s="154" t="str">
        <f>'Rekapitulace stavby'!K6</f>
        <v>ZČU v Plzni - Stavební úpravy 7.NP objektu UK a UL, Univerzitní 22 pro KKE FST</v>
      </c>
      <c r="F7" s="39"/>
      <c r="G7" s="39"/>
      <c r="H7" s="39"/>
      <c r="I7" s="153"/>
      <c r="J7" s="28"/>
      <c r="K7" s="30"/>
    </row>
    <row r="8" spans="2:11" ht="13.5">
      <c r="B8" s="27"/>
      <c r="C8" s="28"/>
      <c r="D8" s="39" t="s">
        <v>105</v>
      </c>
      <c r="E8" s="28"/>
      <c r="F8" s="28"/>
      <c r="G8" s="28"/>
      <c r="H8" s="28"/>
      <c r="I8" s="153"/>
      <c r="J8" s="28"/>
      <c r="K8" s="30"/>
    </row>
    <row r="9" spans="2:11" s="1" customFormat="1" ht="16.5" customHeight="1">
      <c r="B9" s="45"/>
      <c r="C9" s="46"/>
      <c r="D9" s="46"/>
      <c r="E9" s="154" t="s">
        <v>1045</v>
      </c>
      <c r="F9" s="46"/>
      <c r="G9" s="46"/>
      <c r="H9" s="46"/>
      <c r="I9" s="155"/>
      <c r="J9" s="46"/>
      <c r="K9" s="50"/>
    </row>
    <row r="10" spans="2:11" s="1" customFormat="1" ht="13.5">
      <c r="B10" s="45"/>
      <c r="C10" s="46"/>
      <c r="D10" s="39" t="s">
        <v>1046</v>
      </c>
      <c r="E10" s="46"/>
      <c r="F10" s="46"/>
      <c r="G10" s="46"/>
      <c r="H10" s="46"/>
      <c r="I10" s="155"/>
      <c r="J10" s="46"/>
      <c r="K10" s="50"/>
    </row>
    <row r="11" spans="2:11" s="1" customFormat="1" ht="36.95" customHeight="1">
      <c r="B11" s="45"/>
      <c r="C11" s="46"/>
      <c r="D11" s="46"/>
      <c r="E11" s="156" t="s">
        <v>1047</v>
      </c>
      <c r="F11" s="46"/>
      <c r="G11" s="46"/>
      <c r="H11" s="46"/>
      <c r="I11" s="155"/>
      <c r="J11" s="46"/>
      <c r="K11" s="50"/>
    </row>
    <row r="12" spans="2:11" s="1" customFormat="1" ht="13.5">
      <c r="B12" s="45"/>
      <c r="C12" s="46"/>
      <c r="D12" s="46"/>
      <c r="E12" s="46"/>
      <c r="F12" s="46"/>
      <c r="G12" s="46"/>
      <c r="H12" s="46"/>
      <c r="I12" s="155"/>
      <c r="J12" s="46"/>
      <c r="K12" s="50"/>
    </row>
    <row r="13" spans="2:11" s="1" customFormat="1" ht="14.4" customHeight="1">
      <c r="B13" s="45"/>
      <c r="C13" s="46"/>
      <c r="D13" s="39" t="s">
        <v>20</v>
      </c>
      <c r="E13" s="46"/>
      <c r="F13" s="34" t="s">
        <v>21</v>
      </c>
      <c r="G13" s="46"/>
      <c r="H13" s="46"/>
      <c r="I13" s="157" t="s">
        <v>22</v>
      </c>
      <c r="J13" s="34" t="s">
        <v>21</v>
      </c>
      <c r="K13" s="50"/>
    </row>
    <row r="14" spans="2:11" s="1" customFormat="1" ht="14.4" customHeight="1">
      <c r="B14" s="45"/>
      <c r="C14" s="46"/>
      <c r="D14" s="39" t="s">
        <v>23</v>
      </c>
      <c r="E14" s="46"/>
      <c r="F14" s="34" t="s">
        <v>24</v>
      </c>
      <c r="G14" s="46"/>
      <c r="H14" s="46"/>
      <c r="I14" s="157" t="s">
        <v>25</v>
      </c>
      <c r="J14" s="158" t="str">
        <f>'Rekapitulace stavby'!AN8</f>
        <v>24.9.2018</v>
      </c>
      <c r="K14" s="50"/>
    </row>
    <row r="15" spans="2:11" s="1" customFormat="1" ht="10.8" customHeight="1">
      <c r="B15" s="45"/>
      <c r="C15" s="46"/>
      <c r="D15" s="46"/>
      <c r="E15" s="46"/>
      <c r="F15" s="46"/>
      <c r="G15" s="46"/>
      <c r="H15" s="46"/>
      <c r="I15" s="155"/>
      <c r="J15" s="46"/>
      <c r="K15" s="50"/>
    </row>
    <row r="16" spans="2:11" s="1" customFormat="1" ht="14.4" customHeight="1">
      <c r="B16" s="45"/>
      <c r="C16" s="46"/>
      <c r="D16" s="39" t="s">
        <v>27</v>
      </c>
      <c r="E16" s="46"/>
      <c r="F16" s="46"/>
      <c r="G16" s="46"/>
      <c r="H16" s="46"/>
      <c r="I16" s="157" t="s">
        <v>28</v>
      </c>
      <c r="J16" s="34" t="str">
        <f>IF('Rekapitulace stavby'!AN10="","",'Rekapitulace stavby'!AN10)</f>
        <v/>
      </c>
      <c r="K16" s="50"/>
    </row>
    <row r="17" spans="2:11" s="1" customFormat="1" ht="18" customHeight="1">
      <c r="B17" s="45"/>
      <c r="C17" s="46"/>
      <c r="D17" s="46"/>
      <c r="E17" s="34" t="str">
        <f>IF('Rekapitulace stavby'!E11="","",'Rekapitulace stavby'!E11)</f>
        <v>ZČU v Plzni</v>
      </c>
      <c r="F17" s="46"/>
      <c r="G17" s="46"/>
      <c r="H17" s="46"/>
      <c r="I17" s="157" t="s">
        <v>30</v>
      </c>
      <c r="J17" s="34" t="str">
        <f>IF('Rekapitulace stavby'!AN11="","",'Rekapitulace stavby'!AN11)</f>
        <v/>
      </c>
      <c r="K17" s="50"/>
    </row>
    <row r="18" spans="2:11" s="1" customFormat="1" ht="6.95" customHeight="1">
      <c r="B18" s="45"/>
      <c r="C18" s="46"/>
      <c r="D18" s="46"/>
      <c r="E18" s="46"/>
      <c r="F18" s="46"/>
      <c r="G18" s="46"/>
      <c r="H18" s="46"/>
      <c r="I18" s="155"/>
      <c r="J18" s="46"/>
      <c r="K18" s="50"/>
    </row>
    <row r="19" spans="2:11" s="1" customFormat="1" ht="14.4" customHeight="1">
      <c r="B19" s="45"/>
      <c r="C19" s="46"/>
      <c r="D19" s="39" t="s">
        <v>31</v>
      </c>
      <c r="E19" s="46"/>
      <c r="F19" s="46"/>
      <c r="G19" s="46"/>
      <c r="H19" s="46"/>
      <c r="I19" s="157" t="s">
        <v>28</v>
      </c>
      <c r="J19" s="34" t="str">
        <f>IF('Rekapitulace stavby'!AN13="Vyplň údaj","",IF('Rekapitulace stavby'!AN13="","",'Rekapitulace stavby'!AN13))</f>
        <v/>
      </c>
      <c r="K19" s="50"/>
    </row>
    <row r="20" spans="2:11" s="1" customFormat="1" ht="18" customHeight="1">
      <c r="B20" s="45"/>
      <c r="C20" s="46"/>
      <c r="D20" s="46"/>
      <c r="E20" s="34" t="str">
        <f>IF('Rekapitulace stavby'!E14="Vyplň údaj","",IF('Rekapitulace stavby'!E14="","",'Rekapitulace stavby'!E14))</f>
        <v/>
      </c>
      <c r="F20" s="46"/>
      <c r="G20" s="46"/>
      <c r="H20" s="46"/>
      <c r="I20" s="157" t="s">
        <v>30</v>
      </c>
      <c r="J20" s="34" t="str">
        <f>IF('Rekapitulace stavby'!AN14="Vyplň údaj","",IF('Rekapitulace stavby'!AN14="","",'Rekapitulace stavby'!AN14))</f>
        <v/>
      </c>
      <c r="K20" s="50"/>
    </row>
    <row r="21" spans="2:11" s="1" customFormat="1" ht="6.95" customHeight="1">
      <c r="B21" s="45"/>
      <c r="C21" s="46"/>
      <c r="D21" s="46"/>
      <c r="E21" s="46"/>
      <c r="F21" s="46"/>
      <c r="G21" s="46"/>
      <c r="H21" s="46"/>
      <c r="I21" s="155"/>
      <c r="J21" s="46"/>
      <c r="K21" s="50"/>
    </row>
    <row r="22" spans="2:11" s="1" customFormat="1" ht="14.4" customHeight="1">
      <c r="B22" s="45"/>
      <c r="C22" s="46"/>
      <c r="D22" s="39" t="s">
        <v>33</v>
      </c>
      <c r="E22" s="46"/>
      <c r="F22" s="46"/>
      <c r="G22" s="46"/>
      <c r="H22" s="46"/>
      <c r="I22" s="157" t="s">
        <v>28</v>
      </c>
      <c r="J22" s="34" t="str">
        <f>IF('Rekapitulace stavby'!AN16="","",'Rekapitulace stavby'!AN16)</f>
        <v/>
      </c>
      <c r="K22" s="50"/>
    </row>
    <row r="23" spans="2:11" s="1" customFormat="1" ht="18" customHeight="1">
      <c r="B23" s="45"/>
      <c r="C23" s="46"/>
      <c r="D23" s="46"/>
      <c r="E23" s="34" t="str">
        <f>IF('Rekapitulace stavby'!E17="","",'Rekapitulace stavby'!E17)</f>
        <v>HBH atelier s.r.o.</v>
      </c>
      <c r="F23" s="46"/>
      <c r="G23" s="46"/>
      <c r="H23" s="46"/>
      <c r="I23" s="157" t="s">
        <v>30</v>
      </c>
      <c r="J23" s="34" t="str">
        <f>IF('Rekapitulace stavby'!AN17="","",'Rekapitulace stavby'!AN17)</f>
        <v/>
      </c>
      <c r="K23" s="50"/>
    </row>
    <row r="24" spans="2:11" s="1" customFormat="1" ht="6.95" customHeight="1">
      <c r="B24" s="45"/>
      <c r="C24" s="46"/>
      <c r="D24" s="46"/>
      <c r="E24" s="46"/>
      <c r="F24" s="46"/>
      <c r="G24" s="46"/>
      <c r="H24" s="46"/>
      <c r="I24" s="155"/>
      <c r="J24" s="46"/>
      <c r="K24" s="50"/>
    </row>
    <row r="25" spans="2:11" s="1" customFormat="1" ht="14.4" customHeight="1">
      <c r="B25" s="45"/>
      <c r="C25" s="46"/>
      <c r="D25" s="39" t="s">
        <v>36</v>
      </c>
      <c r="E25" s="46"/>
      <c r="F25" s="46"/>
      <c r="G25" s="46"/>
      <c r="H25" s="46"/>
      <c r="I25" s="155"/>
      <c r="J25" s="46"/>
      <c r="K25" s="50"/>
    </row>
    <row r="26" spans="2:11" s="7" customFormat="1" ht="16.5" customHeight="1">
      <c r="B26" s="159"/>
      <c r="C26" s="160"/>
      <c r="D26" s="160"/>
      <c r="E26" s="43" t="s">
        <v>21</v>
      </c>
      <c r="F26" s="43"/>
      <c r="G26" s="43"/>
      <c r="H26" s="43"/>
      <c r="I26" s="161"/>
      <c r="J26" s="160"/>
      <c r="K26" s="162"/>
    </row>
    <row r="27" spans="2:11" s="1" customFormat="1" ht="6.95" customHeight="1">
      <c r="B27" s="45"/>
      <c r="C27" s="46"/>
      <c r="D27" s="46"/>
      <c r="E27" s="46"/>
      <c r="F27" s="46"/>
      <c r="G27" s="46"/>
      <c r="H27" s="46"/>
      <c r="I27" s="155"/>
      <c r="J27" s="46"/>
      <c r="K27" s="50"/>
    </row>
    <row r="28" spans="2:11" s="1" customFormat="1" ht="6.95" customHeight="1">
      <c r="B28" s="45"/>
      <c r="C28" s="46"/>
      <c r="D28" s="105"/>
      <c r="E28" s="105"/>
      <c r="F28" s="105"/>
      <c r="G28" s="105"/>
      <c r="H28" s="105"/>
      <c r="I28" s="163"/>
      <c r="J28" s="105"/>
      <c r="K28" s="164"/>
    </row>
    <row r="29" spans="2:11" s="1" customFormat="1" ht="25.4" customHeight="1">
      <c r="B29" s="45"/>
      <c r="C29" s="46"/>
      <c r="D29" s="165" t="s">
        <v>38</v>
      </c>
      <c r="E29" s="46"/>
      <c r="F29" s="46"/>
      <c r="G29" s="46"/>
      <c r="H29" s="46"/>
      <c r="I29" s="155"/>
      <c r="J29" s="166">
        <f>ROUND(J89,1)</f>
        <v>0</v>
      </c>
      <c r="K29" s="50"/>
    </row>
    <row r="30" spans="2:11" s="1" customFormat="1" ht="6.95" customHeight="1">
      <c r="B30" s="45"/>
      <c r="C30" s="46"/>
      <c r="D30" s="105"/>
      <c r="E30" s="105"/>
      <c r="F30" s="105"/>
      <c r="G30" s="105"/>
      <c r="H30" s="105"/>
      <c r="I30" s="163"/>
      <c r="J30" s="105"/>
      <c r="K30" s="164"/>
    </row>
    <row r="31" spans="2:11" s="1" customFormat="1" ht="14.4" customHeight="1">
      <c r="B31" s="45"/>
      <c r="C31" s="46"/>
      <c r="D31" s="46"/>
      <c r="E31" s="46"/>
      <c r="F31" s="51" t="s">
        <v>40</v>
      </c>
      <c r="G31" s="46"/>
      <c r="H31" s="46"/>
      <c r="I31" s="167" t="s">
        <v>39</v>
      </c>
      <c r="J31" s="51" t="s">
        <v>41</v>
      </c>
      <c r="K31" s="50"/>
    </row>
    <row r="32" spans="2:11" s="1" customFormat="1" ht="14.4" customHeight="1">
      <c r="B32" s="45"/>
      <c r="C32" s="46"/>
      <c r="D32" s="54" t="s">
        <v>42</v>
      </c>
      <c r="E32" s="54" t="s">
        <v>43</v>
      </c>
      <c r="F32" s="168">
        <f>ROUND(SUM(BE89:BE151),1)</f>
        <v>0</v>
      </c>
      <c r="G32" s="46"/>
      <c r="H32" s="46"/>
      <c r="I32" s="169">
        <v>0.21</v>
      </c>
      <c r="J32" s="168">
        <f>ROUND(ROUND((SUM(BE89:BE151)),1)*I32,2)</f>
        <v>0</v>
      </c>
      <c r="K32" s="50"/>
    </row>
    <row r="33" spans="2:11" s="1" customFormat="1" ht="14.4" customHeight="1">
      <c r="B33" s="45"/>
      <c r="C33" s="46"/>
      <c r="D33" s="46"/>
      <c r="E33" s="54" t="s">
        <v>44</v>
      </c>
      <c r="F33" s="168">
        <f>ROUND(SUM(BF89:BF151),1)</f>
        <v>0</v>
      </c>
      <c r="G33" s="46"/>
      <c r="H33" s="46"/>
      <c r="I33" s="169">
        <v>0.15</v>
      </c>
      <c r="J33" s="168">
        <f>ROUND(ROUND((SUM(BF89:BF151)),1)*I33,2)</f>
        <v>0</v>
      </c>
      <c r="K33" s="50"/>
    </row>
    <row r="34" spans="2:11" s="1" customFormat="1" ht="14.4" customHeight="1" hidden="1">
      <c r="B34" s="45"/>
      <c r="C34" s="46"/>
      <c r="D34" s="46"/>
      <c r="E34" s="54" t="s">
        <v>45</v>
      </c>
      <c r="F34" s="168">
        <f>ROUND(SUM(BG89:BG151),1)</f>
        <v>0</v>
      </c>
      <c r="G34" s="46"/>
      <c r="H34" s="46"/>
      <c r="I34" s="169">
        <v>0.21</v>
      </c>
      <c r="J34" s="168">
        <v>0</v>
      </c>
      <c r="K34" s="50"/>
    </row>
    <row r="35" spans="2:11" s="1" customFormat="1" ht="14.4" customHeight="1" hidden="1">
      <c r="B35" s="45"/>
      <c r="C35" s="46"/>
      <c r="D35" s="46"/>
      <c r="E35" s="54" t="s">
        <v>46</v>
      </c>
      <c r="F35" s="168">
        <f>ROUND(SUM(BH89:BH151),1)</f>
        <v>0</v>
      </c>
      <c r="G35" s="46"/>
      <c r="H35" s="46"/>
      <c r="I35" s="169">
        <v>0.15</v>
      </c>
      <c r="J35" s="168">
        <v>0</v>
      </c>
      <c r="K35" s="50"/>
    </row>
    <row r="36" spans="2:11" s="1" customFormat="1" ht="14.4" customHeight="1" hidden="1">
      <c r="B36" s="45"/>
      <c r="C36" s="46"/>
      <c r="D36" s="46"/>
      <c r="E36" s="54" t="s">
        <v>47</v>
      </c>
      <c r="F36" s="168">
        <f>ROUND(SUM(BI89:BI151),1)</f>
        <v>0</v>
      </c>
      <c r="G36" s="46"/>
      <c r="H36" s="46"/>
      <c r="I36" s="169">
        <v>0</v>
      </c>
      <c r="J36" s="168">
        <v>0</v>
      </c>
      <c r="K36" s="50"/>
    </row>
    <row r="37" spans="2:11" s="1" customFormat="1" ht="6.95" customHeight="1">
      <c r="B37" s="45"/>
      <c r="C37" s="46"/>
      <c r="D37" s="46"/>
      <c r="E37" s="46"/>
      <c r="F37" s="46"/>
      <c r="G37" s="46"/>
      <c r="H37" s="46"/>
      <c r="I37" s="155"/>
      <c r="J37" s="46"/>
      <c r="K37" s="50"/>
    </row>
    <row r="38" spans="2:11" s="1" customFormat="1" ht="25.4" customHeight="1">
      <c r="B38" s="45"/>
      <c r="C38" s="170"/>
      <c r="D38" s="171" t="s">
        <v>48</v>
      </c>
      <c r="E38" s="97"/>
      <c r="F38" s="97"/>
      <c r="G38" s="172" t="s">
        <v>49</v>
      </c>
      <c r="H38" s="173" t="s">
        <v>50</v>
      </c>
      <c r="I38" s="174"/>
      <c r="J38" s="175">
        <f>SUM(J29:J36)</f>
        <v>0</v>
      </c>
      <c r="K38" s="176"/>
    </row>
    <row r="39" spans="2:11" s="1" customFormat="1" ht="14.4" customHeight="1">
      <c r="B39" s="66"/>
      <c r="C39" s="67"/>
      <c r="D39" s="67"/>
      <c r="E39" s="67"/>
      <c r="F39" s="67"/>
      <c r="G39" s="67"/>
      <c r="H39" s="67"/>
      <c r="I39" s="177"/>
      <c r="J39" s="67"/>
      <c r="K39" s="68"/>
    </row>
    <row r="43" spans="2:11" s="1" customFormat="1" ht="6.95" customHeight="1">
      <c r="B43" s="178"/>
      <c r="C43" s="179"/>
      <c r="D43" s="179"/>
      <c r="E43" s="179"/>
      <c r="F43" s="179"/>
      <c r="G43" s="179"/>
      <c r="H43" s="179"/>
      <c r="I43" s="180"/>
      <c r="J43" s="179"/>
      <c r="K43" s="181"/>
    </row>
    <row r="44" spans="2:11" s="1" customFormat="1" ht="36.95" customHeight="1">
      <c r="B44" s="45"/>
      <c r="C44" s="29" t="s">
        <v>107</v>
      </c>
      <c r="D44" s="46"/>
      <c r="E44" s="46"/>
      <c r="F44" s="46"/>
      <c r="G44" s="46"/>
      <c r="H44" s="46"/>
      <c r="I44" s="155"/>
      <c r="J44" s="46"/>
      <c r="K44" s="50"/>
    </row>
    <row r="45" spans="2:11" s="1" customFormat="1" ht="6.95" customHeight="1">
      <c r="B45" s="45"/>
      <c r="C45" s="46"/>
      <c r="D45" s="46"/>
      <c r="E45" s="46"/>
      <c r="F45" s="46"/>
      <c r="G45" s="46"/>
      <c r="H45" s="46"/>
      <c r="I45" s="155"/>
      <c r="J45" s="46"/>
      <c r="K45" s="50"/>
    </row>
    <row r="46" spans="2:11" s="1" customFormat="1" ht="14.4" customHeight="1">
      <c r="B46" s="45"/>
      <c r="C46" s="39" t="s">
        <v>18</v>
      </c>
      <c r="D46" s="46"/>
      <c r="E46" s="46"/>
      <c r="F46" s="46"/>
      <c r="G46" s="46"/>
      <c r="H46" s="46"/>
      <c r="I46" s="155"/>
      <c r="J46" s="46"/>
      <c r="K46" s="50"/>
    </row>
    <row r="47" spans="2:11" s="1" customFormat="1" ht="16.5" customHeight="1">
      <c r="B47" s="45"/>
      <c r="C47" s="46"/>
      <c r="D47" s="46"/>
      <c r="E47" s="154" t="str">
        <f>E7</f>
        <v>ZČU v Plzni - Stavební úpravy 7.NP objektu UK a UL, Univerzitní 22 pro KKE FST</v>
      </c>
      <c r="F47" s="39"/>
      <c r="G47" s="39"/>
      <c r="H47" s="39"/>
      <c r="I47" s="155"/>
      <c r="J47" s="46"/>
      <c r="K47" s="50"/>
    </row>
    <row r="48" spans="2:11" ht="13.5">
      <c r="B48" s="27"/>
      <c r="C48" s="39" t="s">
        <v>105</v>
      </c>
      <c r="D48" s="28"/>
      <c r="E48" s="28"/>
      <c r="F48" s="28"/>
      <c r="G48" s="28"/>
      <c r="H48" s="28"/>
      <c r="I48" s="153"/>
      <c r="J48" s="28"/>
      <c r="K48" s="30"/>
    </row>
    <row r="49" spans="2:11" s="1" customFormat="1" ht="16.5" customHeight="1">
      <c r="B49" s="45"/>
      <c r="C49" s="46"/>
      <c r="D49" s="46"/>
      <c r="E49" s="154" t="s">
        <v>1045</v>
      </c>
      <c r="F49" s="46"/>
      <c r="G49" s="46"/>
      <c r="H49" s="46"/>
      <c r="I49" s="155"/>
      <c r="J49" s="46"/>
      <c r="K49" s="50"/>
    </row>
    <row r="50" spans="2:11" s="1" customFormat="1" ht="14.4" customHeight="1">
      <c r="B50" s="45"/>
      <c r="C50" s="39" t="s">
        <v>1046</v>
      </c>
      <c r="D50" s="46"/>
      <c r="E50" s="46"/>
      <c r="F50" s="46"/>
      <c r="G50" s="46"/>
      <c r="H50" s="46"/>
      <c r="I50" s="155"/>
      <c r="J50" s="46"/>
      <c r="K50" s="50"/>
    </row>
    <row r="51" spans="2:11" s="1" customFormat="1" ht="17.25" customHeight="1">
      <c r="B51" s="45"/>
      <c r="C51" s="46"/>
      <c r="D51" s="46"/>
      <c r="E51" s="156" t="str">
        <f>E11</f>
        <v>D.2.1 - DODÁVKA</v>
      </c>
      <c r="F51" s="46"/>
      <c r="G51" s="46"/>
      <c r="H51" s="46"/>
      <c r="I51" s="155"/>
      <c r="J51" s="46"/>
      <c r="K51" s="50"/>
    </row>
    <row r="52" spans="2:11" s="1" customFormat="1" ht="6.95" customHeight="1">
      <c r="B52" s="45"/>
      <c r="C52" s="46"/>
      <c r="D52" s="46"/>
      <c r="E52" s="46"/>
      <c r="F52" s="46"/>
      <c r="G52" s="46"/>
      <c r="H52" s="46"/>
      <c r="I52" s="155"/>
      <c r="J52" s="46"/>
      <c r="K52" s="50"/>
    </row>
    <row r="53" spans="2:11" s="1" customFormat="1" ht="18" customHeight="1">
      <c r="B53" s="45"/>
      <c r="C53" s="39" t="s">
        <v>23</v>
      </c>
      <c r="D53" s="46"/>
      <c r="E53" s="46"/>
      <c r="F53" s="34" t="str">
        <f>F14</f>
        <v xml:space="preserve"> </v>
      </c>
      <c r="G53" s="46"/>
      <c r="H53" s="46"/>
      <c r="I53" s="157" t="s">
        <v>25</v>
      </c>
      <c r="J53" s="158" t="str">
        <f>IF(J14="","",J14)</f>
        <v>24.9.2018</v>
      </c>
      <c r="K53" s="50"/>
    </row>
    <row r="54" spans="2:11" s="1" customFormat="1" ht="6.95" customHeight="1">
      <c r="B54" s="45"/>
      <c r="C54" s="46"/>
      <c r="D54" s="46"/>
      <c r="E54" s="46"/>
      <c r="F54" s="46"/>
      <c r="G54" s="46"/>
      <c r="H54" s="46"/>
      <c r="I54" s="155"/>
      <c r="J54" s="46"/>
      <c r="K54" s="50"/>
    </row>
    <row r="55" spans="2:11" s="1" customFormat="1" ht="13.5">
      <c r="B55" s="45"/>
      <c r="C55" s="39" t="s">
        <v>27</v>
      </c>
      <c r="D55" s="46"/>
      <c r="E55" s="46"/>
      <c r="F55" s="34" t="str">
        <f>E17</f>
        <v>ZČU v Plzni</v>
      </c>
      <c r="G55" s="46"/>
      <c r="H55" s="46"/>
      <c r="I55" s="157" t="s">
        <v>33</v>
      </c>
      <c r="J55" s="43" t="str">
        <f>E23</f>
        <v>HBH atelier s.r.o.</v>
      </c>
      <c r="K55" s="50"/>
    </row>
    <row r="56" spans="2:11" s="1" customFormat="1" ht="14.4" customHeight="1">
      <c r="B56" s="45"/>
      <c r="C56" s="39" t="s">
        <v>31</v>
      </c>
      <c r="D56" s="46"/>
      <c r="E56" s="46"/>
      <c r="F56" s="34" t="str">
        <f>IF(E20="","",E20)</f>
        <v/>
      </c>
      <c r="G56" s="46"/>
      <c r="H56" s="46"/>
      <c r="I56" s="155"/>
      <c r="J56" s="182"/>
      <c r="K56" s="50"/>
    </row>
    <row r="57" spans="2:11" s="1" customFormat="1" ht="10.3" customHeight="1">
      <c r="B57" s="45"/>
      <c r="C57" s="46"/>
      <c r="D57" s="46"/>
      <c r="E57" s="46"/>
      <c r="F57" s="46"/>
      <c r="G57" s="46"/>
      <c r="H57" s="46"/>
      <c r="I57" s="155"/>
      <c r="J57" s="46"/>
      <c r="K57" s="50"/>
    </row>
    <row r="58" spans="2:11" s="1" customFormat="1" ht="29.25" customHeight="1">
      <c r="B58" s="45"/>
      <c r="C58" s="183" t="s">
        <v>108</v>
      </c>
      <c r="D58" s="170"/>
      <c r="E58" s="170"/>
      <c r="F58" s="170"/>
      <c r="G58" s="170"/>
      <c r="H58" s="170"/>
      <c r="I58" s="184"/>
      <c r="J58" s="185" t="s">
        <v>109</v>
      </c>
      <c r="K58" s="186"/>
    </row>
    <row r="59" spans="2:11" s="1" customFormat="1" ht="10.3" customHeight="1">
      <c r="B59" s="45"/>
      <c r="C59" s="46"/>
      <c r="D59" s="46"/>
      <c r="E59" s="46"/>
      <c r="F59" s="46"/>
      <c r="G59" s="46"/>
      <c r="H59" s="46"/>
      <c r="I59" s="155"/>
      <c r="J59" s="46"/>
      <c r="K59" s="50"/>
    </row>
    <row r="60" spans="2:47" s="1" customFormat="1" ht="29.25" customHeight="1">
      <c r="B60" s="45"/>
      <c r="C60" s="187" t="s">
        <v>110</v>
      </c>
      <c r="D60" s="46"/>
      <c r="E60" s="46"/>
      <c r="F60" s="46"/>
      <c r="G60" s="46"/>
      <c r="H60" s="46"/>
      <c r="I60" s="155"/>
      <c r="J60" s="166">
        <f>J89</f>
        <v>0</v>
      </c>
      <c r="K60" s="50"/>
      <c r="AU60" s="23" t="s">
        <v>111</v>
      </c>
    </row>
    <row r="61" spans="2:11" s="8" customFormat="1" ht="24.95" customHeight="1">
      <c r="B61" s="188"/>
      <c r="C61" s="189"/>
      <c r="D61" s="190" t="s">
        <v>1048</v>
      </c>
      <c r="E61" s="191"/>
      <c r="F61" s="191"/>
      <c r="G61" s="191"/>
      <c r="H61" s="191"/>
      <c r="I61" s="192"/>
      <c r="J61" s="193">
        <f>J90</f>
        <v>0</v>
      </c>
      <c r="K61" s="194"/>
    </row>
    <row r="62" spans="2:11" s="8" customFormat="1" ht="24.95" customHeight="1">
      <c r="B62" s="188"/>
      <c r="C62" s="189"/>
      <c r="D62" s="190" t="s">
        <v>1049</v>
      </c>
      <c r="E62" s="191"/>
      <c r="F62" s="191"/>
      <c r="G62" s="191"/>
      <c r="H62" s="191"/>
      <c r="I62" s="192"/>
      <c r="J62" s="193">
        <f>J107</f>
        <v>0</v>
      </c>
      <c r="K62" s="194"/>
    </row>
    <row r="63" spans="2:11" s="8" customFormat="1" ht="24.95" customHeight="1">
      <c r="B63" s="188"/>
      <c r="C63" s="189"/>
      <c r="D63" s="190" t="s">
        <v>1050</v>
      </c>
      <c r="E63" s="191"/>
      <c r="F63" s="191"/>
      <c r="G63" s="191"/>
      <c r="H63" s="191"/>
      <c r="I63" s="192"/>
      <c r="J63" s="193">
        <f>J119</f>
        <v>0</v>
      </c>
      <c r="K63" s="194"/>
    </row>
    <row r="64" spans="2:11" s="8" customFormat="1" ht="24.95" customHeight="1">
      <c r="B64" s="188"/>
      <c r="C64" s="189"/>
      <c r="D64" s="190" t="s">
        <v>1051</v>
      </c>
      <c r="E64" s="191"/>
      <c r="F64" s="191"/>
      <c r="G64" s="191"/>
      <c r="H64" s="191"/>
      <c r="I64" s="192"/>
      <c r="J64" s="193">
        <f>J126</f>
        <v>0</v>
      </c>
      <c r="K64" s="194"/>
    </row>
    <row r="65" spans="2:11" s="8" customFormat="1" ht="24.95" customHeight="1">
      <c r="B65" s="188"/>
      <c r="C65" s="189"/>
      <c r="D65" s="190" t="s">
        <v>1052</v>
      </c>
      <c r="E65" s="191"/>
      <c r="F65" s="191"/>
      <c r="G65" s="191"/>
      <c r="H65" s="191"/>
      <c r="I65" s="192"/>
      <c r="J65" s="193">
        <f>J127</f>
        <v>0</v>
      </c>
      <c r="K65" s="194"/>
    </row>
    <row r="66" spans="2:11" s="8" customFormat="1" ht="24.95" customHeight="1">
      <c r="B66" s="188"/>
      <c r="C66" s="189"/>
      <c r="D66" s="190" t="s">
        <v>1053</v>
      </c>
      <c r="E66" s="191"/>
      <c r="F66" s="191"/>
      <c r="G66" s="191"/>
      <c r="H66" s="191"/>
      <c r="I66" s="192"/>
      <c r="J66" s="193">
        <f>J134</f>
        <v>0</v>
      </c>
      <c r="K66" s="194"/>
    </row>
    <row r="67" spans="2:11" s="8" customFormat="1" ht="24.95" customHeight="1">
      <c r="B67" s="188"/>
      <c r="C67" s="189"/>
      <c r="D67" s="190" t="s">
        <v>1054</v>
      </c>
      <c r="E67" s="191"/>
      <c r="F67" s="191"/>
      <c r="G67" s="191"/>
      <c r="H67" s="191"/>
      <c r="I67" s="192"/>
      <c r="J67" s="193">
        <f>J145</f>
        <v>0</v>
      </c>
      <c r="K67" s="194"/>
    </row>
    <row r="68" spans="2:11" s="1" customFormat="1" ht="21.8" customHeight="1">
      <c r="B68" s="45"/>
      <c r="C68" s="46"/>
      <c r="D68" s="46"/>
      <c r="E68" s="46"/>
      <c r="F68" s="46"/>
      <c r="G68" s="46"/>
      <c r="H68" s="46"/>
      <c r="I68" s="155"/>
      <c r="J68" s="46"/>
      <c r="K68" s="50"/>
    </row>
    <row r="69" spans="2:11" s="1" customFormat="1" ht="6.95" customHeight="1">
      <c r="B69" s="66"/>
      <c r="C69" s="67"/>
      <c r="D69" s="67"/>
      <c r="E69" s="67"/>
      <c r="F69" s="67"/>
      <c r="G69" s="67"/>
      <c r="H69" s="67"/>
      <c r="I69" s="177"/>
      <c r="J69" s="67"/>
      <c r="K69" s="68"/>
    </row>
    <row r="73" spans="2:12" s="1" customFormat="1" ht="6.95" customHeight="1">
      <c r="B73" s="69"/>
      <c r="C73" s="70"/>
      <c r="D73" s="70"/>
      <c r="E73" s="70"/>
      <c r="F73" s="70"/>
      <c r="G73" s="70"/>
      <c r="H73" s="70"/>
      <c r="I73" s="180"/>
      <c r="J73" s="70"/>
      <c r="K73" s="70"/>
      <c r="L73" s="71"/>
    </row>
    <row r="74" spans="2:12" s="1" customFormat="1" ht="36.95" customHeight="1">
      <c r="B74" s="45"/>
      <c r="C74" s="72" t="s">
        <v>114</v>
      </c>
      <c r="D74" s="73"/>
      <c r="E74" s="73"/>
      <c r="F74" s="73"/>
      <c r="G74" s="73"/>
      <c r="H74" s="73"/>
      <c r="I74" s="195"/>
      <c r="J74" s="73"/>
      <c r="K74" s="73"/>
      <c r="L74" s="71"/>
    </row>
    <row r="75" spans="2:12" s="1" customFormat="1" ht="6.95" customHeight="1">
      <c r="B75" s="45"/>
      <c r="C75" s="73"/>
      <c r="D75" s="73"/>
      <c r="E75" s="73"/>
      <c r="F75" s="73"/>
      <c r="G75" s="73"/>
      <c r="H75" s="73"/>
      <c r="I75" s="195"/>
      <c r="J75" s="73"/>
      <c r="K75" s="73"/>
      <c r="L75" s="71"/>
    </row>
    <row r="76" spans="2:12" s="1" customFormat="1" ht="14.4" customHeight="1">
      <c r="B76" s="45"/>
      <c r="C76" s="75" t="s">
        <v>18</v>
      </c>
      <c r="D76" s="73"/>
      <c r="E76" s="73"/>
      <c r="F76" s="73"/>
      <c r="G76" s="73"/>
      <c r="H76" s="73"/>
      <c r="I76" s="195"/>
      <c r="J76" s="73"/>
      <c r="K76" s="73"/>
      <c r="L76" s="71"/>
    </row>
    <row r="77" spans="2:12" s="1" customFormat="1" ht="16.5" customHeight="1">
      <c r="B77" s="45"/>
      <c r="C77" s="73"/>
      <c r="D77" s="73"/>
      <c r="E77" s="196" t="str">
        <f>E7</f>
        <v>ZČU v Plzni - Stavební úpravy 7.NP objektu UK a UL, Univerzitní 22 pro KKE FST</v>
      </c>
      <c r="F77" s="75"/>
      <c r="G77" s="75"/>
      <c r="H77" s="75"/>
      <c r="I77" s="195"/>
      <c r="J77" s="73"/>
      <c r="K77" s="73"/>
      <c r="L77" s="71"/>
    </row>
    <row r="78" spans="2:12" ht="13.5">
      <c r="B78" s="27"/>
      <c r="C78" s="75" t="s">
        <v>105</v>
      </c>
      <c r="D78" s="284"/>
      <c r="E78" s="284"/>
      <c r="F78" s="284"/>
      <c r="G78" s="284"/>
      <c r="H78" s="284"/>
      <c r="I78" s="147"/>
      <c r="J78" s="284"/>
      <c r="K78" s="284"/>
      <c r="L78" s="285"/>
    </row>
    <row r="79" spans="2:12" s="1" customFormat="1" ht="16.5" customHeight="1">
      <c r="B79" s="45"/>
      <c r="C79" s="73"/>
      <c r="D79" s="73"/>
      <c r="E79" s="196" t="s">
        <v>1045</v>
      </c>
      <c r="F79" s="73"/>
      <c r="G79" s="73"/>
      <c r="H79" s="73"/>
      <c r="I79" s="195"/>
      <c r="J79" s="73"/>
      <c r="K79" s="73"/>
      <c r="L79" s="71"/>
    </row>
    <row r="80" spans="2:12" s="1" customFormat="1" ht="14.4" customHeight="1">
      <c r="B80" s="45"/>
      <c r="C80" s="75" t="s">
        <v>1046</v>
      </c>
      <c r="D80" s="73"/>
      <c r="E80" s="73"/>
      <c r="F80" s="73"/>
      <c r="G80" s="73"/>
      <c r="H80" s="73"/>
      <c r="I80" s="195"/>
      <c r="J80" s="73"/>
      <c r="K80" s="73"/>
      <c r="L80" s="71"/>
    </row>
    <row r="81" spans="2:12" s="1" customFormat="1" ht="17.25" customHeight="1">
      <c r="B81" s="45"/>
      <c r="C81" s="73"/>
      <c r="D81" s="73"/>
      <c r="E81" s="81" t="str">
        <f>E11</f>
        <v>D.2.1 - DODÁVKA</v>
      </c>
      <c r="F81" s="73"/>
      <c r="G81" s="73"/>
      <c r="H81" s="73"/>
      <c r="I81" s="195"/>
      <c r="J81" s="73"/>
      <c r="K81" s="73"/>
      <c r="L81" s="71"/>
    </row>
    <row r="82" spans="2:12" s="1" customFormat="1" ht="6.95" customHeight="1">
      <c r="B82" s="45"/>
      <c r="C82" s="73"/>
      <c r="D82" s="73"/>
      <c r="E82" s="73"/>
      <c r="F82" s="73"/>
      <c r="G82" s="73"/>
      <c r="H82" s="73"/>
      <c r="I82" s="195"/>
      <c r="J82" s="73"/>
      <c r="K82" s="73"/>
      <c r="L82" s="71"/>
    </row>
    <row r="83" spans="2:12" s="1" customFormat="1" ht="18" customHeight="1">
      <c r="B83" s="45"/>
      <c r="C83" s="75" t="s">
        <v>23</v>
      </c>
      <c r="D83" s="73"/>
      <c r="E83" s="73"/>
      <c r="F83" s="197" t="str">
        <f>F14</f>
        <v xml:space="preserve"> </v>
      </c>
      <c r="G83" s="73"/>
      <c r="H83" s="73"/>
      <c r="I83" s="198" t="s">
        <v>25</v>
      </c>
      <c r="J83" s="84" t="str">
        <f>IF(J14="","",J14)</f>
        <v>24.9.2018</v>
      </c>
      <c r="K83" s="73"/>
      <c r="L83" s="71"/>
    </row>
    <row r="84" spans="2:12" s="1" customFormat="1" ht="6.95" customHeight="1">
      <c r="B84" s="45"/>
      <c r="C84" s="73"/>
      <c r="D84" s="73"/>
      <c r="E84" s="73"/>
      <c r="F84" s="73"/>
      <c r="G84" s="73"/>
      <c r="H84" s="73"/>
      <c r="I84" s="195"/>
      <c r="J84" s="73"/>
      <c r="K84" s="73"/>
      <c r="L84" s="71"/>
    </row>
    <row r="85" spans="2:12" s="1" customFormat="1" ht="13.5">
      <c r="B85" s="45"/>
      <c r="C85" s="75" t="s">
        <v>27</v>
      </c>
      <c r="D85" s="73"/>
      <c r="E85" s="73"/>
      <c r="F85" s="197" t="str">
        <f>E17</f>
        <v>ZČU v Plzni</v>
      </c>
      <c r="G85" s="73"/>
      <c r="H85" s="73"/>
      <c r="I85" s="198" t="s">
        <v>33</v>
      </c>
      <c r="J85" s="197" t="str">
        <f>E23</f>
        <v>HBH atelier s.r.o.</v>
      </c>
      <c r="K85" s="73"/>
      <c r="L85" s="71"/>
    </row>
    <row r="86" spans="2:12" s="1" customFormat="1" ht="14.4" customHeight="1">
      <c r="B86" s="45"/>
      <c r="C86" s="75" t="s">
        <v>31</v>
      </c>
      <c r="D86" s="73"/>
      <c r="E86" s="73"/>
      <c r="F86" s="197" t="str">
        <f>IF(E20="","",E20)</f>
        <v/>
      </c>
      <c r="G86" s="73"/>
      <c r="H86" s="73"/>
      <c r="I86" s="195"/>
      <c r="J86" s="73"/>
      <c r="K86" s="73"/>
      <c r="L86" s="71"/>
    </row>
    <row r="87" spans="2:12" s="1" customFormat="1" ht="10.3" customHeight="1">
      <c r="B87" s="45"/>
      <c r="C87" s="73"/>
      <c r="D87" s="73"/>
      <c r="E87" s="73"/>
      <c r="F87" s="73"/>
      <c r="G87" s="73"/>
      <c r="H87" s="73"/>
      <c r="I87" s="195"/>
      <c r="J87" s="73"/>
      <c r="K87" s="73"/>
      <c r="L87" s="71"/>
    </row>
    <row r="88" spans="2:20" s="9" customFormat="1" ht="29.25" customHeight="1">
      <c r="B88" s="199"/>
      <c r="C88" s="200" t="s">
        <v>115</v>
      </c>
      <c r="D88" s="201" t="s">
        <v>57</v>
      </c>
      <c r="E88" s="201" t="s">
        <v>53</v>
      </c>
      <c r="F88" s="201" t="s">
        <v>116</v>
      </c>
      <c r="G88" s="201" t="s">
        <v>117</v>
      </c>
      <c r="H88" s="201" t="s">
        <v>118</v>
      </c>
      <c r="I88" s="202" t="s">
        <v>119</v>
      </c>
      <c r="J88" s="201" t="s">
        <v>109</v>
      </c>
      <c r="K88" s="203" t="s">
        <v>120</v>
      </c>
      <c r="L88" s="204"/>
      <c r="M88" s="101" t="s">
        <v>121</v>
      </c>
      <c r="N88" s="102" t="s">
        <v>42</v>
      </c>
      <c r="O88" s="102" t="s">
        <v>122</v>
      </c>
      <c r="P88" s="102" t="s">
        <v>123</v>
      </c>
      <c r="Q88" s="102" t="s">
        <v>124</v>
      </c>
      <c r="R88" s="102" t="s">
        <v>125</v>
      </c>
      <c r="S88" s="102" t="s">
        <v>126</v>
      </c>
      <c r="T88" s="103" t="s">
        <v>127</v>
      </c>
    </row>
    <row r="89" spans="2:63" s="1" customFormat="1" ht="29.25" customHeight="1">
      <c r="B89" s="45"/>
      <c r="C89" s="107" t="s">
        <v>110</v>
      </c>
      <c r="D89" s="73"/>
      <c r="E89" s="73"/>
      <c r="F89" s="73"/>
      <c r="G89" s="73"/>
      <c r="H89" s="73"/>
      <c r="I89" s="195"/>
      <c r="J89" s="205">
        <f>BK89</f>
        <v>0</v>
      </c>
      <c r="K89" s="73"/>
      <c r="L89" s="71"/>
      <c r="M89" s="104"/>
      <c r="N89" s="105"/>
      <c r="O89" s="105"/>
      <c r="P89" s="206">
        <f>P90+P107+P119+P126+P127+P134+P145</f>
        <v>0</v>
      </c>
      <c r="Q89" s="105"/>
      <c r="R89" s="206">
        <f>R90+R107+R119+R126+R127+R134+R145</f>
        <v>0</v>
      </c>
      <c r="S89" s="105"/>
      <c r="T89" s="207">
        <f>T90+T107+T119+T126+T127+T134+T145</f>
        <v>0</v>
      </c>
      <c r="AT89" s="23" t="s">
        <v>71</v>
      </c>
      <c r="AU89" s="23" t="s">
        <v>111</v>
      </c>
      <c r="BK89" s="208">
        <f>BK90+BK107+BK119+BK126+BK127+BK134+BK145</f>
        <v>0</v>
      </c>
    </row>
    <row r="90" spans="2:63" s="10" customFormat="1" ht="37.4" customHeight="1">
      <c r="B90" s="209"/>
      <c r="C90" s="210"/>
      <c r="D90" s="211" t="s">
        <v>71</v>
      </c>
      <c r="E90" s="212" t="s">
        <v>1055</v>
      </c>
      <c r="F90" s="212" t="s">
        <v>1056</v>
      </c>
      <c r="G90" s="210"/>
      <c r="H90" s="210"/>
      <c r="I90" s="213"/>
      <c r="J90" s="214">
        <f>BK90</f>
        <v>0</v>
      </c>
      <c r="K90" s="210"/>
      <c r="L90" s="215"/>
      <c r="M90" s="216"/>
      <c r="N90" s="217"/>
      <c r="O90" s="217"/>
      <c r="P90" s="218">
        <f>SUM(P91:P106)</f>
        <v>0</v>
      </c>
      <c r="Q90" s="217"/>
      <c r="R90" s="218">
        <f>SUM(R91:R106)</f>
        <v>0</v>
      </c>
      <c r="S90" s="217"/>
      <c r="T90" s="219">
        <f>SUM(T91:T106)</f>
        <v>0</v>
      </c>
      <c r="AR90" s="220" t="s">
        <v>80</v>
      </c>
      <c r="AT90" s="221" t="s">
        <v>71</v>
      </c>
      <c r="AU90" s="221" t="s">
        <v>72</v>
      </c>
      <c r="AY90" s="220" t="s">
        <v>130</v>
      </c>
      <c r="BK90" s="222">
        <f>SUM(BK91:BK106)</f>
        <v>0</v>
      </c>
    </row>
    <row r="91" spans="2:65" s="1" customFormat="1" ht="38.25" customHeight="1">
      <c r="B91" s="45"/>
      <c r="C91" s="271" t="s">
        <v>80</v>
      </c>
      <c r="D91" s="271" t="s">
        <v>261</v>
      </c>
      <c r="E91" s="272" t="s">
        <v>1057</v>
      </c>
      <c r="F91" s="273" t="s">
        <v>1058</v>
      </c>
      <c r="G91" s="274" t="s">
        <v>215</v>
      </c>
      <c r="H91" s="275">
        <v>48</v>
      </c>
      <c r="I91" s="276"/>
      <c r="J91" s="275">
        <f>ROUND(I91*H91,1)</f>
        <v>0</v>
      </c>
      <c r="K91" s="273" t="s">
        <v>224</v>
      </c>
      <c r="L91" s="277"/>
      <c r="M91" s="278" t="s">
        <v>21</v>
      </c>
      <c r="N91" s="279" t="s">
        <v>43</v>
      </c>
      <c r="O91" s="46"/>
      <c r="P91" s="231">
        <f>O91*H91</f>
        <v>0</v>
      </c>
      <c r="Q91" s="231">
        <v>0</v>
      </c>
      <c r="R91" s="231">
        <f>Q91*H91</f>
        <v>0</v>
      </c>
      <c r="S91" s="231">
        <v>0</v>
      </c>
      <c r="T91" s="232">
        <f>S91*H91</f>
        <v>0</v>
      </c>
      <c r="AR91" s="23" t="s">
        <v>228</v>
      </c>
      <c r="AT91" s="23" t="s">
        <v>261</v>
      </c>
      <c r="AU91" s="23" t="s">
        <v>80</v>
      </c>
      <c r="AY91" s="23" t="s">
        <v>130</v>
      </c>
      <c r="BE91" s="233">
        <f>IF(N91="základní",J91,0)</f>
        <v>0</v>
      </c>
      <c r="BF91" s="233">
        <f>IF(N91="snížená",J91,0)</f>
        <v>0</v>
      </c>
      <c r="BG91" s="233">
        <f>IF(N91="zákl. přenesená",J91,0)</f>
        <v>0</v>
      </c>
      <c r="BH91" s="233">
        <f>IF(N91="sníž. přenesená",J91,0)</f>
        <v>0</v>
      </c>
      <c r="BI91" s="233">
        <f>IF(N91="nulová",J91,0)</f>
        <v>0</v>
      </c>
      <c r="BJ91" s="23" t="s">
        <v>80</v>
      </c>
      <c r="BK91" s="233">
        <f>ROUND(I91*H91,1)</f>
        <v>0</v>
      </c>
      <c r="BL91" s="23" t="s">
        <v>151</v>
      </c>
      <c r="BM91" s="23" t="s">
        <v>82</v>
      </c>
    </row>
    <row r="92" spans="2:65" s="1" customFormat="1" ht="16.5" customHeight="1">
      <c r="B92" s="45"/>
      <c r="C92" s="271" t="s">
        <v>82</v>
      </c>
      <c r="D92" s="271" t="s">
        <v>261</v>
      </c>
      <c r="E92" s="272" t="s">
        <v>1059</v>
      </c>
      <c r="F92" s="273" t="s">
        <v>1060</v>
      </c>
      <c r="G92" s="274" t="s">
        <v>1061</v>
      </c>
      <c r="H92" s="275">
        <v>1</v>
      </c>
      <c r="I92" s="276"/>
      <c r="J92" s="275">
        <f>ROUND(I92*H92,1)</f>
        <v>0</v>
      </c>
      <c r="K92" s="273" t="s">
        <v>224</v>
      </c>
      <c r="L92" s="277"/>
      <c r="M92" s="278" t="s">
        <v>21</v>
      </c>
      <c r="N92" s="279" t="s">
        <v>43</v>
      </c>
      <c r="O92" s="46"/>
      <c r="P92" s="231">
        <f>O92*H92</f>
        <v>0</v>
      </c>
      <c r="Q92" s="231">
        <v>0</v>
      </c>
      <c r="R92" s="231">
        <f>Q92*H92</f>
        <v>0</v>
      </c>
      <c r="S92" s="231">
        <v>0</v>
      </c>
      <c r="T92" s="232">
        <f>S92*H92</f>
        <v>0</v>
      </c>
      <c r="AR92" s="23" t="s">
        <v>228</v>
      </c>
      <c r="AT92" s="23" t="s">
        <v>261</v>
      </c>
      <c r="AU92" s="23" t="s">
        <v>80</v>
      </c>
      <c r="AY92" s="23" t="s">
        <v>130</v>
      </c>
      <c r="BE92" s="233">
        <f>IF(N92="základní",J92,0)</f>
        <v>0</v>
      </c>
      <c r="BF92" s="233">
        <f>IF(N92="snížená",J92,0)</f>
        <v>0</v>
      </c>
      <c r="BG92" s="233">
        <f>IF(N92="zákl. přenesená",J92,0)</f>
        <v>0</v>
      </c>
      <c r="BH92" s="233">
        <f>IF(N92="sníž. přenesená",J92,0)</f>
        <v>0</v>
      </c>
      <c r="BI92" s="233">
        <f>IF(N92="nulová",J92,0)</f>
        <v>0</v>
      </c>
      <c r="BJ92" s="23" t="s">
        <v>80</v>
      </c>
      <c r="BK92" s="233">
        <f>ROUND(I92*H92,1)</f>
        <v>0</v>
      </c>
      <c r="BL92" s="23" t="s">
        <v>151</v>
      </c>
      <c r="BM92" s="23" t="s">
        <v>151</v>
      </c>
    </row>
    <row r="93" spans="2:65" s="1" customFormat="1" ht="51" customHeight="1">
      <c r="B93" s="45"/>
      <c r="C93" s="271" t="s">
        <v>146</v>
      </c>
      <c r="D93" s="271" t="s">
        <v>261</v>
      </c>
      <c r="E93" s="272" t="s">
        <v>1062</v>
      </c>
      <c r="F93" s="273" t="s">
        <v>1063</v>
      </c>
      <c r="G93" s="274" t="s">
        <v>215</v>
      </c>
      <c r="H93" s="275">
        <v>210</v>
      </c>
      <c r="I93" s="276"/>
      <c r="J93" s="275">
        <f>ROUND(I93*H93,1)</f>
        <v>0</v>
      </c>
      <c r="K93" s="273" t="s">
        <v>224</v>
      </c>
      <c r="L93" s="277"/>
      <c r="M93" s="278" t="s">
        <v>21</v>
      </c>
      <c r="N93" s="279" t="s">
        <v>43</v>
      </c>
      <c r="O93" s="46"/>
      <c r="P93" s="231">
        <f>O93*H93</f>
        <v>0</v>
      </c>
      <c r="Q93" s="231">
        <v>0</v>
      </c>
      <c r="R93" s="231">
        <f>Q93*H93</f>
        <v>0</v>
      </c>
      <c r="S93" s="231">
        <v>0</v>
      </c>
      <c r="T93" s="232">
        <f>S93*H93</f>
        <v>0</v>
      </c>
      <c r="AR93" s="23" t="s">
        <v>228</v>
      </c>
      <c r="AT93" s="23" t="s">
        <v>261</v>
      </c>
      <c r="AU93" s="23" t="s">
        <v>80</v>
      </c>
      <c r="AY93" s="23" t="s">
        <v>130</v>
      </c>
      <c r="BE93" s="233">
        <f>IF(N93="základní",J93,0)</f>
        <v>0</v>
      </c>
      <c r="BF93" s="233">
        <f>IF(N93="snížená",J93,0)</f>
        <v>0</v>
      </c>
      <c r="BG93" s="233">
        <f>IF(N93="zákl. přenesená",J93,0)</f>
        <v>0</v>
      </c>
      <c r="BH93" s="233">
        <f>IF(N93="sníž. přenesená",J93,0)</f>
        <v>0</v>
      </c>
      <c r="BI93" s="233">
        <f>IF(N93="nulová",J93,0)</f>
        <v>0</v>
      </c>
      <c r="BJ93" s="23" t="s">
        <v>80</v>
      </c>
      <c r="BK93" s="233">
        <f>ROUND(I93*H93,1)</f>
        <v>0</v>
      </c>
      <c r="BL93" s="23" t="s">
        <v>151</v>
      </c>
      <c r="BM93" s="23" t="s">
        <v>160</v>
      </c>
    </row>
    <row r="94" spans="2:65" s="1" customFormat="1" ht="51" customHeight="1">
      <c r="B94" s="45"/>
      <c r="C94" s="271" t="s">
        <v>151</v>
      </c>
      <c r="D94" s="271" t="s">
        <v>261</v>
      </c>
      <c r="E94" s="272" t="s">
        <v>1064</v>
      </c>
      <c r="F94" s="273" t="s">
        <v>1065</v>
      </c>
      <c r="G94" s="274" t="s">
        <v>215</v>
      </c>
      <c r="H94" s="275">
        <v>60</v>
      </c>
      <c r="I94" s="276"/>
      <c r="J94" s="275">
        <f>ROUND(I94*H94,1)</f>
        <v>0</v>
      </c>
      <c r="K94" s="273" t="s">
        <v>224</v>
      </c>
      <c r="L94" s="277"/>
      <c r="M94" s="278" t="s">
        <v>21</v>
      </c>
      <c r="N94" s="279" t="s">
        <v>43</v>
      </c>
      <c r="O94" s="46"/>
      <c r="P94" s="231">
        <f>O94*H94</f>
        <v>0</v>
      </c>
      <c r="Q94" s="231">
        <v>0</v>
      </c>
      <c r="R94" s="231">
        <f>Q94*H94</f>
        <v>0</v>
      </c>
      <c r="S94" s="231">
        <v>0</v>
      </c>
      <c r="T94" s="232">
        <f>S94*H94</f>
        <v>0</v>
      </c>
      <c r="AR94" s="23" t="s">
        <v>228</v>
      </c>
      <c r="AT94" s="23" t="s">
        <v>261</v>
      </c>
      <c r="AU94" s="23" t="s">
        <v>80</v>
      </c>
      <c r="AY94" s="23" t="s">
        <v>130</v>
      </c>
      <c r="BE94" s="233">
        <f>IF(N94="základní",J94,0)</f>
        <v>0</v>
      </c>
      <c r="BF94" s="233">
        <f>IF(N94="snížená",J94,0)</f>
        <v>0</v>
      </c>
      <c r="BG94" s="233">
        <f>IF(N94="zákl. přenesená",J94,0)</f>
        <v>0</v>
      </c>
      <c r="BH94" s="233">
        <f>IF(N94="sníž. přenesená",J94,0)</f>
        <v>0</v>
      </c>
      <c r="BI94" s="233">
        <f>IF(N94="nulová",J94,0)</f>
        <v>0</v>
      </c>
      <c r="BJ94" s="23" t="s">
        <v>80</v>
      </c>
      <c r="BK94" s="233">
        <f>ROUND(I94*H94,1)</f>
        <v>0</v>
      </c>
      <c r="BL94" s="23" t="s">
        <v>151</v>
      </c>
      <c r="BM94" s="23" t="s">
        <v>228</v>
      </c>
    </row>
    <row r="95" spans="2:65" s="1" customFormat="1" ht="16.5" customHeight="1">
      <c r="B95" s="45"/>
      <c r="C95" s="271" t="s">
        <v>156</v>
      </c>
      <c r="D95" s="271" t="s">
        <v>261</v>
      </c>
      <c r="E95" s="272" t="s">
        <v>1066</v>
      </c>
      <c r="F95" s="273" t="s">
        <v>1067</v>
      </c>
      <c r="G95" s="274" t="s">
        <v>215</v>
      </c>
      <c r="H95" s="275">
        <v>30</v>
      </c>
      <c r="I95" s="276"/>
      <c r="J95" s="275">
        <f>ROUND(I95*H95,1)</f>
        <v>0</v>
      </c>
      <c r="K95" s="273" t="s">
        <v>224</v>
      </c>
      <c r="L95" s="277"/>
      <c r="M95" s="278" t="s">
        <v>21</v>
      </c>
      <c r="N95" s="279" t="s">
        <v>43</v>
      </c>
      <c r="O95" s="46"/>
      <c r="P95" s="231">
        <f>O95*H95</f>
        <v>0</v>
      </c>
      <c r="Q95" s="231">
        <v>0</v>
      </c>
      <c r="R95" s="231">
        <f>Q95*H95</f>
        <v>0</v>
      </c>
      <c r="S95" s="231">
        <v>0</v>
      </c>
      <c r="T95" s="232">
        <f>S95*H95</f>
        <v>0</v>
      </c>
      <c r="AR95" s="23" t="s">
        <v>228</v>
      </c>
      <c r="AT95" s="23" t="s">
        <v>261</v>
      </c>
      <c r="AU95" s="23" t="s">
        <v>80</v>
      </c>
      <c r="AY95" s="23" t="s">
        <v>130</v>
      </c>
      <c r="BE95" s="233">
        <f>IF(N95="základní",J95,0)</f>
        <v>0</v>
      </c>
      <c r="BF95" s="233">
        <f>IF(N95="snížená",J95,0)</f>
        <v>0</v>
      </c>
      <c r="BG95" s="233">
        <f>IF(N95="zákl. přenesená",J95,0)</f>
        <v>0</v>
      </c>
      <c r="BH95" s="233">
        <f>IF(N95="sníž. přenesená",J95,0)</f>
        <v>0</v>
      </c>
      <c r="BI95" s="233">
        <f>IF(N95="nulová",J95,0)</f>
        <v>0</v>
      </c>
      <c r="BJ95" s="23" t="s">
        <v>80</v>
      </c>
      <c r="BK95" s="233">
        <f>ROUND(I95*H95,1)</f>
        <v>0</v>
      </c>
      <c r="BL95" s="23" t="s">
        <v>151</v>
      </c>
      <c r="BM95" s="23" t="s">
        <v>245</v>
      </c>
    </row>
    <row r="96" spans="2:65" s="1" customFormat="1" ht="16.5" customHeight="1">
      <c r="B96" s="45"/>
      <c r="C96" s="271" t="s">
        <v>160</v>
      </c>
      <c r="D96" s="271" t="s">
        <v>261</v>
      </c>
      <c r="E96" s="272" t="s">
        <v>1068</v>
      </c>
      <c r="F96" s="273" t="s">
        <v>1069</v>
      </c>
      <c r="G96" s="274" t="s">
        <v>215</v>
      </c>
      <c r="H96" s="275">
        <v>80</v>
      </c>
      <c r="I96" s="276"/>
      <c r="J96" s="275">
        <f>ROUND(I96*H96,1)</f>
        <v>0</v>
      </c>
      <c r="K96" s="273" t="s">
        <v>224</v>
      </c>
      <c r="L96" s="277"/>
      <c r="M96" s="278" t="s">
        <v>21</v>
      </c>
      <c r="N96" s="279" t="s">
        <v>43</v>
      </c>
      <c r="O96" s="46"/>
      <c r="P96" s="231">
        <f>O96*H96</f>
        <v>0</v>
      </c>
      <c r="Q96" s="231">
        <v>0</v>
      </c>
      <c r="R96" s="231">
        <f>Q96*H96</f>
        <v>0</v>
      </c>
      <c r="S96" s="231">
        <v>0</v>
      </c>
      <c r="T96" s="232">
        <f>S96*H96</f>
        <v>0</v>
      </c>
      <c r="AR96" s="23" t="s">
        <v>228</v>
      </c>
      <c r="AT96" s="23" t="s">
        <v>261</v>
      </c>
      <c r="AU96" s="23" t="s">
        <v>80</v>
      </c>
      <c r="AY96" s="23" t="s">
        <v>130</v>
      </c>
      <c r="BE96" s="233">
        <f>IF(N96="základní",J96,0)</f>
        <v>0</v>
      </c>
      <c r="BF96" s="233">
        <f>IF(N96="snížená",J96,0)</f>
        <v>0</v>
      </c>
      <c r="BG96" s="233">
        <f>IF(N96="zákl. přenesená",J96,0)</f>
        <v>0</v>
      </c>
      <c r="BH96" s="233">
        <f>IF(N96="sníž. přenesená",J96,0)</f>
        <v>0</v>
      </c>
      <c r="BI96" s="233">
        <f>IF(N96="nulová",J96,0)</f>
        <v>0</v>
      </c>
      <c r="BJ96" s="23" t="s">
        <v>80</v>
      </c>
      <c r="BK96" s="233">
        <f>ROUND(I96*H96,1)</f>
        <v>0</v>
      </c>
      <c r="BL96" s="23" t="s">
        <v>151</v>
      </c>
      <c r="BM96" s="23" t="s">
        <v>260</v>
      </c>
    </row>
    <row r="97" spans="2:65" s="1" customFormat="1" ht="16.5" customHeight="1">
      <c r="B97" s="45"/>
      <c r="C97" s="271" t="s">
        <v>221</v>
      </c>
      <c r="D97" s="271" t="s">
        <v>261</v>
      </c>
      <c r="E97" s="272" t="s">
        <v>1070</v>
      </c>
      <c r="F97" s="273" t="s">
        <v>1071</v>
      </c>
      <c r="G97" s="274" t="s">
        <v>1061</v>
      </c>
      <c r="H97" s="275">
        <v>1</v>
      </c>
      <c r="I97" s="276"/>
      <c r="J97" s="275">
        <f>ROUND(I97*H97,1)</f>
        <v>0</v>
      </c>
      <c r="K97" s="273" t="s">
        <v>224</v>
      </c>
      <c r="L97" s="277"/>
      <c r="M97" s="278" t="s">
        <v>21</v>
      </c>
      <c r="N97" s="279" t="s">
        <v>43</v>
      </c>
      <c r="O97" s="46"/>
      <c r="P97" s="231">
        <f>O97*H97</f>
        <v>0</v>
      </c>
      <c r="Q97" s="231">
        <v>0</v>
      </c>
      <c r="R97" s="231">
        <f>Q97*H97</f>
        <v>0</v>
      </c>
      <c r="S97" s="231">
        <v>0</v>
      </c>
      <c r="T97" s="232">
        <f>S97*H97</f>
        <v>0</v>
      </c>
      <c r="AR97" s="23" t="s">
        <v>228</v>
      </c>
      <c r="AT97" s="23" t="s">
        <v>261</v>
      </c>
      <c r="AU97" s="23" t="s">
        <v>80</v>
      </c>
      <c r="AY97" s="23" t="s">
        <v>130</v>
      </c>
      <c r="BE97" s="233">
        <f>IF(N97="základní",J97,0)</f>
        <v>0</v>
      </c>
      <c r="BF97" s="233">
        <f>IF(N97="snížená",J97,0)</f>
        <v>0</v>
      </c>
      <c r="BG97" s="233">
        <f>IF(N97="zákl. přenesená",J97,0)</f>
        <v>0</v>
      </c>
      <c r="BH97" s="233">
        <f>IF(N97="sníž. přenesená",J97,0)</f>
        <v>0</v>
      </c>
      <c r="BI97" s="233">
        <f>IF(N97="nulová",J97,0)</f>
        <v>0</v>
      </c>
      <c r="BJ97" s="23" t="s">
        <v>80</v>
      </c>
      <c r="BK97" s="233">
        <f>ROUND(I97*H97,1)</f>
        <v>0</v>
      </c>
      <c r="BL97" s="23" t="s">
        <v>151</v>
      </c>
      <c r="BM97" s="23" t="s">
        <v>273</v>
      </c>
    </row>
    <row r="98" spans="2:65" s="1" customFormat="1" ht="25.5" customHeight="1">
      <c r="B98" s="45"/>
      <c r="C98" s="271" t="s">
        <v>228</v>
      </c>
      <c r="D98" s="271" t="s">
        <v>261</v>
      </c>
      <c r="E98" s="272" t="s">
        <v>1072</v>
      </c>
      <c r="F98" s="273" t="s">
        <v>1073</v>
      </c>
      <c r="G98" s="274" t="s">
        <v>215</v>
      </c>
      <c r="H98" s="275">
        <v>90</v>
      </c>
      <c r="I98" s="276"/>
      <c r="J98" s="275">
        <f>ROUND(I98*H98,1)</f>
        <v>0</v>
      </c>
      <c r="K98" s="273" t="s">
        <v>224</v>
      </c>
      <c r="L98" s="277"/>
      <c r="M98" s="278" t="s">
        <v>21</v>
      </c>
      <c r="N98" s="279" t="s">
        <v>43</v>
      </c>
      <c r="O98" s="46"/>
      <c r="P98" s="231">
        <f>O98*H98</f>
        <v>0</v>
      </c>
      <c r="Q98" s="231">
        <v>0</v>
      </c>
      <c r="R98" s="231">
        <f>Q98*H98</f>
        <v>0</v>
      </c>
      <c r="S98" s="231">
        <v>0</v>
      </c>
      <c r="T98" s="232">
        <f>S98*H98</f>
        <v>0</v>
      </c>
      <c r="AR98" s="23" t="s">
        <v>228</v>
      </c>
      <c r="AT98" s="23" t="s">
        <v>261</v>
      </c>
      <c r="AU98" s="23" t="s">
        <v>80</v>
      </c>
      <c r="AY98" s="23" t="s">
        <v>130</v>
      </c>
      <c r="BE98" s="233">
        <f>IF(N98="základní",J98,0)</f>
        <v>0</v>
      </c>
      <c r="BF98" s="233">
        <f>IF(N98="snížená",J98,0)</f>
        <v>0</v>
      </c>
      <c r="BG98" s="233">
        <f>IF(N98="zákl. přenesená",J98,0)</f>
        <v>0</v>
      </c>
      <c r="BH98" s="233">
        <f>IF(N98="sníž. přenesená",J98,0)</f>
        <v>0</v>
      </c>
      <c r="BI98" s="233">
        <f>IF(N98="nulová",J98,0)</f>
        <v>0</v>
      </c>
      <c r="BJ98" s="23" t="s">
        <v>80</v>
      </c>
      <c r="BK98" s="233">
        <f>ROUND(I98*H98,1)</f>
        <v>0</v>
      </c>
      <c r="BL98" s="23" t="s">
        <v>151</v>
      </c>
      <c r="BM98" s="23" t="s">
        <v>283</v>
      </c>
    </row>
    <row r="99" spans="2:65" s="1" customFormat="1" ht="25.5" customHeight="1">
      <c r="B99" s="45"/>
      <c r="C99" s="271" t="s">
        <v>238</v>
      </c>
      <c r="D99" s="271" t="s">
        <v>261</v>
      </c>
      <c r="E99" s="272" t="s">
        <v>1074</v>
      </c>
      <c r="F99" s="273" t="s">
        <v>1075</v>
      </c>
      <c r="G99" s="274" t="s">
        <v>215</v>
      </c>
      <c r="H99" s="275">
        <v>75</v>
      </c>
      <c r="I99" s="276"/>
      <c r="J99" s="275">
        <f>ROUND(I99*H99,1)</f>
        <v>0</v>
      </c>
      <c r="K99" s="273" t="s">
        <v>224</v>
      </c>
      <c r="L99" s="277"/>
      <c r="M99" s="278" t="s">
        <v>21</v>
      </c>
      <c r="N99" s="279" t="s">
        <v>43</v>
      </c>
      <c r="O99" s="46"/>
      <c r="P99" s="231">
        <f>O99*H99</f>
        <v>0</v>
      </c>
      <c r="Q99" s="231">
        <v>0</v>
      </c>
      <c r="R99" s="231">
        <f>Q99*H99</f>
        <v>0</v>
      </c>
      <c r="S99" s="231">
        <v>0</v>
      </c>
      <c r="T99" s="232">
        <f>S99*H99</f>
        <v>0</v>
      </c>
      <c r="AR99" s="23" t="s">
        <v>228</v>
      </c>
      <c r="AT99" s="23" t="s">
        <v>261</v>
      </c>
      <c r="AU99" s="23" t="s">
        <v>80</v>
      </c>
      <c r="AY99" s="23" t="s">
        <v>130</v>
      </c>
      <c r="BE99" s="233">
        <f>IF(N99="základní",J99,0)</f>
        <v>0</v>
      </c>
      <c r="BF99" s="233">
        <f>IF(N99="snížená",J99,0)</f>
        <v>0</v>
      </c>
      <c r="BG99" s="233">
        <f>IF(N99="zákl. přenesená",J99,0)</f>
        <v>0</v>
      </c>
      <c r="BH99" s="233">
        <f>IF(N99="sníž. přenesená",J99,0)</f>
        <v>0</v>
      </c>
      <c r="BI99" s="233">
        <f>IF(N99="nulová",J99,0)</f>
        <v>0</v>
      </c>
      <c r="BJ99" s="23" t="s">
        <v>80</v>
      </c>
      <c r="BK99" s="233">
        <f>ROUND(I99*H99,1)</f>
        <v>0</v>
      </c>
      <c r="BL99" s="23" t="s">
        <v>151</v>
      </c>
      <c r="BM99" s="23" t="s">
        <v>295</v>
      </c>
    </row>
    <row r="100" spans="2:65" s="1" customFormat="1" ht="25.5" customHeight="1">
      <c r="B100" s="45"/>
      <c r="C100" s="271" t="s">
        <v>245</v>
      </c>
      <c r="D100" s="271" t="s">
        <v>261</v>
      </c>
      <c r="E100" s="272" t="s">
        <v>1076</v>
      </c>
      <c r="F100" s="273" t="s">
        <v>1077</v>
      </c>
      <c r="G100" s="274" t="s">
        <v>215</v>
      </c>
      <c r="H100" s="275">
        <v>100</v>
      </c>
      <c r="I100" s="276"/>
      <c r="J100" s="275">
        <f>ROUND(I100*H100,1)</f>
        <v>0</v>
      </c>
      <c r="K100" s="273" t="s">
        <v>224</v>
      </c>
      <c r="L100" s="277"/>
      <c r="M100" s="278" t="s">
        <v>21</v>
      </c>
      <c r="N100" s="279" t="s">
        <v>43</v>
      </c>
      <c r="O100" s="46"/>
      <c r="P100" s="231">
        <f>O100*H100</f>
        <v>0</v>
      </c>
      <c r="Q100" s="231">
        <v>0</v>
      </c>
      <c r="R100" s="231">
        <f>Q100*H100</f>
        <v>0</v>
      </c>
      <c r="S100" s="231">
        <v>0</v>
      </c>
      <c r="T100" s="232">
        <f>S100*H100</f>
        <v>0</v>
      </c>
      <c r="AR100" s="23" t="s">
        <v>228</v>
      </c>
      <c r="AT100" s="23" t="s">
        <v>261</v>
      </c>
      <c r="AU100" s="23" t="s">
        <v>80</v>
      </c>
      <c r="AY100" s="23" t="s">
        <v>130</v>
      </c>
      <c r="BE100" s="233">
        <f>IF(N100="základní",J100,0)</f>
        <v>0</v>
      </c>
      <c r="BF100" s="233">
        <f>IF(N100="snížená",J100,0)</f>
        <v>0</v>
      </c>
      <c r="BG100" s="233">
        <f>IF(N100="zákl. přenesená",J100,0)</f>
        <v>0</v>
      </c>
      <c r="BH100" s="233">
        <f>IF(N100="sníž. přenesená",J100,0)</f>
        <v>0</v>
      </c>
      <c r="BI100" s="233">
        <f>IF(N100="nulová",J100,0)</f>
        <v>0</v>
      </c>
      <c r="BJ100" s="23" t="s">
        <v>80</v>
      </c>
      <c r="BK100" s="233">
        <f>ROUND(I100*H100,1)</f>
        <v>0</v>
      </c>
      <c r="BL100" s="23" t="s">
        <v>151</v>
      </c>
      <c r="BM100" s="23" t="s">
        <v>309</v>
      </c>
    </row>
    <row r="101" spans="2:65" s="1" customFormat="1" ht="16.5" customHeight="1">
      <c r="B101" s="45"/>
      <c r="C101" s="271" t="s">
        <v>254</v>
      </c>
      <c r="D101" s="271" t="s">
        <v>261</v>
      </c>
      <c r="E101" s="272" t="s">
        <v>1078</v>
      </c>
      <c r="F101" s="273" t="s">
        <v>1079</v>
      </c>
      <c r="G101" s="274" t="s">
        <v>1061</v>
      </c>
      <c r="H101" s="275">
        <v>50</v>
      </c>
      <c r="I101" s="276"/>
      <c r="J101" s="275">
        <f>ROUND(I101*H101,1)</f>
        <v>0</v>
      </c>
      <c r="K101" s="273" t="s">
        <v>224</v>
      </c>
      <c r="L101" s="277"/>
      <c r="M101" s="278" t="s">
        <v>21</v>
      </c>
      <c r="N101" s="279" t="s">
        <v>43</v>
      </c>
      <c r="O101" s="46"/>
      <c r="P101" s="231">
        <f>O101*H101</f>
        <v>0</v>
      </c>
      <c r="Q101" s="231">
        <v>0</v>
      </c>
      <c r="R101" s="231">
        <f>Q101*H101</f>
        <v>0</v>
      </c>
      <c r="S101" s="231">
        <v>0</v>
      </c>
      <c r="T101" s="232">
        <f>S101*H101</f>
        <v>0</v>
      </c>
      <c r="AR101" s="23" t="s">
        <v>228</v>
      </c>
      <c r="AT101" s="23" t="s">
        <v>261</v>
      </c>
      <c r="AU101" s="23" t="s">
        <v>80</v>
      </c>
      <c r="AY101" s="23" t="s">
        <v>130</v>
      </c>
      <c r="BE101" s="233">
        <f>IF(N101="základní",J101,0)</f>
        <v>0</v>
      </c>
      <c r="BF101" s="233">
        <f>IF(N101="snížená",J101,0)</f>
        <v>0</v>
      </c>
      <c r="BG101" s="233">
        <f>IF(N101="zákl. přenesená",J101,0)</f>
        <v>0</v>
      </c>
      <c r="BH101" s="233">
        <f>IF(N101="sníž. přenesená",J101,0)</f>
        <v>0</v>
      </c>
      <c r="BI101" s="233">
        <f>IF(N101="nulová",J101,0)</f>
        <v>0</v>
      </c>
      <c r="BJ101" s="23" t="s">
        <v>80</v>
      </c>
      <c r="BK101" s="233">
        <f>ROUND(I101*H101,1)</f>
        <v>0</v>
      </c>
      <c r="BL101" s="23" t="s">
        <v>151</v>
      </c>
      <c r="BM101" s="23" t="s">
        <v>321</v>
      </c>
    </row>
    <row r="102" spans="2:65" s="1" customFormat="1" ht="25.5" customHeight="1">
      <c r="B102" s="45"/>
      <c r="C102" s="271" t="s">
        <v>260</v>
      </c>
      <c r="D102" s="271" t="s">
        <v>261</v>
      </c>
      <c r="E102" s="272" t="s">
        <v>1080</v>
      </c>
      <c r="F102" s="273" t="s">
        <v>1081</v>
      </c>
      <c r="G102" s="274" t="s">
        <v>1061</v>
      </c>
      <c r="H102" s="275">
        <v>40</v>
      </c>
      <c r="I102" s="276"/>
      <c r="J102" s="275">
        <f>ROUND(I102*H102,1)</f>
        <v>0</v>
      </c>
      <c r="K102" s="273" t="s">
        <v>224</v>
      </c>
      <c r="L102" s="277"/>
      <c r="M102" s="278" t="s">
        <v>21</v>
      </c>
      <c r="N102" s="279" t="s">
        <v>43</v>
      </c>
      <c r="O102" s="46"/>
      <c r="P102" s="231">
        <f>O102*H102</f>
        <v>0</v>
      </c>
      <c r="Q102" s="231">
        <v>0</v>
      </c>
      <c r="R102" s="231">
        <f>Q102*H102</f>
        <v>0</v>
      </c>
      <c r="S102" s="231">
        <v>0</v>
      </c>
      <c r="T102" s="232">
        <f>S102*H102</f>
        <v>0</v>
      </c>
      <c r="AR102" s="23" t="s">
        <v>228</v>
      </c>
      <c r="AT102" s="23" t="s">
        <v>261</v>
      </c>
      <c r="AU102" s="23" t="s">
        <v>80</v>
      </c>
      <c r="AY102" s="23" t="s">
        <v>130</v>
      </c>
      <c r="BE102" s="233">
        <f>IF(N102="základní",J102,0)</f>
        <v>0</v>
      </c>
      <c r="BF102" s="233">
        <f>IF(N102="snížená",J102,0)</f>
        <v>0</v>
      </c>
      <c r="BG102" s="233">
        <f>IF(N102="zákl. přenesená",J102,0)</f>
        <v>0</v>
      </c>
      <c r="BH102" s="233">
        <f>IF(N102="sníž. přenesená",J102,0)</f>
        <v>0</v>
      </c>
      <c r="BI102" s="233">
        <f>IF(N102="nulová",J102,0)</f>
        <v>0</v>
      </c>
      <c r="BJ102" s="23" t="s">
        <v>80</v>
      </c>
      <c r="BK102" s="233">
        <f>ROUND(I102*H102,1)</f>
        <v>0</v>
      </c>
      <c r="BL102" s="23" t="s">
        <v>151</v>
      </c>
      <c r="BM102" s="23" t="s">
        <v>334</v>
      </c>
    </row>
    <row r="103" spans="2:65" s="1" customFormat="1" ht="16.5" customHeight="1">
      <c r="B103" s="45"/>
      <c r="C103" s="271" t="s">
        <v>266</v>
      </c>
      <c r="D103" s="271" t="s">
        <v>261</v>
      </c>
      <c r="E103" s="272" t="s">
        <v>1082</v>
      </c>
      <c r="F103" s="273" t="s">
        <v>1083</v>
      </c>
      <c r="G103" s="274" t="s">
        <v>1061</v>
      </c>
      <c r="H103" s="275">
        <v>200</v>
      </c>
      <c r="I103" s="276"/>
      <c r="J103" s="275">
        <f>ROUND(I103*H103,1)</f>
        <v>0</v>
      </c>
      <c r="K103" s="273" t="s">
        <v>224</v>
      </c>
      <c r="L103" s="277"/>
      <c r="M103" s="278" t="s">
        <v>21</v>
      </c>
      <c r="N103" s="279" t="s">
        <v>43</v>
      </c>
      <c r="O103" s="46"/>
      <c r="P103" s="231">
        <f>O103*H103</f>
        <v>0</v>
      </c>
      <c r="Q103" s="231">
        <v>0</v>
      </c>
      <c r="R103" s="231">
        <f>Q103*H103</f>
        <v>0</v>
      </c>
      <c r="S103" s="231">
        <v>0</v>
      </c>
      <c r="T103" s="232">
        <f>S103*H103</f>
        <v>0</v>
      </c>
      <c r="AR103" s="23" t="s">
        <v>228</v>
      </c>
      <c r="AT103" s="23" t="s">
        <v>261</v>
      </c>
      <c r="AU103" s="23" t="s">
        <v>80</v>
      </c>
      <c r="AY103" s="23" t="s">
        <v>130</v>
      </c>
      <c r="BE103" s="233">
        <f>IF(N103="základní",J103,0)</f>
        <v>0</v>
      </c>
      <c r="BF103" s="233">
        <f>IF(N103="snížená",J103,0)</f>
        <v>0</v>
      </c>
      <c r="BG103" s="233">
        <f>IF(N103="zákl. přenesená",J103,0)</f>
        <v>0</v>
      </c>
      <c r="BH103" s="233">
        <f>IF(N103="sníž. přenesená",J103,0)</f>
        <v>0</v>
      </c>
      <c r="BI103" s="233">
        <f>IF(N103="nulová",J103,0)</f>
        <v>0</v>
      </c>
      <c r="BJ103" s="23" t="s">
        <v>80</v>
      </c>
      <c r="BK103" s="233">
        <f>ROUND(I103*H103,1)</f>
        <v>0</v>
      </c>
      <c r="BL103" s="23" t="s">
        <v>151</v>
      </c>
      <c r="BM103" s="23" t="s">
        <v>344</v>
      </c>
    </row>
    <row r="104" spans="2:65" s="1" customFormat="1" ht="16.5" customHeight="1">
      <c r="B104" s="45"/>
      <c r="C104" s="271" t="s">
        <v>273</v>
      </c>
      <c r="D104" s="271" t="s">
        <v>261</v>
      </c>
      <c r="E104" s="272" t="s">
        <v>1084</v>
      </c>
      <c r="F104" s="273" t="s">
        <v>1085</v>
      </c>
      <c r="G104" s="274" t="s">
        <v>1061</v>
      </c>
      <c r="H104" s="275">
        <v>10</v>
      </c>
      <c r="I104" s="276"/>
      <c r="J104" s="275">
        <f>ROUND(I104*H104,1)</f>
        <v>0</v>
      </c>
      <c r="K104" s="273" t="s">
        <v>224</v>
      </c>
      <c r="L104" s="277"/>
      <c r="M104" s="278" t="s">
        <v>21</v>
      </c>
      <c r="N104" s="279" t="s">
        <v>43</v>
      </c>
      <c r="O104" s="46"/>
      <c r="P104" s="231">
        <f>O104*H104</f>
        <v>0</v>
      </c>
      <c r="Q104" s="231">
        <v>0</v>
      </c>
      <c r="R104" s="231">
        <f>Q104*H104</f>
        <v>0</v>
      </c>
      <c r="S104" s="231">
        <v>0</v>
      </c>
      <c r="T104" s="232">
        <f>S104*H104</f>
        <v>0</v>
      </c>
      <c r="AR104" s="23" t="s">
        <v>228</v>
      </c>
      <c r="AT104" s="23" t="s">
        <v>261</v>
      </c>
      <c r="AU104" s="23" t="s">
        <v>80</v>
      </c>
      <c r="AY104" s="23" t="s">
        <v>130</v>
      </c>
      <c r="BE104" s="233">
        <f>IF(N104="základní",J104,0)</f>
        <v>0</v>
      </c>
      <c r="BF104" s="233">
        <f>IF(N104="snížená",J104,0)</f>
        <v>0</v>
      </c>
      <c r="BG104" s="233">
        <f>IF(N104="zákl. přenesená",J104,0)</f>
        <v>0</v>
      </c>
      <c r="BH104" s="233">
        <f>IF(N104="sníž. přenesená",J104,0)</f>
        <v>0</v>
      </c>
      <c r="BI104" s="233">
        <f>IF(N104="nulová",J104,0)</f>
        <v>0</v>
      </c>
      <c r="BJ104" s="23" t="s">
        <v>80</v>
      </c>
      <c r="BK104" s="233">
        <f>ROUND(I104*H104,1)</f>
        <v>0</v>
      </c>
      <c r="BL104" s="23" t="s">
        <v>151</v>
      </c>
      <c r="BM104" s="23" t="s">
        <v>355</v>
      </c>
    </row>
    <row r="105" spans="2:65" s="1" customFormat="1" ht="16.5" customHeight="1">
      <c r="B105" s="45"/>
      <c r="C105" s="271" t="s">
        <v>10</v>
      </c>
      <c r="D105" s="271" t="s">
        <v>261</v>
      </c>
      <c r="E105" s="272" t="s">
        <v>1086</v>
      </c>
      <c r="F105" s="273" t="s">
        <v>1087</v>
      </c>
      <c r="G105" s="274" t="s">
        <v>862</v>
      </c>
      <c r="H105" s="275">
        <v>25</v>
      </c>
      <c r="I105" s="276"/>
      <c r="J105" s="275">
        <f>ROUND(I105*H105,1)</f>
        <v>0</v>
      </c>
      <c r="K105" s="273" t="s">
        <v>224</v>
      </c>
      <c r="L105" s="277"/>
      <c r="M105" s="278" t="s">
        <v>21</v>
      </c>
      <c r="N105" s="279" t="s">
        <v>43</v>
      </c>
      <c r="O105" s="46"/>
      <c r="P105" s="231">
        <f>O105*H105</f>
        <v>0</v>
      </c>
      <c r="Q105" s="231">
        <v>0</v>
      </c>
      <c r="R105" s="231">
        <f>Q105*H105</f>
        <v>0</v>
      </c>
      <c r="S105" s="231">
        <v>0</v>
      </c>
      <c r="T105" s="232">
        <f>S105*H105</f>
        <v>0</v>
      </c>
      <c r="AR105" s="23" t="s">
        <v>228</v>
      </c>
      <c r="AT105" s="23" t="s">
        <v>261</v>
      </c>
      <c r="AU105" s="23" t="s">
        <v>80</v>
      </c>
      <c r="AY105" s="23" t="s">
        <v>130</v>
      </c>
      <c r="BE105" s="233">
        <f>IF(N105="základní",J105,0)</f>
        <v>0</v>
      </c>
      <c r="BF105" s="233">
        <f>IF(N105="snížená",J105,0)</f>
        <v>0</v>
      </c>
      <c r="BG105" s="233">
        <f>IF(N105="zákl. přenesená",J105,0)</f>
        <v>0</v>
      </c>
      <c r="BH105" s="233">
        <f>IF(N105="sníž. přenesená",J105,0)</f>
        <v>0</v>
      </c>
      <c r="BI105" s="233">
        <f>IF(N105="nulová",J105,0)</f>
        <v>0</v>
      </c>
      <c r="BJ105" s="23" t="s">
        <v>80</v>
      </c>
      <c r="BK105" s="233">
        <f>ROUND(I105*H105,1)</f>
        <v>0</v>
      </c>
      <c r="BL105" s="23" t="s">
        <v>151</v>
      </c>
      <c r="BM105" s="23" t="s">
        <v>308</v>
      </c>
    </row>
    <row r="106" spans="2:65" s="1" customFormat="1" ht="16.5" customHeight="1">
      <c r="B106" s="45"/>
      <c r="C106" s="271" t="s">
        <v>283</v>
      </c>
      <c r="D106" s="271" t="s">
        <v>261</v>
      </c>
      <c r="E106" s="272" t="s">
        <v>1088</v>
      </c>
      <c r="F106" s="273" t="s">
        <v>1089</v>
      </c>
      <c r="G106" s="274" t="s">
        <v>1061</v>
      </c>
      <c r="H106" s="275">
        <v>1</v>
      </c>
      <c r="I106" s="276"/>
      <c r="J106" s="275">
        <f>ROUND(I106*H106,1)</f>
        <v>0</v>
      </c>
      <c r="K106" s="273" t="s">
        <v>224</v>
      </c>
      <c r="L106" s="277"/>
      <c r="M106" s="278" t="s">
        <v>21</v>
      </c>
      <c r="N106" s="279" t="s">
        <v>43</v>
      </c>
      <c r="O106" s="46"/>
      <c r="P106" s="231">
        <f>O106*H106</f>
        <v>0</v>
      </c>
      <c r="Q106" s="231">
        <v>0</v>
      </c>
      <c r="R106" s="231">
        <f>Q106*H106</f>
        <v>0</v>
      </c>
      <c r="S106" s="231">
        <v>0</v>
      </c>
      <c r="T106" s="232">
        <f>S106*H106</f>
        <v>0</v>
      </c>
      <c r="AR106" s="23" t="s">
        <v>228</v>
      </c>
      <c r="AT106" s="23" t="s">
        <v>261</v>
      </c>
      <c r="AU106" s="23" t="s">
        <v>80</v>
      </c>
      <c r="AY106" s="23" t="s">
        <v>130</v>
      </c>
      <c r="BE106" s="233">
        <f>IF(N106="základní",J106,0)</f>
        <v>0</v>
      </c>
      <c r="BF106" s="233">
        <f>IF(N106="snížená",J106,0)</f>
        <v>0</v>
      </c>
      <c r="BG106" s="233">
        <f>IF(N106="zákl. přenesená",J106,0)</f>
        <v>0</v>
      </c>
      <c r="BH106" s="233">
        <f>IF(N106="sníž. přenesená",J106,0)</f>
        <v>0</v>
      </c>
      <c r="BI106" s="233">
        <f>IF(N106="nulová",J106,0)</f>
        <v>0</v>
      </c>
      <c r="BJ106" s="23" t="s">
        <v>80</v>
      </c>
      <c r="BK106" s="233">
        <f>ROUND(I106*H106,1)</f>
        <v>0</v>
      </c>
      <c r="BL106" s="23" t="s">
        <v>151</v>
      </c>
      <c r="BM106" s="23" t="s">
        <v>382</v>
      </c>
    </row>
    <row r="107" spans="2:63" s="10" customFormat="1" ht="37.4" customHeight="1">
      <c r="B107" s="209"/>
      <c r="C107" s="210"/>
      <c r="D107" s="211" t="s">
        <v>71</v>
      </c>
      <c r="E107" s="212" t="s">
        <v>1090</v>
      </c>
      <c r="F107" s="212" t="s">
        <v>1091</v>
      </c>
      <c r="G107" s="210"/>
      <c r="H107" s="210"/>
      <c r="I107" s="213"/>
      <c r="J107" s="214">
        <f>BK107</f>
        <v>0</v>
      </c>
      <c r="K107" s="210"/>
      <c r="L107" s="215"/>
      <c r="M107" s="216"/>
      <c r="N107" s="217"/>
      <c r="O107" s="217"/>
      <c r="P107" s="218">
        <f>SUM(P108:P118)</f>
        <v>0</v>
      </c>
      <c r="Q107" s="217"/>
      <c r="R107" s="218">
        <f>SUM(R108:R118)</f>
        <v>0</v>
      </c>
      <c r="S107" s="217"/>
      <c r="T107" s="219">
        <f>SUM(T108:T118)</f>
        <v>0</v>
      </c>
      <c r="AR107" s="220" t="s">
        <v>80</v>
      </c>
      <c r="AT107" s="221" t="s">
        <v>71</v>
      </c>
      <c r="AU107" s="221" t="s">
        <v>72</v>
      </c>
      <c r="AY107" s="220" t="s">
        <v>130</v>
      </c>
      <c r="BK107" s="222">
        <f>SUM(BK108:BK118)</f>
        <v>0</v>
      </c>
    </row>
    <row r="108" spans="2:65" s="1" customFormat="1" ht="25.5" customHeight="1">
      <c r="B108" s="45"/>
      <c r="C108" s="271" t="s">
        <v>289</v>
      </c>
      <c r="D108" s="271" t="s">
        <v>261</v>
      </c>
      <c r="E108" s="272" t="s">
        <v>1092</v>
      </c>
      <c r="F108" s="273" t="s">
        <v>1093</v>
      </c>
      <c r="G108" s="274" t="s">
        <v>1061</v>
      </c>
      <c r="H108" s="275">
        <v>1</v>
      </c>
      <c r="I108" s="276"/>
      <c r="J108" s="275">
        <f>ROUND(I108*H108,1)</f>
        <v>0</v>
      </c>
      <c r="K108" s="273" t="s">
        <v>224</v>
      </c>
      <c r="L108" s="277"/>
      <c r="M108" s="278" t="s">
        <v>21</v>
      </c>
      <c r="N108" s="279" t="s">
        <v>43</v>
      </c>
      <c r="O108" s="46"/>
      <c r="P108" s="231">
        <f>O108*H108</f>
        <v>0</v>
      </c>
      <c r="Q108" s="231">
        <v>0</v>
      </c>
      <c r="R108" s="231">
        <f>Q108*H108</f>
        <v>0</v>
      </c>
      <c r="S108" s="231">
        <v>0</v>
      </c>
      <c r="T108" s="232">
        <f>S108*H108</f>
        <v>0</v>
      </c>
      <c r="AR108" s="23" t="s">
        <v>228</v>
      </c>
      <c r="AT108" s="23" t="s">
        <v>261</v>
      </c>
      <c r="AU108" s="23" t="s">
        <v>80</v>
      </c>
      <c r="AY108" s="23" t="s">
        <v>130</v>
      </c>
      <c r="BE108" s="233">
        <f>IF(N108="základní",J108,0)</f>
        <v>0</v>
      </c>
      <c r="BF108" s="233">
        <f>IF(N108="snížená",J108,0)</f>
        <v>0</v>
      </c>
      <c r="BG108" s="233">
        <f>IF(N108="zákl. přenesená",J108,0)</f>
        <v>0</v>
      </c>
      <c r="BH108" s="233">
        <f>IF(N108="sníž. přenesená",J108,0)</f>
        <v>0</v>
      </c>
      <c r="BI108" s="233">
        <f>IF(N108="nulová",J108,0)</f>
        <v>0</v>
      </c>
      <c r="BJ108" s="23" t="s">
        <v>80</v>
      </c>
      <c r="BK108" s="233">
        <f>ROUND(I108*H108,1)</f>
        <v>0</v>
      </c>
      <c r="BL108" s="23" t="s">
        <v>151</v>
      </c>
      <c r="BM108" s="23" t="s">
        <v>396</v>
      </c>
    </row>
    <row r="109" spans="2:65" s="1" customFormat="1" ht="25.5" customHeight="1">
      <c r="B109" s="45"/>
      <c r="C109" s="271" t="s">
        <v>295</v>
      </c>
      <c r="D109" s="271" t="s">
        <v>261</v>
      </c>
      <c r="E109" s="272" t="s">
        <v>1094</v>
      </c>
      <c r="F109" s="273" t="s">
        <v>1095</v>
      </c>
      <c r="G109" s="274" t="s">
        <v>1061</v>
      </c>
      <c r="H109" s="275">
        <v>2</v>
      </c>
      <c r="I109" s="276"/>
      <c r="J109" s="275">
        <f>ROUND(I109*H109,1)</f>
        <v>0</v>
      </c>
      <c r="K109" s="273" t="s">
        <v>224</v>
      </c>
      <c r="L109" s="277"/>
      <c r="M109" s="278" t="s">
        <v>21</v>
      </c>
      <c r="N109" s="279" t="s">
        <v>43</v>
      </c>
      <c r="O109" s="46"/>
      <c r="P109" s="231">
        <f>O109*H109</f>
        <v>0</v>
      </c>
      <c r="Q109" s="231">
        <v>0</v>
      </c>
      <c r="R109" s="231">
        <f>Q109*H109</f>
        <v>0</v>
      </c>
      <c r="S109" s="231">
        <v>0</v>
      </c>
      <c r="T109" s="232">
        <f>S109*H109</f>
        <v>0</v>
      </c>
      <c r="AR109" s="23" t="s">
        <v>228</v>
      </c>
      <c r="AT109" s="23" t="s">
        <v>261</v>
      </c>
      <c r="AU109" s="23" t="s">
        <v>80</v>
      </c>
      <c r="AY109" s="23" t="s">
        <v>130</v>
      </c>
      <c r="BE109" s="233">
        <f>IF(N109="základní",J109,0)</f>
        <v>0</v>
      </c>
      <c r="BF109" s="233">
        <f>IF(N109="snížená",J109,0)</f>
        <v>0</v>
      </c>
      <c r="BG109" s="233">
        <f>IF(N109="zákl. přenesená",J109,0)</f>
        <v>0</v>
      </c>
      <c r="BH109" s="233">
        <f>IF(N109="sníž. přenesená",J109,0)</f>
        <v>0</v>
      </c>
      <c r="BI109" s="233">
        <f>IF(N109="nulová",J109,0)</f>
        <v>0</v>
      </c>
      <c r="BJ109" s="23" t="s">
        <v>80</v>
      </c>
      <c r="BK109" s="233">
        <f>ROUND(I109*H109,1)</f>
        <v>0</v>
      </c>
      <c r="BL109" s="23" t="s">
        <v>151</v>
      </c>
      <c r="BM109" s="23" t="s">
        <v>410</v>
      </c>
    </row>
    <row r="110" spans="2:65" s="1" customFormat="1" ht="25.5" customHeight="1">
      <c r="B110" s="45"/>
      <c r="C110" s="271" t="s">
        <v>301</v>
      </c>
      <c r="D110" s="271" t="s">
        <v>261</v>
      </c>
      <c r="E110" s="272" t="s">
        <v>1096</v>
      </c>
      <c r="F110" s="273" t="s">
        <v>1097</v>
      </c>
      <c r="G110" s="274" t="s">
        <v>1061</v>
      </c>
      <c r="H110" s="275">
        <v>1</v>
      </c>
      <c r="I110" s="276"/>
      <c r="J110" s="275">
        <f>ROUND(I110*H110,1)</f>
        <v>0</v>
      </c>
      <c r="K110" s="273" t="s">
        <v>224</v>
      </c>
      <c r="L110" s="277"/>
      <c r="M110" s="278" t="s">
        <v>21</v>
      </c>
      <c r="N110" s="279" t="s">
        <v>43</v>
      </c>
      <c r="O110" s="46"/>
      <c r="P110" s="231">
        <f>O110*H110</f>
        <v>0</v>
      </c>
      <c r="Q110" s="231">
        <v>0</v>
      </c>
      <c r="R110" s="231">
        <f>Q110*H110</f>
        <v>0</v>
      </c>
      <c r="S110" s="231">
        <v>0</v>
      </c>
      <c r="T110" s="232">
        <f>S110*H110</f>
        <v>0</v>
      </c>
      <c r="AR110" s="23" t="s">
        <v>228</v>
      </c>
      <c r="AT110" s="23" t="s">
        <v>261</v>
      </c>
      <c r="AU110" s="23" t="s">
        <v>80</v>
      </c>
      <c r="AY110" s="23" t="s">
        <v>130</v>
      </c>
      <c r="BE110" s="233">
        <f>IF(N110="základní",J110,0)</f>
        <v>0</v>
      </c>
      <c r="BF110" s="233">
        <f>IF(N110="snížená",J110,0)</f>
        <v>0</v>
      </c>
      <c r="BG110" s="233">
        <f>IF(N110="zákl. přenesená",J110,0)</f>
        <v>0</v>
      </c>
      <c r="BH110" s="233">
        <f>IF(N110="sníž. přenesená",J110,0)</f>
        <v>0</v>
      </c>
      <c r="BI110" s="233">
        <f>IF(N110="nulová",J110,0)</f>
        <v>0</v>
      </c>
      <c r="BJ110" s="23" t="s">
        <v>80</v>
      </c>
      <c r="BK110" s="233">
        <f>ROUND(I110*H110,1)</f>
        <v>0</v>
      </c>
      <c r="BL110" s="23" t="s">
        <v>151</v>
      </c>
      <c r="BM110" s="23" t="s">
        <v>420</v>
      </c>
    </row>
    <row r="111" spans="2:65" s="1" customFormat="1" ht="25.5" customHeight="1">
      <c r="B111" s="45"/>
      <c r="C111" s="271" t="s">
        <v>309</v>
      </c>
      <c r="D111" s="271" t="s">
        <v>261</v>
      </c>
      <c r="E111" s="272" t="s">
        <v>1098</v>
      </c>
      <c r="F111" s="273" t="s">
        <v>1099</v>
      </c>
      <c r="G111" s="274" t="s">
        <v>1061</v>
      </c>
      <c r="H111" s="275">
        <v>29</v>
      </c>
      <c r="I111" s="276"/>
      <c r="J111" s="275">
        <f>ROUND(I111*H111,1)</f>
        <v>0</v>
      </c>
      <c r="K111" s="273" t="s">
        <v>224</v>
      </c>
      <c r="L111" s="277"/>
      <c r="M111" s="278" t="s">
        <v>21</v>
      </c>
      <c r="N111" s="279" t="s">
        <v>43</v>
      </c>
      <c r="O111" s="46"/>
      <c r="P111" s="231">
        <f>O111*H111</f>
        <v>0</v>
      </c>
      <c r="Q111" s="231">
        <v>0</v>
      </c>
      <c r="R111" s="231">
        <f>Q111*H111</f>
        <v>0</v>
      </c>
      <c r="S111" s="231">
        <v>0</v>
      </c>
      <c r="T111" s="232">
        <f>S111*H111</f>
        <v>0</v>
      </c>
      <c r="AR111" s="23" t="s">
        <v>228</v>
      </c>
      <c r="AT111" s="23" t="s">
        <v>261</v>
      </c>
      <c r="AU111" s="23" t="s">
        <v>80</v>
      </c>
      <c r="AY111" s="23" t="s">
        <v>130</v>
      </c>
      <c r="BE111" s="233">
        <f>IF(N111="základní",J111,0)</f>
        <v>0</v>
      </c>
      <c r="BF111" s="233">
        <f>IF(N111="snížená",J111,0)</f>
        <v>0</v>
      </c>
      <c r="BG111" s="233">
        <f>IF(N111="zákl. přenesená",J111,0)</f>
        <v>0</v>
      </c>
      <c r="BH111" s="233">
        <f>IF(N111="sníž. přenesená",J111,0)</f>
        <v>0</v>
      </c>
      <c r="BI111" s="233">
        <f>IF(N111="nulová",J111,0)</f>
        <v>0</v>
      </c>
      <c r="BJ111" s="23" t="s">
        <v>80</v>
      </c>
      <c r="BK111" s="233">
        <f>ROUND(I111*H111,1)</f>
        <v>0</v>
      </c>
      <c r="BL111" s="23" t="s">
        <v>151</v>
      </c>
      <c r="BM111" s="23" t="s">
        <v>430</v>
      </c>
    </row>
    <row r="112" spans="2:65" s="1" customFormat="1" ht="38.25" customHeight="1">
      <c r="B112" s="45"/>
      <c r="C112" s="271" t="s">
        <v>9</v>
      </c>
      <c r="D112" s="271" t="s">
        <v>261</v>
      </c>
      <c r="E112" s="272" t="s">
        <v>1100</v>
      </c>
      <c r="F112" s="273" t="s">
        <v>1101</v>
      </c>
      <c r="G112" s="274" t="s">
        <v>1061</v>
      </c>
      <c r="H112" s="275">
        <v>4</v>
      </c>
      <c r="I112" s="276"/>
      <c r="J112" s="275">
        <f>ROUND(I112*H112,1)</f>
        <v>0</v>
      </c>
      <c r="K112" s="273" t="s">
        <v>224</v>
      </c>
      <c r="L112" s="277"/>
      <c r="M112" s="278" t="s">
        <v>21</v>
      </c>
      <c r="N112" s="279" t="s">
        <v>43</v>
      </c>
      <c r="O112" s="46"/>
      <c r="P112" s="231">
        <f>O112*H112</f>
        <v>0</v>
      </c>
      <c r="Q112" s="231">
        <v>0</v>
      </c>
      <c r="R112" s="231">
        <f>Q112*H112</f>
        <v>0</v>
      </c>
      <c r="S112" s="231">
        <v>0</v>
      </c>
      <c r="T112" s="232">
        <f>S112*H112</f>
        <v>0</v>
      </c>
      <c r="AR112" s="23" t="s">
        <v>228</v>
      </c>
      <c r="AT112" s="23" t="s">
        <v>261</v>
      </c>
      <c r="AU112" s="23" t="s">
        <v>80</v>
      </c>
      <c r="AY112" s="23" t="s">
        <v>130</v>
      </c>
      <c r="BE112" s="233">
        <f>IF(N112="základní",J112,0)</f>
        <v>0</v>
      </c>
      <c r="BF112" s="233">
        <f>IF(N112="snížená",J112,0)</f>
        <v>0</v>
      </c>
      <c r="BG112" s="233">
        <f>IF(N112="zákl. přenesená",J112,0)</f>
        <v>0</v>
      </c>
      <c r="BH112" s="233">
        <f>IF(N112="sníž. přenesená",J112,0)</f>
        <v>0</v>
      </c>
      <c r="BI112" s="233">
        <f>IF(N112="nulová",J112,0)</f>
        <v>0</v>
      </c>
      <c r="BJ112" s="23" t="s">
        <v>80</v>
      </c>
      <c r="BK112" s="233">
        <f>ROUND(I112*H112,1)</f>
        <v>0</v>
      </c>
      <c r="BL112" s="23" t="s">
        <v>151</v>
      </c>
      <c r="BM112" s="23" t="s">
        <v>440</v>
      </c>
    </row>
    <row r="113" spans="2:65" s="1" customFormat="1" ht="16.5" customHeight="1">
      <c r="B113" s="45"/>
      <c r="C113" s="271" t="s">
        <v>321</v>
      </c>
      <c r="D113" s="271" t="s">
        <v>261</v>
      </c>
      <c r="E113" s="272" t="s">
        <v>1102</v>
      </c>
      <c r="F113" s="273" t="s">
        <v>1103</v>
      </c>
      <c r="G113" s="274" t="s">
        <v>1061</v>
      </c>
      <c r="H113" s="275">
        <v>40</v>
      </c>
      <c r="I113" s="276"/>
      <c r="J113" s="275">
        <f>ROUND(I113*H113,1)</f>
        <v>0</v>
      </c>
      <c r="K113" s="273" t="s">
        <v>224</v>
      </c>
      <c r="L113" s="277"/>
      <c r="M113" s="278" t="s">
        <v>21</v>
      </c>
      <c r="N113" s="279" t="s">
        <v>43</v>
      </c>
      <c r="O113" s="46"/>
      <c r="P113" s="231">
        <f>O113*H113</f>
        <v>0</v>
      </c>
      <c r="Q113" s="231">
        <v>0</v>
      </c>
      <c r="R113" s="231">
        <f>Q113*H113</f>
        <v>0</v>
      </c>
      <c r="S113" s="231">
        <v>0</v>
      </c>
      <c r="T113" s="232">
        <f>S113*H113</f>
        <v>0</v>
      </c>
      <c r="AR113" s="23" t="s">
        <v>228</v>
      </c>
      <c r="AT113" s="23" t="s">
        <v>261</v>
      </c>
      <c r="AU113" s="23" t="s">
        <v>80</v>
      </c>
      <c r="AY113" s="23" t="s">
        <v>130</v>
      </c>
      <c r="BE113" s="233">
        <f>IF(N113="základní",J113,0)</f>
        <v>0</v>
      </c>
      <c r="BF113" s="233">
        <f>IF(N113="snížená",J113,0)</f>
        <v>0</v>
      </c>
      <c r="BG113" s="233">
        <f>IF(N113="zákl. přenesená",J113,0)</f>
        <v>0</v>
      </c>
      <c r="BH113" s="233">
        <f>IF(N113="sníž. přenesená",J113,0)</f>
        <v>0</v>
      </c>
      <c r="BI113" s="233">
        <f>IF(N113="nulová",J113,0)</f>
        <v>0</v>
      </c>
      <c r="BJ113" s="23" t="s">
        <v>80</v>
      </c>
      <c r="BK113" s="233">
        <f>ROUND(I113*H113,1)</f>
        <v>0</v>
      </c>
      <c r="BL113" s="23" t="s">
        <v>151</v>
      </c>
      <c r="BM113" s="23" t="s">
        <v>455</v>
      </c>
    </row>
    <row r="114" spans="2:65" s="1" customFormat="1" ht="16.5" customHeight="1">
      <c r="B114" s="45"/>
      <c r="C114" s="271" t="s">
        <v>329</v>
      </c>
      <c r="D114" s="271" t="s">
        <v>261</v>
      </c>
      <c r="E114" s="272" t="s">
        <v>1104</v>
      </c>
      <c r="F114" s="273" t="s">
        <v>1105</v>
      </c>
      <c r="G114" s="274" t="s">
        <v>1061</v>
      </c>
      <c r="H114" s="275">
        <v>4</v>
      </c>
      <c r="I114" s="276"/>
      <c r="J114" s="275">
        <f>ROUND(I114*H114,1)</f>
        <v>0</v>
      </c>
      <c r="K114" s="273" t="s">
        <v>224</v>
      </c>
      <c r="L114" s="277"/>
      <c r="M114" s="278" t="s">
        <v>21</v>
      </c>
      <c r="N114" s="279" t="s">
        <v>43</v>
      </c>
      <c r="O114" s="46"/>
      <c r="P114" s="231">
        <f>O114*H114</f>
        <v>0</v>
      </c>
      <c r="Q114" s="231">
        <v>0</v>
      </c>
      <c r="R114" s="231">
        <f>Q114*H114</f>
        <v>0</v>
      </c>
      <c r="S114" s="231">
        <v>0</v>
      </c>
      <c r="T114" s="232">
        <f>S114*H114</f>
        <v>0</v>
      </c>
      <c r="AR114" s="23" t="s">
        <v>228</v>
      </c>
      <c r="AT114" s="23" t="s">
        <v>261</v>
      </c>
      <c r="AU114" s="23" t="s">
        <v>80</v>
      </c>
      <c r="AY114" s="23" t="s">
        <v>130</v>
      </c>
      <c r="BE114" s="233">
        <f>IF(N114="základní",J114,0)</f>
        <v>0</v>
      </c>
      <c r="BF114" s="233">
        <f>IF(N114="snížená",J114,0)</f>
        <v>0</v>
      </c>
      <c r="BG114" s="233">
        <f>IF(N114="zákl. přenesená",J114,0)</f>
        <v>0</v>
      </c>
      <c r="BH114" s="233">
        <f>IF(N114="sníž. přenesená",J114,0)</f>
        <v>0</v>
      </c>
      <c r="BI114" s="233">
        <f>IF(N114="nulová",J114,0)</f>
        <v>0</v>
      </c>
      <c r="BJ114" s="23" t="s">
        <v>80</v>
      </c>
      <c r="BK114" s="233">
        <f>ROUND(I114*H114,1)</f>
        <v>0</v>
      </c>
      <c r="BL114" s="23" t="s">
        <v>151</v>
      </c>
      <c r="BM114" s="23" t="s">
        <v>470</v>
      </c>
    </row>
    <row r="115" spans="2:65" s="1" customFormat="1" ht="38.25" customHeight="1">
      <c r="B115" s="45"/>
      <c r="C115" s="271" t="s">
        <v>334</v>
      </c>
      <c r="D115" s="271" t="s">
        <v>261</v>
      </c>
      <c r="E115" s="272" t="s">
        <v>1106</v>
      </c>
      <c r="F115" s="273" t="s">
        <v>1107</v>
      </c>
      <c r="G115" s="274" t="s">
        <v>1061</v>
      </c>
      <c r="H115" s="275">
        <v>4</v>
      </c>
      <c r="I115" s="276"/>
      <c r="J115" s="275">
        <f>ROUND(I115*H115,1)</f>
        <v>0</v>
      </c>
      <c r="K115" s="273" t="s">
        <v>224</v>
      </c>
      <c r="L115" s="277"/>
      <c r="M115" s="278" t="s">
        <v>21</v>
      </c>
      <c r="N115" s="279" t="s">
        <v>43</v>
      </c>
      <c r="O115" s="46"/>
      <c r="P115" s="231">
        <f>O115*H115</f>
        <v>0</v>
      </c>
      <c r="Q115" s="231">
        <v>0</v>
      </c>
      <c r="R115" s="231">
        <f>Q115*H115</f>
        <v>0</v>
      </c>
      <c r="S115" s="231">
        <v>0</v>
      </c>
      <c r="T115" s="232">
        <f>S115*H115</f>
        <v>0</v>
      </c>
      <c r="AR115" s="23" t="s">
        <v>228</v>
      </c>
      <c r="AT115" s="23" t="s">
        <v>261</v>
      </c>
      <c r="AU115" s="23" t="s">
        <v>80</v>
      </c>
      <c r="AY115" s="23" t="s">
        <v>130</v>
      </c>
      <c r="BE115" s="233">
        <f>IF(N115="základní",J115,0)</f>
        <v>0</v>
      </c>
      <c r="BF115" s="233">
        <f>IF(N115="snížená",J115,0)</f>
        <v>0</v>
      </c>
      <c r="BG115" s="233">
        <f>IF(N115="zákl. přenesená",J115,0)</f>
        <v>0</v>
      </c>
      <c r="BH115" s="233">
        <f>IF(N115="sníž. přenesená",J115,0)</f>
        <v>0</v>
      </c>
      <c r="BI115" s="233">
        <f>IF(N115="nulová",J115,0)</f>
        <v>0</v>
      </c>
      <c r="BJ115" s="23" t="s">
        <v>80</v>
      </c>
      <c r="BK115" s="233">
        <f>ROUND(I115*H115,1)</f>
        <v>0</v>
      </c>
      <c r="BL115" s="23" t="s">
        <v>151</v>
      </c>
      <c r="BM115" s="23" t="s">
        <v>482</v>
      </c>
    </row>
    <row r="116" spans="2:65" s="1" customFormat="1" ht="25.5" customHeight="1">
      <c r="B116" s="45"/>
      <c r="C116" s="271" t="s">
        <v>244</v>
      </c>
      <c r="D116" s="271" t="s">
        <v>261</v>
      </c>
      <c r="E116" s="272" t="s">
        <v>1108</v>
      </c>
      <c r="F116" s="273" t="s">
        <v>1109</v>
      </c>
      <c r="G116" s="274" t="s">
        <v>1061</v>
      </c>
      <c r="H116" s="275">
        <v>44</v>
      </c>
      <c r="I116" s="276"/>
      <c r="J116" s="275">
        <f>ROUND(I116*H116,1)</f>
        <v>0</v>
      </c>
      <c r="K116" s="273" t="s">
        <v>224</v>
      </c>
      <c r="L116" s="277"/>
      <c r="M116" s="278" t="s">
        <v>21</v>
      </c>
      <c r="N116" s="279" t="s">
        <v>43</v>
      </c>
      <c r="O116" s="46"/>
      <c r="P116" s="231">
        <f>O116*H116</f>
        <v>0</v>
      </c>
      <c r="Q116" s="231">
        <v>0</v>
      </c>
      <c r="R116" s="231">
        <f>Q116*H116</f>
        <v>0</v>
      </c>
      <c r="S116" s="231">
        <v>0</v>
      </c>
      <c r="T116" s="232">
        <f>S116*H116</f>
        <v>0</v>
      </c>
      <c r="AR116" s="23" t="s">
        <v>228</v>
      </c>
      <c r="AT116" s="23" t="s">
        <v>261</v>
      </c>
      <c r="AU116" s="23" t="s">
        <v>80</v>
      </c>
      <c r="AY116" s="23" t="s">
        <v>130</v>
      </c>
      <c r="BE116" s="233">
        <f>IF(N116="základní",J116,0)</f>
        <v>0</v>
      </c>
      <c r="BF116" s="233">
        <f>IF(N116="snížená",J116,0)</f>
        <v>0</v>
      </c>
      <c r="BG116" s="233">
        <f>IF(N116="zákl. přenesená",J116,0)</f>
        <v>0</v>
      </c>
      <c r="BH116" s="233">
        <f>IF(N116="sníž. přenesená",J116,0)</f>
        <v>0</v>
      </c>
      <c r="BI116" s="233">
        <f>IF(N116="nulová",J116,0)</f>
        <v>0</v>
      </c>
      <c r="BJ116" s="23" t="s">
        <v>80</v>
      </c>
      <c r="BK116" s="233">
        <f>ROUND(I116*H116,1)</f>
        <v>0</v>
      </c>
      <c r="BL116" s="23" t="s">
        <v>151</v>
      </c>
      <c r="BM116" s="23" t="s">
        <v>388</v>
      </c>
    </row>
    <row r="117" spans="2:65" s="1" customFormat="1" ht="25.5" customHeight="1">
      <c r="B117" s="45"/>
      <c r="C117" s="271" t="s">
        <v>344</v>
      </c>
      <c r="D117" s="271" t="s">
        <v>261</v>
      </c>
      <c r="E117" s="272" t="s">
        <v>1110</v>
      </c>
      <c r="F117" s="273" t="s">
        <v>1111</v>
      </c>
      <c r="G117" s="274" t="s">
        <v>1061</v>
      </c>
      <c r="H117" s="275">
        <v>223</v>
      </c>
      <c r="I117" s="276"/>
      <c r="J117" s="275">
        <f>ROUND(I117*H117,1)</f>
        <v>0</v>
      </c>
      <c r="K117" s="273" t="s">
        <v>224</v>
      </c>
      <c r="L117" s="277"/>
      <c r="M117" s="278" t="s">
        <v>21</v>
      </c>
      <c r="N117" s="279" t="s">
        <v>43</v>
      </c>
      <c r="O117" s="46"/>
      <c r="P117" s="231">
        <f>O117*H117</f>
        <v>0</v>
      </c>
      <c r="Q117" s="231">
        <v>0</v>
      </c>
      <c r="R117" s="231">
        <f>Q117*H117</f>
        <v>0</v>
      </c>
      <c r="S117" s="231">
        <v>0</v>
      </c>
      <c r="T117" s="232">
        <f>S117*H117</f>
        <v>0</v>
      </c>
      <c r="AR117" s="23" t="s">
        <v>228</v>
      </c>
      <c r="AT117" s="23" t="s">
        <v>261</v>
      </c>
      <c r="AU117" s="23" t="s">
        <v>80</v>
      </c>
      <c r="AY117" s="23" t="s">
        <v>130</v>
      </c>
      <c r="BE117" s="233">
        <f>IF(N117="základní",J117,0)</f>
        <v>0</v>
      </c>
      <c r="BF117" s="233">
        <f>IF(N117="snížená",J117,0)</f>
        <v>0</v>
      </c>
      <c r="BG117" s="233">
        <f>IF(N117="zákl. přenesená",J117,0)</f>
        <v>0</v>
      </c>
      <c r="BH117" s="233">
        <f>IF(N117="sníž. přenesená",J117,0)</f>
        <v>0</v>
      </c>
      <c r="BI117" s="233">
        <f>IF(N117="nulová",J117,0)</f>
        <v>0</v>
      </c>
      <c r="BJ117" s="23" t="s">
        <v>80</v>
      </c>
      <c r="BK117" s="233">
        <f>ROUND(I117*H117,1)</f>
        <v>0</v>
      </c>
      <c r="BL117" s="23" t="s">
        <v>151</v>
      </c>
      <c r="BM117" s="23" t="s">
        <v>506</v>
      </c>
    </row>
    <row r="118" spans="2:65" s="1" customFormat="1" ht="38.25" customHeight="1">
      <c r="B118" s="45"/>
      <c r="C118" s="271" t="s">
        <v>350</v>
      </c>
      <c r="D118" s="271" t="s">
        <v>261</v>
      </c>
      <c r="E118" s="272" t="s">
        <v>1112</v>
      </c>
      <c r="F118" s="273" t="s">
        <v>1113</v>
      </c>
      <c r="G118" s="274" t="s">
        <v>1061</v>
      </c>
      <c r="H118" s="275">
        <v>64</v>
      </c>
      <c r="I118" s="276"/>
      <c r="J118" s="275">
        <f>ROUND(I118*H118,1)</f>
        <v>0</v>
      </c>
      <c r="K118" s="273" t="s">
        <v>224</v>
      </c>
      <c r="L118" s="277"/>
      <c r="M118" s="278" t="s">
        <v>21</v>
      </c>
      <c r="N118" s="279" t="s">
        <v>43</v>
      </c>
      <c r="O118" s="46"/>
      <c r="P118" s="231">
        <f>O118*H118</f>
        <v>0</v>
      </c>
      <c r="Q118" s="231">
        <v>0</v>
      </c>
      <c r="R118" s="231">
        <f>Q118*H118</f>
        <v>0</v>
      </c>
      <c r="S118" s="231">
        <v>0</v>
      </c>
      <c r="T118" s="232">
        <f>S118*H118</f>
        <v>0</v>
      </c>
      <c r="AR118" s="23" t="s">
        <v>228</v>
      </c>
      <c r="AT118" s="23" t="s">
        <v>261</v>
      </c>
      <c r="AU118" s="23" t="s">
        <v>80</v>
      </c>
      <c r="AY118" s="23" t="s">
        <v>130</v>
      </c>
      <c r="BE118" s="233">
        <f>IF(N118="základní",J118,0)</f>
        <v>0</v>
      </c>
      <c r="BF118" s="233">
        <f>IF(N118="snížená",J118,0)</f>
        <v>0</v>
      </c>
      <c r="BG118" s="233">
        <f>IF(N118="zákl. přenesená",J118,0)</f>
        <v>0</v>
      </c>
      <c r="BH118" s="233">
        <f>IF(N118="sníž. přenesená",J118,0)</f>
        <v>0</v>
      </c>
      <c r="BI118" s="233">
        <f>IF(N118="nulová",J118,0)</f>
        <v>0</v>
      </c>
      <c r="BJ118" s="23" t="s">
        <v>80</v>
      </c>
      <c r="BK118" s="233">
        <f>ROUND(I118*H118,1)</f>
        <v>0</v>
      </c>
      <c r="BL118" s="23" t="s">
        <v>151</v>
      </c>
      <c r="BM118" s="23" t="s">
        <v>519</v>
      </c>
    </row>
    <row r="119" spans="2:63" s="10" customFormat="1" ht="37.4" customHeight="1">
      <c r="B119" s="209"/>
      <c r="C119" s="210"/>
      <c r="D119" s="211" t="s">
        <v>71</v>
      </c>
      <c r="E119" s="212" t="s">
        <v>1114</v>
      </c>
      <c r="F119" s="212" t="s">
        <v>1115</v>
      </c>
      <c r="G119" s="210"/>
      <c r="H119" s="210"/>
      <c r="I119" s="213"/>
      <c r="J119" s="214">
        <f>BK119</f>
        <v>0</v>
      </c>
      <c r="K119" s="210"/>
      <c r="L119" s="215"/>
      <c r="M119" s="216"/>
      <c r="N119" s="217"/>
      <c r="O119" s="217"/>
      <c r="P119" s="218">
        <f>SUM(P120:P125)</f>
        <v>0</v>
      </c>
      <c r="Q119" s="217"/>
      <c r="R119" s="218">
        <f>SUM(R120:R125)</f>
        <v>0</v>
      </c>
      <c r="S119" s="217"/>
      <c r="T119" s="219">
        <f>SUM(T120:T125)</f>
        <v>0</v>
      </c>
      <c r="AR119" s="220" t="s">
        <v>80</v>
      </c>
      <c r="AT119" s="221" t="s">
        <v>71</v>
      </c>
      <c r="AU119" s="221" t="s">
        <v>72</v>
      </c>
      <c r="AY119" s="220" t="s">
        <v>130</v>
      </c>
      <c r="BK119" s="222">
        <f>SUM(BK120:BK125)</f>
        <v>0</v>
      </c>
    </row>
    <row r="120" spans="2:65" s="1" customFormat="1" ht="16.5" customHeight="1">
      <c r="B120" s="45"/>
      <c r="C120" s="271" t="s">
        <v>355</v>
      </c>
      <c r="D120" s="271" t="s">
        <v>261</v>
      </c>
      <c r="E120" s="272" t="s">
        <v>1116</v>
      </c>
      <c r="F120" s="273" t="s">
        <v>1117</v>
      </c>
      <c r="G120" s="274" t="s">
        <v>215</v>
      </c>
      <c r="H120" s="275">
        <v>2500</v>
      </c>
      <c r="I120" s="276"/>
      <c r="J120" s="275">
        <f>ROUND(I120*H120,1)</f>
        <v>0</v>
      </c>
      <c r="K120" s="273" t="s">
        <v>224</v>
      </c>
      <c r="L120" s="277"/>
      <c r="M120" s="278" t="s">
        <v>21</v>
      </c>
      <c r="N120" s="279" t="s">
        <v>43</v>
      </c>
      <c r="O120" s="46"/>
      <c r="P120" s="231">
        <f>O120*H120</f>
        <v>0</v>
      </c>
      <c r="Q120" s="231">
        <v>0</v>
      </c>
      <c r="R120" s="231">
        <f>Q120*H120</f>
        <v>0</v>
      </c>
      <c r="S120" s="231">
        <v>0</v>
      </c>
      <c r="T120" s="232">
        <f>S120*H120</f>
        <v>0</v>
      </c>
      <c r="AR120" s="23" t="s">
        <v>228</v>
      </c>
      <c r="AT120" s="23" t="s">
        <v>261</v>
      </c>
      <c r="AU120" s="23" t="s">
        <v>80</v>
      </c>
      <c r="AY120" s="23" t="s">
        <v>130</v>
      </c>
      <c r="BE120" s="233">
        <f>IF(N120="základní",J120,0)</f>
        <v>0</v>
      </c>
      <c r="BF120" s="233">
        <f>IF(N120="snížená",J120,0)</f>
        <v>0</v>
      </c>
      <c r="BG120" s="233">
        <f>IF(N120="zákl. přenesená",J120,0)</f>
        <v>0</v>
      </c>
      <c r="BH120" s="233">
        <f>IF(N120="sníž. přenesená",J120,0)</f>
        <v>0</v>
      </c>
      <c r="BI120" s="233">
        <f>IF(N120="nulová",J120,0)</f>
        <v>0</v>
      </c>
      <c r="BJ120" s="23" t="s">
        <v>80</v>
      </c>
      <c r="BK120" s="233">
        <f>ROUND(I120*H120,1)</f>
        <v>0</v>
      </c>
      <c r="BL120" s="23" t="s">
        <v>151</v>
      </c>
      <c r="BM120" s="23" t="s">
        <v>531</v>
      </c>
    </row>
    <row r="121" spans="2:65" s="1" customFormat="1" ht="16.5" customHeight="1">
      <c r="B121" s="45"/>
      <c r="C121" s="271" t="s">
        <v>363</v>
      </c>
      <c r="D121" s="271" t="s">
        <v>261</v>
      </c>
      <c r="E121" s="272" t="s">
        <v>1118</v>
      </c>
      <c r="F121" s="273" t="s">
        <v>1119</v>
      </c>
      <c r="G121" s="274" t="s">
        <v>215</v>
      </c>
      <c r="H121" s="275">
        <v>4300</v>
      </c>
      <c r="I121" s="276"/>
      <c r="J121" s="275">
        <f>ROUND(I121*H121,1)</f>
        <v>0</v>
      </c>
      <c r="K121" s="273" t="s">
        <v>224</v>
      </c>
      <c r="L121" s="277"/>
      <c r="M121" s="278" t="s">
        <v>21</v>
      </c>
      <c r="N121" s="279" t="s">
        <v>43</v>
      </c>
      <c r="O121" s="46"/>
      <c r="P121" s="231">
        <f>O121*H121</f>
        <v>0</v>
      </c>
      <c r="Q121" s="231">
        <v>0</v>
      </c>
      <c r="R121" s="231">
        <f>Q121*H121</f>
        <v>0</v>
      </c>
      <c r="S121" s="231">
        <v>0</v>
      </c>
      <c r="T121" s="232">
        <f>S121*H121</f>
        <v>0</v>
      </c>
      <c r="AR121" s="23" t="s">
        <v>228</v>
      </c>
      <c r="AT121" s="23" t="s">
        <v>261</v>
      </c>
      <c r="AU121" s="23" t="s">
        <v>80</v>
      </c>
      <c r="AY121" s="23" t="s">
        <v>130</v>
      </c>
      <c r="BE121" s="233">
        <f>IF(N121="základní",J121,0)</f>
        <v>0</v>
      </c>
      <c r="BF121" s="233">
        <f>IF(N121="snížená",J121,0)</f>
        <v>0</v>
      </c>
      <c r="BG121" s="233">
        <f>IF(N121="zákl. přenesená",J121,0)</f>
        <v>0</v>
      </c>
      <c r="BH121" s="233">
        <f>IF(N121="sníž. přenesená",J121,0)</f>
        <v>0</v>
      </c>
      <c r="BI121" s="233">
        <f>IF(N121="nulová",J121,0)</f>
        <v>0</v>
      </c>
      <c r="BJ121" s="23" t="s">
        <v>80</v>
      </c>
      <c r="BK121" s="233">
        <f>ROUND(I121*H121,1)</f>
        <v>0</v>
      </c>
      <c r="BL121" s="23" t="s">
        <v>151</v>
      </c>
      <c r="BM121" s="23" t="s">
        <v>543</v>
      </c>
    </row>
    <row r="122" spans="2:65" s="1" customFormat="1" ht="16.5" customHeight="1">
      <c r="B122" s="45"/>
      <c r="C122" s="271" t="s">
        <v>308</v>
      </c>
      <c r="D122" s="271" t="s">
        <v>261</v>
      </c>
      <c r="E122" s="272" t="s">
        <v>1120</v>
      </c>
      <c r="F122" s="273" t="s">
        <v>1121</v>
      </c>
      <c r="G122" s="274" t="s">
        <v>215</v>
      </c>
      <c r="H122" s="275">
        <v>600</v>
      </c>
      <c r="I122" s="276"/>
      <c r="J122" s="275">
        <f>ROUND(I122*H122,1)</f>
        <v>0</v>
      </c>
      <c r="K122" s="273" t="s">
        <v>224</v>
      </c>
      <c r="L122" s="277"/>
      <c r="M122" s="278" t="s">
        <v>21</v>
      </c>
      <c r="N122" s="279" t="s">
        <v>43</v>
      </c>
      <c r="O122" s="46"/>
      <c r="P122" s="231">
        <f>O122*H122</f>
        <v>0</v>
      </c>
      <c r="Q122" s="231">
        <v>0</v>
      </c>
      <c r="R122" s="231">
        <f>Q122*H122</f>
        <v>0</v>
      </c>
      <c r="S122" s="231">
        <v>0</v>
      </c>
      <c r="T122" s="232">
        <f>S122*H122</f>
        <v>0</v>
      </c>
      <c r="AR122" s="23" t="s">
        <v>228</v>
      </c>
      <c r="AT122" s="23" t="s">
        <v>261</v>
      </c>
      <c r="AU122" s="23" t="s">
        <v>80</v>
      </c>
      <c r="AY122" s="23" t="s">
        <v>130</v>
      </c>
      <c r="BE122" s="233">
        <f>IF(N122="základní",J122,0)</f>
        <v>0</v>
      </c>
      <c r="BF122" s="233">
        <f>IF(N122="snížená",J122,0)</f>
        <v>0</v>
      </c>
      <c r="BG122" s="233">
        <f>IF(N122="zákl. přenesená",J122,0)</f>
        <v>0</v>
      </c>
      <c r="BH122" s="233">
        <f>IF(N122="sníž. přenesená",J122,0)</f>
        <v>0</v>
      </c>
      <c r="BI122" s="233">
        <f>IF(N122="nulová",J122,0)</f>
        <v>0</v>
      </c>
      <c r="BJ122" s="23" t="s">
        <v>80</v>
      </c>
      <c r="BK122" s="233">
        <f>ROUND(I122*H122,1)</f>
        <v>0</v>
      </c>
      <c r="BL122" s="23" t="s">
        <v>151</v>
      </c>
      <c r="BM122" s="23" t="s">
        <v>560</v>
      </c>
    </row>
    <row r="123" spans="2:65" s="1" customFormat="1" ht="16.5" customHeight="1">
      <c r="B123" s="45"/>
      <c r="C123" s="271" t="s">
        <v>375</v>
      </c>
      <c r="D123" s="271" t="s">
        <v>261</v>
      </c>
      <c r="E123" s="272" t="s">
        <v>1122</v>
      </c>
      <c r="F123" s="273" t="s">
        <v>1123</v>
      </c>
      <c r="G123" s="274" t="s">
        <v>215</v>
      </c>
      <c r="H123" s="275">
        <v>500</v>
      </c>
      <c r="I123" s="276"/>
      <c r="J123" s="275">
        <f>ROUND(I123*H123,1)</f>
        <v>0</v>
      </c>
      <c r="K123" s="273" t="s">
        <v>224</v>
      </c>
      <c r="L123" s="277"/>
      <c r="M123" s="278" t="s">
        <v>21</v>
      </c>
      <c r="N123" s="279" t="s">
        <v>43</v>
      </c>
      <c r="O123" s="46"/>
      <c r="P123" s="231">
        <f>O123*H123</f>
        <v>0</v>
      </c>
      <c r="Q123" s="231">
        <v>0</v>
      </c>
      <c r="R123" s="231">
        <f>Q123*H123</f>
        <v>0</v>
      </c>
      <c r="S123" s="231">
        <v>0</v>
      </c>
      <c r="T123" s="232">
        <f>S123*H123</f>
        <v>0</v>
      </c>
      <c r="AR123" s="23" t="s">
        <v>228</v>
      </c>
      <c r="AT123" s="23" t="s">
        <v>261</v>
      </c>
      <c r="AU123" s="23" t="s">
        <v>80</v>
      </c>
      <c r="AY123" s="23" t="s">
        <v>130</v>
      </c>
      <c r="BE123" s="233">
        <f>IF(N123="základní",J123,0)</f>
        <v>0</v>
      </c>
      <c r="BF123" s="233">
        <f>IF(N123="snížená",J123,0)</f>
        <v>0</v>
      </c>
      <c r="BG123" s="233">
        <f>IF(N123="zákl. přenesená",J123,0)</f>
        <v>0</v>
      </c>
      <c r="BH123" s="233">
        <f>IF(N123="sníž. přenesená",J123,0)</f>
        <v>0</v>
      </c>
      <c r="BI123" s="233">
        <f>IF(N123="nulová",J123,0)</f>
        <v>0</v>
      </c>
      <c r="BJ123" s="23" t="s">
        <v>80</v>
      </c>
      <c r="BK123" s="233">
        <f>ROUND(I123*H123,1)</f>
        <v>0</v>
      </c>
      <c r="BL123" s="23" t="s">
        <v>151</v>
      </c>
      <c r="BM123" s="23" t="s">
        <v>570</v>
      </c>
    </row>
    <row r="124" spans="2:65" s="1" customFormat="1" ht="16.5" customHeight="1">
      <c r="B124" s="45"/>
      <c r="C124" s="271" t="s">
        <v>382</v>
      </c>
      <c r="D124" s="271" t="s">
        <v>261</v>
      </c>
      <c r="E124" s="272" t="s">
        <v>1124</v>
      </c>
      <c r="F124" s="273" t="s">
        <v>1125</v>
      </c>
      <c r="G124" s="274" t="s">
        <v>215</v>
      </c>
      <c r="H124" s="275">
        <v>30</v>
      </c>
      <c r="I124" s="276"/>
      <c r="J124" s="275">
        <f>ROUND(I124*H124,1)</f>
        <v>0</v>
      </c>
      <c r="K124" s="273" t="s">
        <v>224</v>
      </c>
      <c r="L124" s="277"/>
      <c r="M124" s="278" t="s">
        <v>21</v>
      </c>
      <c r="N124" s="279" t="s">
        <v>43</v>
      </c>
      <c r="O124" s="46"/>
      <c r="P124" s="231">
        <f>O124*H124</f>
        <v>0</v>
      </c>
      <c r="Q124" s="231">
        <v>0</v>
      </c>
      <c r="R124" s="231">
        <f>Q124*H124</f>
        <v>0</v>
      </c>
      <c r="S124" s="231">
        <v>0</v>
      </c>
      <c r="T124" s="232">
        <f>S124*H124</f>
        <v>0</v>
      </c>
      <c r="AR124" s="23" t="s">
        <v>228</v>
      </c>
      <c r="AT124" s="23" t="s">
        <v>261</v>
      </c>
      <c r="AU124" s="23" t="s">
        <v>80</v>
      </c>
      <c r="AY124" s="23" t="s">
        <v>130</v>
      </c>
      <c r="BE124" s="233">
        <f>IF(N124="základní",J124,0)</f>
        <v>0</v>
      </c>
      <c r="BF124" s="233">
        <f>IF(N124="snížená",J124,0)</f>
        <v>0</v>
      </c>
      <c r="BG124" s="233">
        <f>IF(N124="zákl. přenesená",J124,0)</f>
        <v>0</v>
      </c>
      <c r="BH124" s="233">
        <f>IF(N124="sníž. přenesená",J124,0)</f>
        <v>0</v>
      </c>
      <c r="BI124" s="233">
        <f>IF(N124="nulová",J124,0)</f>
        <v>0</v>
      </c>
      <c r="BJ124" s="23" t="s">
        <v>80</v>
      </c>
      <c r="BK124" s="233">
        <f>ROUND(I124*H124,1)</f>
        <v>0</v>
      </c>
      <c r="BL124" s="23" t="s">
        <v>151</v>
      </c>
      <c r="BM124" s="23" t="s">
        <v>582</v>
      </c>
    </row>
    <row r="125" spans="2:65" s="1" customFormat="1" ht="16.5" customHeight="1">
      <c r="B125" s="45"/>
      <c r="C125" s="271" t="s">
        <v>389</v>
      </c>
      <c r="D125" s="271" t="s">
        <v>261</v>
      </c>
      <c r="E125" s="272" t="s">
        <v>1126</v>
      </c>
      <c r="F125" s="273" t="s">
        <v>1127</v>
      </c>
      <c r="G125" s="274" t="s">
        <v>215</v>
      </c>
      <c r="H125" s="275">
        <v>80</v>
      </c>
      <c r="I125" s="276"/>
      <c r="J125" s="275">
        <f>ROUND(I125*H125,1)</f>
        <v>0</v>
      </c>
      <c r="K125" s="273" t="s">
        <v>224</v>
      </c>
      <c r="L125" s="277"/>
      <c r="M125" s="278" t="s">
        <v>21</v>
      </c>
      <c r="N125" s="279" t="s">
        <v>43</v>
      </c>
      <c r="O125" s="46"/>
      <c r="P125" s="231">
        <f>O125*H125</f>
        <v>0</v>
      </c>
      <c r="Q125" s="231">
        <v>0</v>
      </c>
      <c r="R125" s="231">
        <f>Q125*H125</f>
        <v>0</v>
      </c>
      <c r="S125" s="231">
        <v>0</v>
      </c>
      <c r="T125" s="232">
        <f>S125*H125</f>
        <v>0</v>
      </c>
      <c r="AR125" s="23" t="s">
        <v>228</v>
      </c>
      <c r="AT125" s="23" t="s">
        <v>261</v>
      </c>
      <c r="AU125" s="23" t="s">
        <v>80</v>
      </c>
      <c r="AY125" s="23" t="s">
        <v>130</v>
      </c>
      <c r="BE125" s="233">
        <f>IF(N125="základní",J125,0)</f>
        <v>0</v>
      </c>
      <c r="BF125" s="233">
        <f>IF(N125="snížená",J125,0)</f>
        <v>0</v>
      </c>
      <c r="BG125" s="233">
        <f>IF(N125="zákl. přenesená",J125,0)</f>
        <v>0</v>
      </c>
      <c r="BH125" s="233">
        <f>IF(N125="sníž. přenesená",J125,0)</f>
        <v>0</v>
      </c>
      <c r="BI125" s="233">
        <f>IF(N125="nulová",J125,0)</f>
        <v>0</v>
      </c>
      <c r="BJ125" s="23" t="s">
        <v>80</v>
      </c>
      <c r="BK125" s="233">
        <f>ROUND(I125*H125,1)</f>
        <v>0</v>
      </c>
      <c r="BL125" s="23" t="s">
        <v>151</v>
      </c>
      <c r="BM125" s="23" t="s">
        <v>599</v>
      </c>
    </row>
    <row r="126" spans="2:63" s="10" customFormat="1" ht="37.4" customHeight="1">
      <c r="B126" s="209"/>
      <c r="C126" s="210"/>
      <c r="D126" s="211" t="s">
        <v>71</v>
      </c>
      <c r="E126" s="212" t="s">
        <v>1128</v>
      </c>
      <c r="F126" s="212" t="s">
        <v>1129</v>
      </c>
      <c r="G126" s="210"/>
      <c r="H126" s="210"/>
      <c r="I126" s="213"/>
      <c r="J126" s="214">
        <f>BK126</f>
        <v>0</v>
      </c>
      <c r="K126" s="210"/>
      <c r="L126" s="215"/>
      <c r="M126" s="216"/>
      <c r="N126" s="217"/>
      <c r="O126" s="217"/>
      <c r="P126" s="218">
        <v>0</v>
      </c>
      <c r="Q126" s="217"/>
      <c r="R126" s="218">
        <v>0</v>
      </c>
      <c r="S126" s="217"/>
      <c r="T126" s="219">
        <v>0</v>
      </c>
      <c r="AR126" s="220" t="s">
        <v>80</v>
      </c>
      <c r="AT126" s="221" t="s">
        <v>71</v>
      </c>
      <c r="AU126" s="221" t="s">
        <v>72</v>
      </c>
      <c r="AY126" s="220" t="s">
        <v>130</v>
      </c>
      <c r="BK126" s="222">
        <v>0</v>
      </c>
    </row>
    <row r="127" spans="2:63" s="10" customFormat="1" ht="24.95" customHeight="1">
      <c r="B127" s="209"/>
      <c r="C127" s="210"/>
      <c r="D127" s="211" t="s">
        <v>71</v>
      </c>
      <c r="E127" s="212" t="s">
        <v>1130</v>
      </c>
      <c r="F127" s="212" t="s">
        <v>1131</v>
      </c>
      <c r="G127" s="210"/>
      <c r="H127" s="210"/>
      <c r="I127" s="213"/>
      <c r="J127" s="214">
        <f>BK127</f>
        <v>0</v>
      </c>
      <c r="K127" s="210"/>
      <c r="L127" s="215"/>
      <c r="M127" s="216"/>
      <c r="N127" s="217"/>
      <c r="O127" s="217"/>
      <c r="P127" s="218">
        <f>SUM(P128:P133)</f>
        <v>0</v>
      </c>
      <c r="Q127" s="217"/>
      <c r="R127" s="218">
        <f>SUM(R128:R133)</f>
        <v>0</v>
      </c>
      <c r="S127" s="217"/>
      <c r="T127" s="219">
        <f>SUM(T128:T133)</f>
        <v>0</v>
      </c>
      <c r="AR127" s="220" t="s">
        <v>80</v>
      </c>
      <c r="AT127" s="221" t="s">
        <v>71</v>
      </c>
      <c r="AU127" s="221" t="s">
        <v>72</v>
      </c>
      <c r="AY127" s="220" t="s">
        <v>130</v>
      </c>
      <c r="BK127" s="222">
        <f>SUM(BK128:BK133)</f>
        <v>0</v>
      </c>
    </row>
    <row r="128" spans="2:65" s="1" customFormat="1" ht="51" customHeight="1">
      <c r="B128" s="45"/>
      <c r="C128" s="271" t="s">
        <v>396</v>
      </c>
      <c r="D128" s="271" t="s">
        <v>261</v>
      </c>
      <c r="E128" s="272" t="s">
        <v>1132</v>
      </c>
      <c r="F128" s="273" t="s">
        <v>1133</v>
      </c>
      <c r="G128" s="274" t="s">
        <v>1061</v>
      </c>
      <c r="H128" s="275">
        <v>20</v>
      </c>
      <c r="I128" s="276"/>
      <c r="J128" s="275">
        <f>ROUND(I128*H128,1)</f>
        <v>0</v>
      </c>
      <c r="K128" s="273" t="s">
        <v>224</v>
      </c>
      <c r="L128" s="277"/>
      <c r="M128" s="278" t="s">
        <v>21</v>
      </c>
      <c r="N128" s="279" t="s">
        <v>43</v>
      </c>
      <c r="O128" s="46"/>
      <c r="P128" s="231">
        <f>O128*H128</f>
        <v>0</v>
      </c>
      <c r="Q128" s="231">
        <v>0</v>
      </c>
      <c r="R128" s="231">
        <f>Q128*H128</f>
        <v>0</v>
      </c>
      <c r="S128" s="231">
        <v>0</v>
      </c>
      <c r="T128" s="232">
        <f>S128*H128</f>
        <v>0</v>
      </c>
      <c r="AR128" s="23" t="s">
        <v>228</v>
      </c>
      <c r="AT128" s="23" t="s">
        <v>261</v>
      </c>
      <c r="AU128" s="23" t="s">
        <v>80</v>
      </c>
      <c r="AY128" s="23" t="s">
        <v>130</v>
      </c>
      <c r="BE128" s="233">
        <f>IF(N128="základní",J128,0)</f>
        <v>0</v>
      </c>
      <c r="BF128" s="233">
        <f>IF(N128="snížená",J128,0)</f>
        <v>0</v>
      </c>
      <c r="BG128" s="233">
        <f>IF(N128="zákl. přenesená",J128,0)</f>
        <v>0</v>
      </c>
      <c r="BH128" s="233">
        <f>IF(N128="sníž. přenesená",J128,0)</f>
        <v>0</v>
      </c>
      <c r="BI128" s="233">
        <f>IF(N128="nulová",J128,0)</f>
        <v>0</v>
      </c>
      <c r="BJ128" s="23" t="s">
        <v>80</v>
      </c>
      <c r="BK128" s="233">
        <f>ROUND(I128*H128,1)</f>
        <v>0</v>
      </c>
      <c r="BL128" s="23" t="s">
        <v>151</v>
      </c>
      <c r="BM128" s="23" t="s">
        <v>607</v>
      </c>
    </row>
    <row r="129" spans="2:65" s="1" customFormat="1" ht="51" customHeight="1">
      <c r="B129" s="45"/>
      <c r="C129" s="271" t="s">
        <v>402</v>
      </c>
      <c r="D129" s="271" t="s">
        <v>261</v>
      </c>
      <c r="E129" s="272" t="s">
        <v>1134</v>
      </c>
      <c r="F129" s="273" t="s">
        <v>1135</v>
      </c>
      <c r="G129" s="274" t="s">
        <v>1061</v>
      </c>
      <c r="H129" s="275">
        <v>97</v>
      </c>
      <c r="I129" s="276"/>
      <c r="J129" s="275">
        <f>ROUND(I129*H129,1)</f>
        <v>0</v>
      </c>
      <c r="K129" s="273" t="s">
        <v>224</v>
      </c>
      <c r="L129" s="277"/>
      <c r="M129" s="278" t="s">
        <v>21</v>
      </c>
      <c r="N129" s="279" t="s">
        <v>43</v>
      </c>
      <c r="O129" s="46"/>
      <c r="P129" s="231">
        <f>O129*H129</f>
        <v>0</v>
      </c>
      <c r="Q129" s="231">
        <v>0</v>
      </c>
      <c r="R129" s="231">
        <f>Q129*H129</f>
        <v>0</v>
      </c>
      <c r="S129" s="231">
        <v>0</v>
      </c>
      <c r="T129" s="232">
        <f>S129*H129</f>
        <v>0</v>
      </c>
      <c r="AR129" s="23" t="s">
        <v>228</v>
      </c>
      <c r="AT129" s="23" t="s">
        <v>261</v>
      </c>
      <c r="AU129" s="23" t="s">
        <v>80</v>
      </c>
      <c r="AY129" s="23" t="s">
        <v>130</v>
      </c>
      <c r="BE129" s="233">
        <f>IF(N129="základní",J129,0)</f>
        <v>0</v>
      </c>
      <c r="BF129" s="233">
        <f>IF(N129="snížená",J129,0)</f>
        <v>0</v>
      </c>
      <c r="BG129" s="233">
        <f>IF(N129="zákl. přenesená",J129,0)</f>
        <v>0</v>
      </c>
      <c r="BH129" s="233">
        <f>IF(N129="sníž. přenesená",J129,0)</f>
        <v>0</v>
      </c>
      <c r="BI129" s="233">
        <f>IF(N129="nulová",J129,0)</f>
        <v>0</v>
      </c>
      <c r="BJ129" s="23" t="s">
        <v>80</v>
      </c>
      <c r="BK129" s="233">
        <f>ROUND(I129*H129,1)</f>
        <v>0</v>
      </c>
      <c r="BL129" s="23" t="s">
        <v>151</v>
      </c>
      <c r="BM129" s="23" t="s">
        <v>618</v>
      </c>
    </row>
    <row r="130" spans="2:65" s="1" customFormat="1" ht="51" customHeight="1">
      <c r="B130" s="45"/>
      <c r="C130" s="271" t="s">
        <v>410</v>
      </c>
      <c r="D130" s="271" t="s">
        <v>261</v>
      </c>
      <c r="E130" s="272" t="s">
        <v>1136</v>
      </c>
      <c r="F130" s="273" t="s">
        <v>1137</v>
      </c>
      <c r="G130" s="274" t="s">
        <v>1061</v>
      </c>
      <c r="H130" s="275">
        <v>6</v>
      </c>
      <c r="I130" s="276"/>
      <c r="J130" s="275">
        <f>ROUND(I130*H130,1)</f>
        <v>0</v>
      </c>
      <c r="K130" s="273" t="s">
        <v>224</v>
      </c>
      <c r="L130" s="277"/>
      <c r="M130" s="278" t="s">
        <v>21</v>
      </c>
      <c r="N130" s="279" t="s">
        <v>43</v>
      </c>
      <c r="O130" s="46"/>
      <c r="P130" s="231">
        <f>O130*H130</f>
        <v>0</v>
      </c>
      <c r="Q130" s="231">
        <v>0</v>
      </c>
      <c r="R130" s="231">
        <f>Q130*H130</f>
        <v>0</v>
      </c>
      <c r="S130" s="231">
        <v>0</v>
      </c>
      <c r="T130" s="232">
        <f>S130*H130</f>
        <v>0</v>
      </c>
      <c r="AR130" s="23" t="s">
        <v>228</v>
      </c>
      <c r="AT130" s="23" t="s">
        <v>261</v>
      </c>
      <c r="AU130" s="23" t="s">
        <v>80</v>
      </c>
      <c r="AY130" s="23" t="s">
        <v>130</v>
      </c>
      <c r="BE130" s="233">
        <f>IF(N130="základní",J130,0)</f>
        <v>0</v>
      </c>
      <c r="BF130" s="233">
        <f>IF(N130="snížená",J130,0)</f>
        <v>0</v>
      </c>
      <c r="BG130" s="233">
        <f>IF(N130="zákl. přenesená",J130,0)</f>
        <v>0</v>
      </c>
      <c r="BH130" s="233">
        <f>IF(N130="sníž. přenesená",J130,0)</f>
        <v>0</v>
      </c>
      <c r="BI130" s="233">
        <f>IF(N130="nulová",J130,0)</f>
        <v>0</v>
      </c>
      <c r="BJ130" s="23" t="s">
        <v>80</v>
      </c>
      <c r="BK130" s="233">
        <f>ROUND(I130*H130,1)</f>
        <v>0</v>
      </c>
      <c r="BL130" s="23" t="s">
        <v>151</v>
      </c>
      <c r="BM130" s="23" t="s">
        <v>626</v>
      </c>
    </row>
    <row r="131" spans="2:65" s="1" customFormat="1" ht="51" customHeight="1">
      <c r="B131" s="45"/>
      <c r="C131" s="271" t="s">
        <v>320</v>
      </c>
      <c r="D131" s="271" t="s">
        <v>261</v>
      </c>
      <c r="E131" s="272" t="s">
        <v>1138</v>
      </c>
      <c r="F131" s="273" t="s">
        <v>1139</v>
      </c>
      <c r="G131" s="274" t="s">
        <v>1061</v>
      </c>
      <c r="H131" s="275">
        <v>4</v>
      </c>
      <c r="I131" s="276"/>
      <c r="J131" s="275">
        <f>ROUND(I131*H131,1)</f>
        <v>0</v>
      </c>
      <c r="K131" s="273" t="s">
        <v>224</v>
      </c>
      <c r="L131" s="277"/>
      <c r="M131" s="278" t="s">
        <v>21</v>
      </c>
      <c r="N131" s="279" t="s">
        <v>43</v>
      </c>
      <c r="O131" s="46"/>
      <c r="P131" s="231">
        <f>O131*H131</f>
        <v>0</v>
      </c>
      <c r="Q131" s="231">
        <v>0</v>
      </c>
      <c r="R131" s="231">
        <f>Q131*H131</f>
        <v>0</v>
      </c>
      <c r="S131" s="231">
        <v>0</v>
      </c>
      <c r="T131" s="232">
        <f>S131*H131</f>
        <v>0</v>
      </c>
      <c r="AR131" s="23" t="s">
        <v>228</v>
      </c>
      <c r="AT131" s="23" t="s">
        <v>261</v>
      </c>
      <c r="AU131" s="23" t="s">
        <v>80</v>
      </c>
      <c r="AY131" s="23" t="s">
        <v>130</v>
      </c>
      <c r="BE131" s="233">
        <f>IF(N131="základní",J131,0)</f>
        <v>0</v>
      </c>
      <c r="BF131" s="233">
        <f>IF(N131="snížená",J131,0)</f>
        <v>0</v>
      </c>
      <c r="BG131" s="233">
        <f>IF(N131="zákl. přenesená",J131,0)</f>
        <v>0</v>
      </c>
      <c r="BH131" s="233">
        <f>IF(N131="sníž. přenesená",J131,0)</f>
        <v>0</v>
      </c>
      <c r="BI131" s="233">
        <f>IF(N131="nulová",J131,0)</f>
        <v>0</v>
      </c>
      <c r="BJ131" s="23" t="s">
        <v>80</v>
      </c>
      <c r="BK131" s="233">
        <f>ROUND(I131*H131,1)</f>
        <v>0</v>
      </c>
      <c r="BL131" s="23" t="s">
        <v>151</v>
      </c>
      <c r="BM131" s="23" t="s">
        <v>635</v>
      </c>
    </row>
    <row r="132" spans="2:65" s="1" customFormat="1" ht="51" customHeight="1">
      <c r="B132" s="45"/>
      <c r="C132" s="271" t="s">
        <v>420</v>
      </c>
      <c r="D132" s="271" t="s">
        <v>261</v>
      </c>
      <c r="E132" s="272" t="s">
        <v>1140</v>
      </c>
      <c r="F132" s="273" t="s">
        <v>1141</v>
      </c>
      <c r="G132" s="274" t="s">
        <v>1061</v>
      </c>
      <c r="H132" s="275">
        <v>2</v>
      </c>
      <c r="I132" s="276"/>
      <c r="J132" s="275">
        <f>ROUND(I132*H132,1)</f>
        <v>0</v>
      </c>
      <c r="K132" s="273" t="s">
        <v>224</v>
      </c>
      <c r="L132" s="277"/>
      <c r="M132" s="278" t="s">
        <v>21</v>
      </c>
      <c r="N132" s="279" t="s">
        <v>43</v>
      </c>
      <c r="O132" s="46"/>
      <c r="P132" s="231">
        <f>O132*H132</f>
        <v>0</v>
      </c>
      <c r="Q132" s="231">
        <v>0</v>
      </c>
      <c r="R132" s="231">
        <f>Q132*H132</f>
        <v>0</v>
      </c>
      <c r="S132" s="231">
        <v>0</v>
      </c>
      <c r="T132" s="232">
        <f>S132*H132</f>
        <v>0</v>
      </c>
      <c r="AR132" s="23" t="s">
        <v>228</v>
      </c>
      <c r="AT132" s="23" t="s">
        <v>261</v>
      </c>
      <c r="AU132" s="23" t="s">
        <v>80</v>
      </c>
      <c r="AY132" s="23" t="s">
        <v>130</v>
      </c>
      <c r="BE132" s="233">
        <f>IF(N132="základní",J132,0)</f>
        <v>0</v>
      </c>
      <c r="BF132" s="233">
        <f>IF(N132="snížená",J132,0)</f>
        <v>0</v>
      </c>
      <c r="BG132" s="233">
        <f>IF(N132="zákl. přenesená",J132,0)</f>
        <v>0</v>
      </c>
      <c r="BH132" s="233">
        <f>IF(N132="sníž. přenesená",J132,0)</f>
        <v>0</v>
      </c>
      <c r="BI132" s="233">
        <f>IF(N132="nulová",J132,0)</f>
        <v>0</v>
      </c>
      <c r="BJ132" s="23" t="s">
        <v>80</v>
      </c>
      <c r="BK132" s="233">
        <f>ROUND(I132*H132,1)</f>
        <v>0</v>
      </c>
      <c r="BL132" s="23" t="s">
        <v>151</v>
      </c>
      <c r="BM132" s="23" t="s">
        <v>646</v>
      </c>
    </row>
    <row r="133" spans="2:65" s="1" customFormat="1" ht="51" customHeight="1">
      <c r="B133" s="45"/>
      <c r="C133" s="271" t="s">
        <v>424</v>
      </c>
      <c r="D133" s="271" t="s">
        <v>261</v>
      </c>
      <c r="E133" s="272" t="s">
        <v>1142</v>
      </c>
      <c r="F133" s="273" t="s">
        <v>1143</v>
      </c>
      <c r="G133" s="274" t="s">
        <v>1061</v>
      </c>
      <c r="H133" s="275">
        <v>3</v>
      </c>
      <c r="I133" s="276"/>
      <c r="J133" s="275">
        <f>ROUND(I133*H133,1)</f>
        <v>0</v>
      </c>
      <c r="K133" s="273" t="s">
        <v>224</v>
      </c>
      <c r="L133" s="277"/>
      <c r="M133" s="278" t="s">
        <v>21</v>
      </c>
      <c r="N133" s="279" t="s">
        <v>43</v>
      </c>
      <c r="O133" s="46"/>
      <c r="P133" s="231">
        <f>O133*H133</f>
        <v>0</v>
      </c>
      <c r="Q133" s="231">
        <v>0</v>
      </c>
      <c r="R133" s="231">
        <f>Q133*H133</f>
        <v>0</v>
      </c>
      <c r="S133" s="231">
        <v>0</v>
      </c>
      <c r="T133" s="232">
        <f>S133*H133</f>
        <v>0</v>
      </c>
      <c r="AR133" s="23" t="s">
        <v>228</v>
      </c>
      <c r="AT133" s="23" t="s">
        <v>261</v>
      </c>
      <c r="AU133" s="23" t="s">
        <v>80</v>
      </c>
      <c r="AY133" s="23" t="s">
        <v>130</v>
      </c>
      <c r="BE133" s="233">
        <f>IF(N133="základní",J133,0)</f>
        <v>0</v>
      </c>
      <c r="BF133" s="233">
        <f>IF(N133="snížená",J133,0)</f>
        <v>0</v>
      </c>
      <c r="BG133" s="233">
        <f>IF(N133="zákl. přenesená",J133,0)</f>
        <v>0</v>
      </c>
      <c r="BH133" s="233">
        <f>IF(N133="sníž. přenesená",J133,0)</f>
        <v>0</v>
      </c>
      <c r="BI133" s="233">
        <f>IF(N133="nulová",J133,0)</f>
        <v>0</v>
      </c>
      <c r="BJ133" s="23" t="s">
        <v>80</v>
      </c>
      <c r="BK133" s="233">
        <f>ROUND(I133*H133,1)</f>
        <v>0</v>
      </c>
      <c r="BL133" s="23" t="s">
        <v>151</v>
      </c>
      <c r="BM133" s="23" t="s">
        <v>655</v>
      </c>
    </row>
    <row r="134" spans="2:63" s="10" customFormat="1" ht="37.4" customHeight="1">
      <c r="B134" s="209"/>
      <c r="C134" s="210"/>
      <c r="D134" s="211" t="s">
        <v>71</v>
      </c>
      <c r="E134" s="212" t="s">
        <v>1144</v>
      </c>
      <c r="F134" s="212" t="s">
        <v>1145</v>
      </c>
      <c r="G134" s="210"/>
      <c r="H134" s="210"/>
      <c r="I134" s="213"/>
      <c r="J134" s="214">
        <f>BK134</f>
        <v>0</v>
      </c>
      <c r="K134" s="210"/>
      <c r="L134" s="215"/>
      <c r="M134" s="216"/>
      <c r="N134" s="217"/>
      <c r="O134" s="217"/>
      <c r="P134" s="218">
        <f>SUM(P135:P144)</f>
        <v>0</v>
      </c>
      <c r="Q134" s="217"/>
      <c r="R134" s="218">
        <f>SUM(R135:R144)</f>
        <v>0</v>
      </c>
      <c r="S134" s="217"/>
      <c r="T134" s="219">
        <f>SUM(T135:T144)</f>
        <v>0</v>
      </c>
      <c r="AR134" s="220" t="s">
        <v>80</v>
      </c>
      <c r="AT134" s="221" t="s">
        <v>71</v>
      </c>
      <c r="AU134" s="221" t="s">
        <v>72</v>
      </c>
      <c r="AY134" s="220" t="s">
        <v>130</v>
      </c>
      <c r="BK134" s="222">
        <f>SUM(BK135:BK144)</f>
        <v>0</v>
      </c>
    </row>
    <row r="135" spans="2:65" s="1" customFormat="1" ht="38.25" customHeight="1">
      <c r="B135" s="45"/>
      <c r="C135" s="271" t="s">
        <v>430</v>
      </c>
      <c r="D135" s="271" t="s">
        <v>261</v>
      </c>
      <c r="E135" s="272" t="s">
        <v>1146</v>
      </c>
      <c r="F135" s="273" t="s">
        <v>1147</v>
      </c>
      <c r="G135" s="274" t="s">
        <v>1061</v>
      </c>
      <c r="H135" s="275">
        <v>1</v>
      </c>
      <c r="I135" s="276"/>
      <c r="J135" s="275">
        <f>ROUND(I135*H135,1)</f>
        <v>0</v>
      </c>
      <c r="K135" s="273" t="s">
        <v>224</v>
      </c>
      <c r="L135" s="277"/>
      <c r="M135" s="278" t="s">
        <v>21</v>
      </c>
      <c r="N135" s="279" t="s">
        <v>43</v>
      </c>
      <c r="O135" s="46"/>
      <c r="P135" s="231">
        <f>O135*H135</f>
        <v>0</v>
      </c>
      <c r="Q135" s="231">
        <v>0</v>
      </c>
      <c r="R135" s="231">
        <f>Q135*H135</f>
        <v>0</v>
      </c>
      <c r="S135" s="231">
        <v>0</v>
      </c>
      <c r="T135" s="232">
        <f>S135*H135</f>
        <v>0</v>
      </c>
      <c r="AR135" s="23" t="s">
        <v>228</v>
      </c>
      <c r="AT135" s="23" t="s">
        <v>261</v>
      </c>
      <c r="AU135" s="23" t="s">
        <v>80</v>
      </c>
      <c r="AY135" s="23" t="s">
        <v>130</v>
      </c>
      <c r="BE135" s="233">
        <f>IF(N135="základní",J135,0)</f>
        <v>0</v>
      </c>
      <c r="BF135" s="233">
        <f>IF(N135="snížená",J135,0)</f>
        <v>0</v>
      </c>
      <c r="BG135" s="233">
        <f>IF(N135="zákl. přenesená",J135,0)</f>
        <v>0</v>
      </c>
      <c r="BH135" s="233">
        <f>IF(N135="sníž. přenesená",J135,0)</f>
        <v>0</v>
      </c>
      <c r="BI135" s="233">
        <f>IF(N135="nulová",J135,0)</f>
        <v>0</v>
      </c>
      <c r="BJ135" s="23" t="s">
        <v>80</v>
      </c>
      <c r="BK135" s="233">
        <f>ROUND(I135*H135,1)</f>
        <v>0</v>
      </c>
      <c r="BL135" s="23" t="s">
        <v>151</v>
      </c>
      <c r="BM135" s="23" t="s">
        <v>665</v>
      </c>
    </row>
    <row r="136" spans="2:65" s="1" customFormat="1" ht="38.25" customHeight="1">
      <c r="B136" s="45"/>
      <c r="C136" s="271" t="s">
        <v>434</v>
      </c>
      <c r="D136" s="271" t="s">
        <v>261</v>
      </c>
      <c r="E136" s="272" t="s">
        <v>1148</v>
      </c>
      <c r="F136" s="273" t="s">
        <v>1149</v>
      </c>
      <c r="G136" s="274" t="s">
        <v>1061</v>
      </c>
      <c r="H136" s="275">
        <v>1</v>
      </c>
      <c r="I136" s="276"/>
      <c r="J136" s="275">
        <f>ROUND(I136*H136,1)</f>
        <v>0</v>
      </c>
      <c r="K136" s="273" t="s">
        <v>224</v>
      </c>
      <c r="L136" s="277"/>
      <c r="M136" s="278" t="s">
        <v>21</v>
      </c>
      <c r="N136" s="279" t="s">
        <v>43</v>
      </c>
      <c r="O136" s="46"/>
      <c r="P136" s="231">
        <f>O136*H136</f>
        <v>0</v>
      </c>
      <c r="Q136" s="231">
        <v>0</v>
      </c>
      <c r="R136" s="231">
        <f>Q136*H136</f>
        <v>0</v>
      </c>
      <c r="S136" s="231">
        <v>0</v>
      </c>
      <c r="T136" s="232">
        <f>S136*H136</f>
        <v>0</v>
      </c>
      <c r="AR136" s="23" t="s">
        <v>228</v>
      </c>
      <c r="AT136" s="23" t="s">
        <v>261</v>
      </c>
      <c r="AU136" s="23" t="s">
        <v>80</v>
      </c>
      <c r="AY136" s="23" t="s">
        <v>130</v>
      </c>
      <c r="BE136" s="233">
        <f>IF(N136="základní",J136,0)</f>
        <v>0</v>
      </c>
      <c r="BF136" s="233">
        <f>IF(N136="snížená",J136,0)</f>
        <v>0</v>
      </c>
      <c r="BG136" s="233">
        <f>IF(N136="zákl. přenesená",J136,0)</f>
        <v>0</v>
      </c>
      <c r="BH136" s="233">
        <f>IF(N136="sníž. přenesená",J136,0)</f>
        <v>0</v>
      </c>
      <c r="BI136" s="233">
        <f>IF(N136="nulová",J136,0)</f>
        <v>0</v>
      </c>
      <c r="BJ136" s="23" t="s">
        <v>80</v>
      </c>
      <c r="BK136" s="233">
        <f>ROUND(I136*H136,1)</f>
        <v>0</v>
      </c>
      <c r="BL136" s="23" t="s">
        <v>151</v>
      </c>
      <c r="BM136" s="23" t="s">
        <v>674</v>
      </c>
    </row>
    <row r="137" spans="2:65" s="1" customFormat="1" ht="25.5" customHeight="1">
      <c r="B137" s="45"/>
      <c r="C137" s="271" t="s">
        <v>440</v>
      </c>
      <c r="D137" s="271" t="s">
        <v>261</v>
      </c>
      <c r="E137" s="272" t="s">
        <v>1150</v>
      </c>
      <c r="F137" s="273" t="s">
        <v>1151</v>
      </c>
      <c r="G137" s="274" t="s">
        <v>1061</v>
      </c>
      <c r="H137" s="275">
        <v>1</v>
      </c>
      <c r="I137" s="276"/>
      <c r="J137" s="275">
        <f>ROUND(I137*H137,1)</f>
        <v>0</v>
      </c>
      <c r="K137" s="273" t="s">
        <v>224</v>
      </c>
      <c r="L137" s="277"/>
      <c r="M137" s="278" t="s">
        <v>21</v>
      </c>
      <c r="N137" s="279" t="s">
        <v>43</v>
      </c>
      <c r="O137" s="46"/>
      <c r="P137" s="231">
        <f>O137*H137</f>
        <v>0</v>
      </c>
      <c r="Q137" s="231">
        <v>0</v>
      </c>
      <c r="R137" s="231">
        <f>Q137*H137</f>
        <v>0</v>
      </c>
      <c r="S137" s="231">
        <v>0</v>
      </c>
      <c r="T137" s="232">
        <f>S137*H137</f>
        <v>0</v>
      </c>
      <c r="AR137" s="23" t="s">
        <v>228</v>
      </c>
      <c r="AT137" s="23" t="s">
        <v>261</v>
      </c>
      <c r="AU137" s="23" t="s">
        <v>80</v>
      </c>
      <c r="AY137" s="23" t="s">
        <v>130</v>
      </c>
      <c r="BE137" s="233">
        <f>IF(N137="základní",J137,0)</f>
        <v>0</v>
      </c>
      <c r="BF137" s="233">
        <f>IF(N137="snížená",J137,0)</f>
        <v>0</v>
      </c>
      <c r="BG137" s="233">
        <f>IF(N137="zákl. přenesená",J137,0)</f>
        <v>0</v>
      </c>
      <c r="BH137" s="233">
        <f>IF(N137="sníž. přenesená",J137,0)</f>
        <v>0</v>
      </c>
      <c r="BI137" s="233">
        <f>IF(N137="nulová",J137,0)</f>
        <v>0</v>
      </c>
      <c r="BJ137" s="23" t="s">
        <v>80</v>
      </c>
      <c r="BK137" s="233">
        <f>ROUND(I137*H137,1)</f>
        <v>0</v>
      </c>
      <c r="BL137" s="23" t="s">
        <v>151</v>
      </c>
      <c r="BM137" s="23" t="s">
        <v>381</v>
      </c>
    </row>
    <row r="138" spans="2:65" s="1" customFormat="1" ht="25.5" customHeight="1">
      <c r="B138" s="45"/>
      <c r="C138" s="271" t="s">
        <v>449</v>
      </c>
      <c r="D138" s="271" t="s">
        <v>261</v>
      </c>
      <c r="E138" s="272" t="s">
        <v>1152</v>
      </c>
      <c r="F138" s="273" t="s">
        <v>1153</v>
      </c>
      <c r="G138" s="274" t="s">
        <v>1061</v>
      </c>
      <c r="H138" s="275">
        <v>1</v>
      </c>
      <c r="I138" s="276"/>
      <c r="J138" s="275">
        <f>ROUND(I138*H138,1)</f>
        <v>0</v>
      </c>
      <c r="K138" s="273" t="s">
        <v>224</v>
      </c>
      <c r="L138" s="277"/>
      <c r="M138" s="278" t="s">
        <v>21</v>
      </c>
      <c r="N138" s="279" t="s">
        <v>43</v>
      </c>
      <c r="O138" s="46"/>
      <c r="P138" s="231">
        <f>O138*H138</f>
        <v>0</v>
      </c>
      <c r="Q138" s="231">
        <v>0</v>
      </c>
      <c r="R138" s="231">
        <f>Q138*H138</f>
        <v>0</v>
      </c>
      <c r="S138" s="231">
        <v>0</v>
      </c>
      <c r="T138" s="232">
        <f>S138*H138</f>
        <v>0</v>
      </c>
      <c r="AR138" s="23" t="s">
        <v>228</v>
      </c>
      <c r="AT138" s="23" t="s">
        <v>261</v>
      </c>
      <c r="AU138" s="23" t="s">
        <v>80</v>
      </c>
      <c r="AY138" s="23" t="s">
        <v>130</v>
      </c>
      <c r="BE138" s="233">
        <f>IF(N138="základní",J138,0)</f>
        <v>0</v>
      </c>
      <c r="BF138" s="233">
        <f>IF(N138="snížená",J138,0)</f>
        <v>0</v>
      </c>
      <c r="BG138" s="233">
        <f>IF(N138="zákl. přenesená",J138,0)</f>
        <v>0</v>
      </c>
      <c r="BH138" s="233">
        <f>IF(N138="sníž. přenesená",J138,0)</f>
        <v>0</v>
      </c>
      <c r="BI138" s="233">
        <f>IF(N138="nulová",J138,0)</f>
        <v>0</v>
      </c>
      <c r="BJ138" s="23" t="s">
        <v>80</v>
      </c>
      <c r="BK138" s="233">
        <f>ROUND(I138*H138,1)</f>
        <v>0</v>
      </c>
      <c r="BL138" s="23" t="s">
        <v>151</v>
      </c>
      <c r="BM138" s="23" t="s">
        <v>690</v>
      </c>
    </row>
    <row r="139" spans="2:65" s="1" customFormat="1" ht="25.5" customHeight="1">
      <c r="B139" s="45"/>
      <c r="C139" s="271" t="s">
        <v>455</v>
      </c>
      <c r="D139" s="271" t="s">
        <v>261</v>
      </c>
      <c r="E139" s="272" t="s">
        <v>1154</v>
      </c>
      <c r="F139" s="273" t="s">
        <v>1155</v>
      </c>
      <c r="G139" s="274" t="s">
        <v>1061</v>
      </c>
      <c r="H139" s="275">
        <v>1</v>
      </c>
      <c r="I139" s="276"/>
      <c r="J139" s="275">
        <f>ROUND(I139*H139,1)</f>
        <v>0</v>
      </c>
      <c r="K139" s="273" t="s">
        <v>224</v>
      </c>
      <c r="L139" s="277"/>
      <c r="M139" s="278" t="s">
        <v>21</v>
      </c>
      <c r="N139" s="279" t="s">
        <v>43</v>
      </c>
      <c r="O139" s="46"/>
      <c r="P139" s="231">
        <f>O139*H139</f>
        <v>0</v>
      </c>
      <c r="Q139" s="231">
        <v>0</v>
      </c>
      <c r="R139" s="231">
        <f>Q139*H139</f>
        <v>0</v>
      </c>
      <c r="S139" s="231">
        <v>0</v>
      </c>
      <c r="T139" s="232">
        <f>S139*H139</f>
        <v>0</v>
      </c>
      <c r="AR139" s="23" t="s">
        <v>228</v>
      </c>
      <c r="AT139" s="23" t="s">
        <v>261</v>
      </c>
      <c r="AU139" s="23" t="s">
        <v>80</v>
      </c>
      <c r="AY139" s="23" t="s">
        <v>130</v>
      </c>
      <c r="BE139" s="233">
        <f>IF(N139="základní",J139,0)</f>
        <v>0</v>
      </c>
      <c r="BF139" s="233">
        <f>IF(N139="snížená",J139,0)</f>
        <v>0</v>
      </c>
      <c r="BG139" s="233">
        <f>IF(N139="zákl. přenesená",J139,0)</f>
        <v>0</v>
      </c>
      <c r="BH139" s="233">
        <f>IF(N139="sníž. přenesená",J139,0)</f>
        <v>0</v>
      </c>
      <c r="BI139" s="233">
        <f>IF(N139="nulová",J139,0)</f>
        <v>0</v>
      </c>
      <c r="BJ139" s="23" t="s">
        <v>80</v>
      </c>
      <c r="BK139" s="233">
        <f>ROUND(I139*H139,1)</f>
        <v>0</v>
      </c>
      <c r="BL139" s="23" t="s">
        <v>151</v>
      </c>
      <c r="BM139" s="23" t="s">
        <v>703</v>
      </c>
    </row>
    <row r="140" spans="2:65" s="1" customFormat="1" ht="25.5" customHeight="1">
      <c r="B140" s="45"/>
      <c r="C140" s="271" t="s">
        <v>462</v>
      </c>
      <c r="D140" s="271" t="s">
        <v>261</v>
      </c>
      <c r="E140" s="272" t="s">
        <v>1156</v>
      </c>
      <c r="F140" s="273" t="s">
        <v>1157</v>
      </c>
      <c r="G140" s="274" t="s">
        <v>1061</v>
      </c>
      <c r="H140" s="275">
        <v>1</v>
      </c>
      <c r="I140" s="276"/>
      <c r="J140" s="275">
        <f>ROUND(I140*H140,1)</f>
        <v>0</v>
      </c>
      <c r="K140" s="273" t="s">
        <v>224</v>
      </c>
      <c r="L140" s="277"/>
      <c r="M140" s="278" t="s">
        <v>21</v>
      </c>
      <c r="N140" s="279" t="s">
        <v>43</v>
      </c>
      <c r="O140" s="46"/>
      <c r="P140" s="231">
        <f>O140*H140</f>
        <v>0</v>
      </c>
      <c r="Q140" s="231">
        <v>0</v>
      </c>
      <c r="R140" s="231">
        <f>Q140*H140</f>
        <v>0</v>
      </c>
      <c r="S140" s="231">
        <v>0</v>
      </c>
      <c r="T140" s="232">
        <f>S140*H140</f>
        <v>0</v>
      </c>
      <c r="AR140" s="23" t="s">
        <v>228</v>
      </c>
      <c r="AT140" s="23" t="s">
        <v>261</v>
      </c>
      <c r="AU140" s="23" t="s">
        <v>80</v>
      </c>
      <c r="AY140" s="23" t="s">
        <v>130</v>
      </c>
      <c r="BE140" s="233">
        <f>IF(N140="základní",J140,0)</f>
        <v>0</v>
      </c>
      <c r="BF140" s="233">
        <f>IF(N140="snížená",J140,0)</f>
        <v>0</v>
      </c>
      <c r="BG140" s="233">
        <f>IF(N140="zákl. přenesená",J140,0)</f>
        <v>0</v>
      </c>
      <c r="BH140" s="233">
        <f>IF(N140="sníž. přenesená",J140,0)</f>
        <v>0</v>
      </c>
      <c r="BI140" s="233">
        <f>IF(N140="nulová",J140,0)</f>
        <v>0</v>
      </c>
      <c r="BJ140" s="23" t="s">
        <v>80</v>
      </c>
      <c r="BK140" s="233">
        <f>ROUND(I140*H140,1)</f>
        <v>0</v>
      </c>
      <c r="BL140" s="23" t="s">
        <v>151</v>
      </c>
      <c r="BM140" s="23" t="s">
        <v>716</v>
      </c>
    </row>
    <row r="141" spans="2:65" s="1" customFormat="1" ht="25.5" customHeight="1">
      <c r="B141" s="45"/>
      <c r="C141" s="271" t="s">
        <v>470</v>
      </c>
      <c r="D141" s="271" t="s">
        <v>261</v>
      </c>
      <c r="E141" s="272" t="s">
        <v>1158</v>
      </c>
      <c r="F141" s="273" t="s">
        <v>1159</v>
      </c>
      <c r="G141" s="274" t="s">
        <v>1061</v>
      </c>
      <c r="H141" s="275">
        <v>1</v>
      </c>
      <c r="I141" s="276"/>
      <c r="J141" s="275">
        <f>ROUND(I141*H141,1)</f>
        <v>0</v>
      </c>
      <c r="K141" s="273" t="s">
        <v>224</v>
      </c>
      <c r="L141" s="277"/>
      <c r="M141" s="278" t="s">
        <v>21</v>
      </c>
      <c r="N141" s="279" t="s">
        <v>43</v>
      </c>
      <c r="O141" s="46"/>
      <c r="P141" s="231">
        <f>O141*H141</f>
        <v>0</v>
      </c>
      <c r="Q141" s="231">
        <v>0</v>
      </c>
      <c r="R141" s="231">
        <f>Q141*H141</f>
        <v>0</v>
      </c>
      <c r="S141" s="231">
        <v>0</v>
      </c>
      <c r="T141" s="232">
        <f>S141*H141</f>
        <v>0</v>
      </c>
      <c r="AR141" s="23" t="s">
        <v>228</v>
      </c>
      <c r="AT141" s="23" t="s">
        <v>261</v>
      </c>
      <c r="AU141" s="23" t="s">
        <v>80</v>
      </c>
      <c r="AY141" s="23" t="s">
        <v>130</v>
      </c>
      <c r="BE141" s="233">
        <f>IF(N141="základní",J141,0)</f>
        <v>0</v>
      </c>
      <c r="BF141" s="233">
        <f>IF(N141="snížená",J141,0)</f>
        <v>0</v>
      </c>
      <c r="BG141" s="233">
        <f>IF(N141="zákl. přenesená",J141,0)</f>
        <v>0</v>
      </c>
      <c r="BH141" s="233">
        <f>IF(N141="sníž. přenesená",J141,0)</f>
        <v>0</v>
      </c>
      <c r="BI141" s="233">
        <f>IF(N141="nulová",J141,0)</f>
        <v>0</v>
      </c>
      <c r="BJ141" s="23" t="s">
        <v>80</v>
      </c>
      <c r="BK141" s="233">
        <f>ROUND(I141*H141,1)</f>
        <v>0</v>
      </c>
      <c r="BL141" s="23" t="s">
        <v>151</v>
      </c>
      <c r="BM141" s="23" t="s">
        <v>727</v>
      </c>
    </row>
    <row r="142" spans="2:65" s="1" customFormat="1" ht="25.5" customHeight="1">
      <c r="B142" s="45"/>
      <c r="C142" s="271" t="s">
        <v>476</v>
      </c>
      <c r="D142" s="271" t="s">
        <v>261</v>
      </c>
      <c r="E142" s="272" t="s">
        <v>1160</v>
      </c>
      <c r="F142" s="273" t="s">
        <v>1161</v>
      </c>
      <c r="G142" s="274" t="s">
        <v>1061</v>
      </c>
      <c r="H142" s="275">
        <v>1</v>
      </c>
      <c r="I142" s="276"/>
      <c r="J142" s="275">
        <f>ROUND(I142*H142,1)</f>
        <v>0</v>
      </c>
      <c r="K142" s="273" t="s">
        <v>224</v>
      </c>
      <c r="L142" s="277"/>
      <c r="M142" s="278" t="s">
        <v>21</v>
      </c>
      <c r="N142" s="279" t="s">
        <v>43</v>
      </c>
      <c r="O142" s="46"/>
      <c r="P142" s="231">
        <f>O142*H142</f>
        <v>0</v>
      </c>
      <c r="Q142" s="231">
        <v>0</v>
      </c>
      <c r="R142" s="231">
        <f>Q142*H142</f>
        <v>0</v>
      </c>
      <c r="S142" s="231">
        <v>0</v>
      </c>
      <c r="T142" s="232">
        <f>S142*H142</f>
        <v>0</v>
      </c>
      <c r="AR142" s="23" t="s">
        <v>228</v>
      </c>
      <c r="AT142" s="23" t="s">
        <v>261</v>
      </c>
      <c r="AU142" s="23" t="s">
        <v>80</v>
      </c>
      <c r="AY142" s="23" t="s">
        <v>130</v>
      </c>
      <c r="BE142" s="233">
        <f>IF(N142="základní",J142,0)</f>
        <v>0</v>
      </c>
      <c r="BF142" s="233">
        <f>IF(N142="snížená",J142,0)</f>
        <v>0</v>
      </c>
      <c r="BG142" s="233">
        <f>IF(N142="zákl. přenesená",J142,0)</f>
        <v>0</v>
      </c>
      <c r="BH142" s="233">
        <f>IF(N142="sníž. přenesená",J142,0)</f>
        <v>0</v>
      </c>
      <c r="BI142" s="233">
        <f>IF(N142="nulová",J142,0)</f>
        <v>0</v>
      </c>
      <c r="BJ142" s="23" t="s">
        <v>80</v>
      </c>
      <c r="BK142" s="233">
        <f>ROUND(I142*H142,1)</f>
        <v>0</v>
      </c>
      <c r="BL142" s="23" t="s">
        <v>151</v>
      </c>
      <c r="BM142" s="23" t="s">
        <v>739</v>
      </c>
    </row>
    <row r="143" spans="2:65" s="1" customFormat="1" ht="25.5" customHeight="1">
      <c r="B143" s="45"/>
      <c r="C143" s="271" t="s">
        <v>482</v>
      </c>
      <c r="D143" s="271" t="s">
        <v>261</v>
      </c>
      <c r="E143" s="272" t="s">
        <v>1162</v>
      </c>
      <c r="F143" s="273" t="s">
        <v>1163</v>
      </c>
      <c r="G143" s="274" t="s">
        <v>1061</v>
      </c>
      <c r="H143" s="275">
        <v>1</v>
      </c>
      <c r="I143" s="276"/>
      <c r="J143" s="275">
        <f>ROUND(I143*H143,1)</f>
        <v>0</v>
      </c>
      <c r="K143" s="273" t="s">
        <v>224</v>
      </c>
      <c r="L143" s="277"/>
      <c r="M143" s="278" t="s">
        <v>21</v>
      </c>
      <c r="N143" s="279" t="s">
        <v>43</v>
      </c>
      <c r="O143" s="46"/>
      <c r="P143" s="231">
        <f>O143*H143</f>
        <v>0</v>
      </c>
      <c r="Q143" s="231">
        <v>0</v>
      </c>
      <c r="R143" s="231">
        <f>Q143*H143</f>
        <v>0</v>
      </c>
      <c r="S143" s="231">
        <v>0</v>
      </c>
      <c r="T143" s="232">
        <f>S143*H143</f>
        <v>0</v>
      </c>
      <c r="AR143" s="23" t="s">
        <v>228</v>
      </c>
      <c r="AT143" s="23" t="s">
        <v>261</v>
      </c>
      <c r="AU143" s="23" t="s">
        <v>80</v>
      </c>
      <c r="AY143" s="23" t="s">
        <v>130</v>
      </c>
      <c r="BE143" s="233">
        <f>IF(N143="základní",J143,0)</f>
        <v>0</v>
      </c>
      <c r="BF143" s="233">
        <f>IF(N143="snížená",J143,0)</f>
        <v>0</v>
      </c>
      <c r="BG143" s="233">
        <f>IF(N143="zákl. přenesená",J143,0)</f>
        <v>0</v>
      </c>
      <c r="BH143" s="233">
        <f>IF(N143="sníž. přenesená",J143,0)</f>
        <v>0</v>
      </c>
      <c r="BI143" s="233">
        <f>IF(N143="nulová",J143,0)</f>
        <v>0</v>
      </c>
      <c r="BJ143" s="23" t="s">
        <v>80</v>
      </c>
      <c r="BK143" s="233">
        <f>ROUND(I143*H143,1)</f>
        <v>0</v>
      </c>
      <c r="BL143" s="23" t="s">
        <v>151</v>
      </c>
      <c r="BM143" s="23" t="s">
        <v>361</v>
      </c>
    </row>
    <row r="144" spans="2:65" s="1" customFormat="1" ht="25.5" customHeight="1">
      <c r="B144" s="45"/>
      <c r="C144" s="271" t="s">
        <v>488</v>
      </c>
      <c r="D144" s="271" t="s">
        <v>261</v>
      </c>
      <c r="E144" s="272" t="s">
        <v>1164</v>
      </c>
      <c r="F144" s="273" t="s">
        <v>1165</v>
      </c>
      <c r="G144" s="274" t="s">
        <v>1061</v>
      </c>
      <c r="H144" s="275">
        <v>1</v>
      </c>
      <c r="I144" s="276"/>
      <c r="J144" s="275">
        <f>ROUND(I144*H144,1)</f>
        <v>0</v>
      </c>
      <c r="K144" s="273" t="s">
        <v>224</v>
      </c>
      <c r="L144" s="277"/>
      <c r="M144" s="278" t="s">
        <v>21</v>
      </c>
      <c r="N144" s="279" t="s">
        <v>43</v>
      </c>
      <c r="O144" s="46"/>
      <c r="P144" s="231">
        <f>O144*H144</f>
        <v>0</v>
      </c>
      <c r="Q144" s="231">
        <v>0</v>
      </c>
      <c r="R144" s="231">
        <f>Q144*H144</f>
        <v>0</v>
      </c>
      <c r="S144" s="231">
        <v>0</v>
      </c>
      <c r="T144" s="232">
        <f>S144*H144</f>
        <v>0</v>
      </c>
      <c r="AR144" s="23" t="s">
        <v>228</v>
      </c>
      <c r="AT144" s="23" t="s">
        <v>261</v>
      </c>
      <c r="AU144" s="23" t="s">
        <v>80</v>
      </c>
      <c r="AY144" s="23" t="s">
        <v>130</v>
      </c>
      <c r="BE144" s="233">
        <f>IF(N144="základní",J144,0)</f>
        <v>0</v>
      </c>
      <c r="BF144" s="233">
        <f>IF(N144="snížená",J144,0)</f>
        <v>0</v>
      </c>
      <c r="BG144" s="233">
        <f>IF(N144="zákl. přenesená",J144,0)</f>
        <v>0</v>
      </c>
      <c r="BH144" s="233">
        <f>IF(N144="sníž. přenesená",J144,0)</f>
        <v>0</v>
      </c>
      <c r="BI144" s="233">
        <f>IF(N144="nulová",J144,0)</f>
        <v>0</v>
      </c>
      <c r="BJ144" s="23" t="s">
        <v>80</v>
      </c>
      <c r="BK144" s="233">
        <f>ROUND(I144*H144,1)</f>
        <v>0</v>
      </c>
      <c r="BL144" s="23" t="s">
        <v>151</v>
      </c>
      <c r="BM144" s="23" t="s">
        <v>764</v>
      </c>
    </row>
    <row r="145" spans="2:63" s="10" customFormat="1" ht="37.4" customHeight="1">
      <c r="B145" s="209"/>
      <c r="C145" s="210"/>
      <c r="D145" s="211" t="s">
        <v>71</v>
      </c>
      <c r="E145" s="212" t="s">
        <v>1166</v>
      </c>
      <c r="F145" s="212" t="s">
        <v>1167</v>
      </c>
      <c r="G145" s="210"/>
      <c r="H145" s="210"/>
      <c r="I145" s="213"/>
      <c r="J145" s="214">
        <f>BK145</f>
        <v>0</v>
      </c>
      <c r="K145" s="210"/>
      <c r="L145" s="215"/>
      <c r="M145" s="216"/>
      <c r="N145" s="217"/>
      <c r="O145" s="217"/>
      <c r="P145" s="218">
        <f>SUM(P146:P151)</f>
        <v>0</v>
      </c>
      <c r="Q145" s="217"/>
      <c r="R145" s="218">
        <f>SUM(R146:R151)</f>
        <v>0</v>
      </c>
      <c r="S145" s="217"/>
      <c r="T145" s="219">
        <f>SUM(T146:T151)</f>
        <v>0</v>
      </c>
      <c r="AR145" s="220" t="s">
        <v>80</v>
      </c>
      <c r="AT145" s="221" t="s">
        <v>71</v>
      </c>
      <c r="AU145" s="221" t="s">
        <v>72</v>
      </c>
      <c r="AY145" s="220" t="s">
        <v>130</v>
      </c>
      <c r="BK145" s="222">
        <f>SUM(BK146:BK151)</f>
        <v>0</v>
      </c>
    </row>
    <row r="146" spans="2:65" s="1" customFormat="1" ht="16.5" customHeight="1">
      <c r="B146" s="45"/>
      <c r="C146" s="223" t="s">
        <v>388</v>
      </c>
      <c r="D146" s="223" t="s">
        <v>131</v>
      </c>
      <c r="E146" s="224" t="s">
        <v>1168</v>
      </c>
      <c r="F146" s="225" t="s">
        <v>1169</v>
      </c>
      <c r="G146" s="226" t="s">
        <v>1061</v>
      </c>
      <c r="H146" s="227">
        <v>50</v>
      </c>
      <c r="I146" s="228"/>
      <c r="J146" s="227">
        <f>ROUND(I146*H146,1)</f>
        <v>0</v>
      </c>
      <c r="K146" s="225" t="s">
        <v>224</v>
      </c>
      <c r="L146" s="71"/>
      <c r="M146" s="229" t="s">
        <v>21</v>
      </c>
      <c r="N146" s="230" t="s">
        <v>43</v>
      </c>
      <c r="O146" s="46"/>
      <c r="P146" s="231">
        <f>O146*H146</f>
        <v>0</v>
      </c>
      <c r="Q146" s="231">
        <v>0</v>
      </c>
      <c r="R146" s="231">
        <f>Q146*H146</f>
        <v>0</v>
      </c>
      <c r="S146" s="231">
        <v>0</v>
      </c>
      <c r="T146" s="232">
        <f>S146*H146</f>
        <v>0</v>
      </c>
      <c r="AR146" s="23" t="s">
        <v>151</v>
      </c>
      <c r="AT146" s="23" t="s">
        <v>131</v>
      </c>
      <c r="AU146" s="23" t="s">
        <v>80</v>
      </c>
      <c r="AY146" s="23" t="s">
        <v>130</v>
      </c>
      <c r="BE146" s="233">
        <f>IF(N146="základní",J146,0)</f>
        <v>0</v>
      </c>
      <c r="BF146" s="233">
        <f>IF(N146="snížená",J146,0)</f>
        <v>0</v>
      </c>
      <c r="BG146" s="233">
        <f>IF(N146="zákl. přenesená",J146,0)</f>
        <v>0</v>
      </c>
      <c r="BH146" s="233">
        <f>IF(N146="sníž. přenesená",J146,0)</f>
        <v>0</v>
      </c>
      <c r="BI146" s="233">
        <f>IF(N146="nulová",J146,0)</f>
        <v>0</v>
      </c>
      <c r="BJ146" s="23" t="s">
        <v>80</v>
      </c>
      <c r="BK146" s="233">
        <f>ROUND(I146*H146,1)</f>
        <v>0</v>
      </c>
      <c r="BL146" s="23" t="s">
        <v>151</v>
      </c>
      <c r="BM146" s="23" t="s">
        <v>1170</v>
      </c>
    </row>
    <row r="147" spans="2:65" s="1" customFormat="1" ht="16.5" customHeight="1">
      <c r="B147" s="45"/>
      <c r="C147" s="223" t="s">
        <v>499</v>
      </c>
      <c r="D147" s="223" t="s">
        <v>131</v>
      </c>
      <c r="E147" s="224" t="s">
        <v>1171</v>
      </c>
      <c r="F147" s="225" t="s">
        <v>1172</v>
      </c>
      <c r="G147" s="226" t="s">
        <v>1061</v>
      </c>
      <c r="H147" s="227">
        <v>15</v>
      </c>
      <c r="I147" s="228"/>
      <c r="J147" s="227">
        <f>ROUND(I147*H147,1)</f>
        <v>0</v>
      </c>
      <c r="K147" s="225" t="s">
        <v>224</v>
      </c>
      <c r="L147" s="71"/>
      <c r="M147" s="229" t="s">
        <v>21</v>
      </c>
      <c r="N147" s="230" t="s">
        <v>43</v>
      </c>
      <c r="O147" s="46"/>
      <c r="P147" s="231">
        <f>O147*H147</f>
        <v>0</v>
      </c>
      <c r="Q147" s="231">
        <v>0</v>
      </c>
      <c r="R147" s="231">
        <f>Q147*H147</f>
        <v>0</v>
      </c>
      <c r="S147" s="231">
        <v>0</v>
      </c>
      <c r="T147" s="232">
        <f>S147*H147</f>
        <v>0</v>
      </c>
      <c r="AR147" s="23" t="s">
        <v>151</v>
      </c>
      <c r="AT147" s="23" t="s">
        <v>131</v>
      </c>
      <c r="AU147" s="23" t="s">
        <v>80</v>
      </c>
      <c r="AY147" s="23" t="s">
        <v>130</v>
      </c>
      <c r="BE147" s="233">
        <f>IF(N147="základní",J147,0)</f>
        <v>0</v>
      </c>
      <c r="BF147" s="233">
        <f>IF(N147="snížená",J147,0)</f>
        <v>0</v>
      </c>
      <c r="BG147" s="233">
        <f>IF(N147="zákl. přenesená",J147,0)</f>
        <v>0</v>
      </c>
      <c r="BH147" s="233">
        <f>IF(N147="sníž. přenesená",J147,0)</f>
        <v>0</v>
      </c>
      <c r="BI147" s="233">
        <f>IF(N147="nulová",J147,0)</f>
        <v>0</v>
      </c>
      <c r="BJ147" s="23" t="s">
        <v>80</v>
      </c>
      <c r="BK147" s="233">
        <f>ROUND(I147*H147,1)</f>
        <v>0</v>
      </c>
      <c r="BL147" s="23" t="s">
        <v>151</v>
      </c>
      <c r="BM147" s="23" t="s">
        <v>1173</v>
      </c>
    </row>
    <row r="148" spans="2:65" s="1" customFormat="1" ht="16.5" customHeight="1">
      <c r="B148" s="45"/>
      <c r="C148" s="271" t="s">
        <v>506</v>
      </c>
      <c r="D148" s="271" t="s">
        <v>261</v>
      </c>
      <c r="E148" s="272" t="s">
        <v>1174</v>
      </c>
      <c r="F148" s="273" t="s">
        <v>1175</v>
      </c>
      <c r="G148" s="274" t="s">
        <v>1061</v>
      </c>
      <c r="H148" s="275">
        <v>1</v>
      </c>
      <c r="I148" s="276"/>
      <c r="J148" s="275">
        <f>ROUND(I148*H148,1)</f>
        <v>0</v>
      </c>
      <c r="K148" s="273" t="s">
        <v>224</v>
      </c>
      <c r="L148" s="277"/>
      <c r="M148" s="278" t="s">
        <v>21</v>
      </c>
      <c r="N148" s="279" t="s">
        <v>43</v>
      </c>
      <c r="O148" s="46"/>
      <c r="P148" s="231">
        <f>O148*H148</f>
        <v>0</v>
      </c>
      <c r="Q148" s="231">
        <v>0</v>
      </c>
      <c r="R148" s="231">
        <f>Q148*H148</f>
        <v>0</v>
      </c>
      <c r="S148" s="231">
        <v>0</v>
      </c>
      <c r="T148" s="232">
        <f>S148*H148</f>
        <v>0</v>
      </c>
      <c r="AR148" s="23" t="s">
        <v>228</v>
      </c>
      <c r="AT148" s="23" t="s">
        <v>261</v>
      </c>
      <c r="AU148" s="23" t="s">
        <v>80</v>
      </c>
      <c r="AY148" s="23" t="s">
        <v>130</v>
      </c>
      <c r="BE148" s="233">
        <f>IF(N148="základní",J148,0)</f>
        <v>0</v>
      </c>
      <c r="BF148" s="233">
        <f>IF(N148="snížená",J148,0)</f>
        <v>0</v>
      </c>
      <c r="BG148" s="233">
        <f>IF(N148="zákl. přenesená",J148,0)</f>
        <v>0</v>
      </c>
      <c r="BH148" s="233">
        <f>IF(N148="sníž. přenesená",J148,0)</f>
        <v>0</v>
      </c>
      <c r="BI148" s="233">
        <f>IF(N148="nulová",J148,0)</f>
        <v>0</v>
      </c>
      <c r="BJ148" s="23" t="s">
        <v>80</v>
      </c>
      <c r="BK148" s="233">
        <f>ROUND(I148*H148,1)</f>
        <v>0</v>
      </c>
      <c r="BL148" s="23" t="s">
        <v>151</v>
      </c>
      <c r="BM148" s="23" t="s">
        <v>791</v>
      </c>
    </row>
    <row r="149" spans="2:65" s="1" customFormat="1" ht="16.5" customHeight="1">
      <c r="B149" s="45"/>
      <c r="C149" s="271" t="s">
        <v>514</v>
      </c>
      <c r="D149" s="271" t="s">
        <v>261</v>
      </c>
      <c r="E149" s="272" t="s">
        <v>1176</v>
      </c>
      <c r="F149" s="273" t="s">
        <v>1177</v>
      </c>
      <c r="G149" s="274" t="s">
        <v>1061</v>
      </c>
      <c r="H149" s="275">
        <v>1</v>
      </c>
      <c r="I149" s="276"/>
      <c r="J149" s="275">
        <f>ROUND(I149*H149,1)</f>
        <v>0</v>
      </c>
      <c r="K149" s="273" t="s">
        <v>224</v>
      </c>
      <c r="L149" s="277"/>
      <c r="M149" s="278" t="s">
        <v>21</v>
      </c>
      <c r="N149" s="279" t="s">
        <v>43</v>
      </c>
      <c r="O149" s="46"/>
      <c r="P149" s="231">
        <f>O149*H149</f>
        <v>0</v>
      </c>
      <c r="Q149" s="231">
        <v>0</v>
      </c>
      <c r="R149" s="231">
        <f>Q149*H149</f>
        <v>0</v>
      </c>
      <c r="S149" s="231">
        <v>0</v>
      </c>
      <c r="T149" s="232">
        <f>S149*H149</f>
        <v>0</v>
      </c>
      <c r="AR149" s="23" t="s">
        <v>228</v>
      </c>
      <c r="AT149" s="23" t="s">
        <v>261</v>
      </c>
      <c r="AU149" s="23" t="s">
        <v>80</v>
      </c>
      <c r="AY149" s="23" t="s">
        <v>130</v>
      </c>
      <c r="BE149" s="233">
        <f>IF(N149="základní",J149,0)</f>
        <v>0</v>
      </c>
      <c r="BF149" s="233">
        <f>IF(N149="snížená",J149,0)</f>
        <v>0</v>
      </c>
      <c r="BG149" s="233">
        <f>IF(N149="zákl. přenesená",J149,0)</f>
        <v>0</v>
      </c>
      <c r="BH149" s="233">
        <f>IF(N149="sníž. přenesená",J149,0)</f>
        <v>0</v>
      </c>
      <c r="BI149" s="233">
        <f>IF(N149="nulová",J149,0)</f>
        <v>0</v>
      </c>
      <c r="BJ149" s="23" t="s">
        <v>80</v>
      </c>
      <c r="BK149" s="233">
        <f>ROUND(I149*H149,1)</f>
        <v>0</v>
      </c>
      <c r="BL149" s="23" t="s">
        <v>151</v>
      </c>
      <c r="BM149" s="23" t="s">
        <v>1178</v>
      </c>
    </row>
    <row r="150" spans="2:65" s="1" customFormat="1" ht="16.5" customHeight="1">
      <c r="B150" s="45"/>
      <c r="C150" s="223" t="s">
        <v>519</v>
      </c>
      <c r="D150" s="223" t="s">
        <v>131</v>
      </c>
      <c r="E150" s="224" t="s">
        <v>1179</v>
      </c>
      <c r="F150" s="225" t="s">
        <v>1180</v>
      </c>
      <c r="G150" s="226" t="s">
        <v>1061</v>
      </c>
      <c r="H150" s="227">
        <v>1</v>
      </c>
      <c r="I150" s="228"/>
      <c r="J150" s="227">
        <f>ROUND(I150*H150,1)</f>
        <v>0</v>
      </c>
      <c r="K150" s="225" t="s">
        <v>224</v>
      </c>
      <c r="L150" s="71"/>
      <c r="M150" s="229" t="s">
        <v>21</v>
      </c>
      <c r="N150" s="230" t="s">
        <v>43</v>
      </c>
      <c r="O150" s="46"/>
      <c r="P150" s="231">
        <f>O150*H150</f>
        <v>0</v>
      </c>
      <c r="Q150" s="231">
        <v>0</v>
      </c>
      <c r="R150" s="231">
        <f>Q150*H150</f>
        <v>0</v>
      </c>
      <c r="S150" s="231">
        <v>0</v>
      </c>
      <c r="T150" s="232">
        <f>S150*H150</f>
        <v>0</v>
      </c>
      <c r="AR150" s="23" t="s">
        <v>151</v>
      </c>
      <c r="AT150" s="23" t="s">
        <v>131</v>
      </c>
      <c r="AU150" s="23" t="s">
        <v>80</v>
      </c>
      <c r="AY150" s="23" t="s">
        <v>130</v>
      </c>
      <c r="BE150" s="233">
        <f>IF(N150="základní",J150,0)</f>
        <v>0</v>
      </c>
      <c r="BF150" s="233">
        <f>IF(N150="snížená",J150,0)</f>
        <v>0</v>
      </c>
      <c r="BG150" s="233">
        <f>IF(N150="zákl. přenesená",J150,0)</f>
        <v>0</v>
      </c>
      <c r="BH150" s="233">
        <f>IF(N150="sníž. přenesená",J150,0)</f>
        <v>0</v>
      </c>
      <c r="BI150" s="233">
        <f>IF(N150="nulová",J150,0)</f>
        <v>0</v>
      </c>
      <c r="BJ150" s="23" t="s">
        <v>80</v>
      </c>
      <c r="BK150" s="233">
        <f>ROUND(I150*H150,1)</f>
        <v>0</v>
      </c>
      <c r="BL150" s="23" t="s">
        <v>151</v>
      </c>
      <c r="BM150" s="23" t="s">
        <v>1181</v>
      </c>
    </row>
    <row r="151" spans="2:65" s="1" customFormat="1" ht="16.5" customHeight="1">
      <c r="B151" s="45"/>
      <c r="C151" s="223" t="s">
        <v>525</v>
      </c>
      <c r="D151" s="223" t="s">
        <v>131</v>
      </c>
      <c r="E151" s="224" t="s">
        <v>1182</v>
      </c>
      <c r="F151" s="225" t="s">
        <v>1183</v>
      </c>
      <c r="G151" s="226" t="s">
        <v>1061</v>
      </c>
      <c r="H151" s="227">
        <v>1</v>
      </c>
      <c r="I151" s="228"/>
      <c r="J151" s="227">
        <f>ROUND(I151*H151,1)</f>
        <v>0</v>
      </c>
      <c r="K151" s="225" t="s">
        <v>224</v>
      </c>
      <c r="L151" s="71"/>
      <c r="M151" s="229" t="s">
        <v>21</v>
      </c>
      <c r="N151" s="237" t="s">
        <v>43</v>
      </c>
      <c r="O151" s="238"/>
      <c r="P151" s="239">
        <f>O151*H151</f>
        <v>0</v>
      </c>
      <c r="Q151" s="239">
        <v>0</v>
      </c>
      <c r="R151" s="239">
        <f>Q151*H151</f>
        <v>0</v>
      </c>
      <c r="S151" s="239">
        <v>0</v>
      </c>
      <c r="T151" s="240">
        <f>S151*H151</f>
        <v>0</v>
      </c>
      <c r="AR151" s="23" t="s">
        <v>151</v>
      </c>
      <c r="AT151" s="23" t="s">
        <v>131</v>
      </c>
      <c r="AU151" s="23" t="s">
        <v>80</v>
      </c>
      <c r="AY151" s="23" t="s">
        <v>130</v>
      </c>
      <c r="BE151" s="233">
        <f>IF(N151="základní",J151,0)</f>
        <v>0</v>
      </c>
      <c r="BF151" s="233">
        <f>IF(N151="snížená",J151,0)</f>
        <v>0</v>
      </c>
      <c r="BG151" s="233">
        <f>IF(N151="zákl. přenesená",J151,0)</f>
        <v>0</v>
      </c>
      <c r="BH151" s="233">
        <f>IF(N151="sníž. přenesená",J151,0)</f>
        <v>0</v>
      </c>
      <c r="BI151" s="233">
        <f>IF(N151="nulová",J151,0)</f>
        <v>0</v>
      </c>
      <c r="BJ151" s="23" t="s">
        <v>80</v>
      </c>
      <c r="BK151" s="233">
        <f>ROUND(I151*H151,1)</f>
        <v>0</v>
      </c>
      <c r="BL151" s="23" t="s">
        <v>151</v>
      </c>
      <c r="BM151" s="23" t="s">
        <v>1184</v>
      </c>
    </row>
    <row r="152" spans="2:12" s="1" customFormat="1" ht="6.95" customHeight="1">
      <c r="B152" s="66"/>
      <c r="C152" s="67"/>
      <c r="D152" s="67"/>
      <c r="E152" s="67"/>
      <c r="F152" s="67"/>
      <c r="G152" s="67"/>
      <c r="H152" s="67"/>
      <c r="I152" s="177"/>
      <c r="J152" s="67"/>
      <c r="K152" s="67"/>
      <c r="L152" s="71"/>
    </row>
  </sheetData>
  <sheetProtection password="CC35" sheet="1" objects="1" scenarios="1" formatColumns="0" formatRows="0" autoFilter="0"/>
  <autoFilter ref="C88:K151"/>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5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8"/>
      <c r="C1" s="148"/>
      <c r="D1" s="149" t="s">
        <v>1</v>
      </c>
      <c r="E1" s="148"/>
      <c r="F1" s="150" t="s">
        <v>99</v>
      </c>
      <c r="G1" s="150" t="s">
        <v>100</v>
      </c>
      <c r="H1" s="150"/>
      <c r="I1" s="151"/>
      <c r="J1" s="150" t="s">
        <v>101</v>
      </c>
      <c r="K1" s="149" t="s">
        <v>102</v>
      </c>
      <c r="L1" s="150" t="s">
        <v>103</v>
      </c>
      <c r="M1" s="150"/>
      <c r="N1" s="150"/>
      <c r="O1" s="150"/>
      <c r="P1" s="150"/>
      <c r="Q1" s="150"/>
      <c r="R1" s="150"/>
      <c r="S1" s="150"/>
      <c r="T1" s="150"/>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95</v>
      </c>
    </row>
    <row r="3" spans="2:46" ht="6.95" customHeight="1">
      <c r="B3" s="24"/>
      <c r="C3" s="25"/>
      <c r="D3" s="25"/>
      <c r="E3" s="25"/>
      <c r="F3" s="25"/>
      <c r="G3" s="25"/>
      <c r="H3" s="25"/>
      <c r="I3" s="152"/>
      <c r="J3" s="25"/>
      <c r="K3" s="26"/>
      <c r="AT3" s="23" t="s">
        <v>82</v>
      </c>
    </row>
    <row r="4" spans="2:46" ht="36.95" customHeight="1">
      <c r="B4" s="27"/>
      <c r="C4" s="28"/>
      <c r="D4" s="29" t="s">
        <v>104</v>
      </c>
      <c r="E4" s="28"/>
      <c r="F4" s="28"/>
      <c r="G4" s="28"/>
      <c r="H4" s="28"/>
      <c r="I4" s="153"/>
      <c r="J4" s="28"/>
      <c r="K4" s="30"/>
      <c r="M4" s="31" t="s">
        <v>12</v>
      </c>
      <c r="AT4" s="23" t="s">
        <v>6</v>
      </c>
    </row>
    <row r="5" spans="2:11" ht="6.95" customHeight="1">
      <c r="B5" s="27"/>
      <c r="C5" s="28"/>
      <c r="D5" s="28"/>
      <c r="E5" s="28"/>
      <c r="F5" s="28"/>
      <c r="G5" s="28"/>
      <c r="H5" s="28"/>
      <c r="I5" s="153"/>
      <c r="J5" s="28"/>
      <c r="K5" s="30"/>
    </row>
    <row r="6" spans="2:11" ht="13.5">
      <c r="B6" s="27"/>
      <c r="C6" s="28"/>
      <c r="D6" s="39" t="s">
        <v>18</v>
      </c>
      <c r="E6" s="28"/>
      <c r="F6" s="28"/>
      <c r="G6" s="28"/>
      <c r="H6" s="28"/>
      <c r="I6" s="153"/>
      <c r="J6" s="28"/>
      <c r="K6" s="30"/>
    </row>
    <row r="7" spans="2:11" ht="16.5" customHeight="1">
      <c r="B7" s="27"/>
      <c r="C7" s="28"/>
      <c r="D7" s="28"/>
      <c r="E7" s="154" t="str">
        <f>'Rekapitulace stavby'!K6</f>
        <v>ZČU v Plzni - Stavební úpravy 7.NP objektu UK a UL, Univerzitní 22 pro KKE FST</v>
      </c>
      <c r="F7" s="39"/>
      <c r="G7" s="39"/>
      <c r="H7" s="39"/>
      <c r="I7" s="153"/>
      <c r="J7" s="28"/>
      <c r="K7" s="30"/>
    </row>
    <row r="8" spans="2:11" ht="13.5">
      <c r="B8" s="27"/>
      <c r="C8" s="28"/>
      <c r="D8" s="39" t="s">
        <v>105</v>
      </c>
      <c r="E8" s="28"/>
      <c r="F8" s="28"/>
      <c r="G8" s="28"/>
      <c r="H8" s="28"/>
      <c r="I8" s="153"/>
      <c r="J8" s="28"/>
      <c r="K8" s="30"/>
    </row>
    <row r="9" spans="2:11" s="1" customFormat="1" ht="16.5" customHeight="1">
      <c r="B9" s="45"/>
      <c r="C9" s="46"/>
      <c r="D9" s="46"/>
      <c r="E9" s="154" t="s">
        <v>1045</v>
      </c>
      <c r="F9" s="46"/>
      <c r="G9" s="46"/>
      <c r="H9" s="46"/>
      <c r="I9" s="155"/>
      <c r="J9" s="46"/>
      <c r="K9" s="50"/>
    </row>
    <row r="10" spans="2:11" s="1" customFormat="1" ht="13.5">
      <c r="B10" s="45"/>
      <c r="C10" s="46"/>
      <c r="D10" s="39" t="s">
        <v>1046</v>
      </c>
      <c r="E10" s="46"/>
      <c r="F10" s="46"/>
      <c r="G10" s="46"/>
      <c r="H10" s="46"/>
      <c r="I10" s="155"/>
      <c r="J10" s="46"/>
      <c r="K10" s="50"/>
    </row>
    <row r="11" spans="2:11" s="1" customFormat="1" ht="36.95" customHeight="1">
      <c r="B11" s="45"/>
      <c r="C11" s="46"/>
      <c r="D11" s="46"/>
      <c r="E11" s="156" t="s">
        <v>1185</v>
      </c>
      <c r="F11" s="46"/>
      <c r="G11" s="46"/>
      <c r="H11" s="46"/>
      <c r="I11" s="155"/>
      <c r="J11" s="46"/>
      <c r="K11" s="50"/>
    </row>
    <row r="12" spans="2:11" s="1" customFormat="1" ht="13.5">
      <c r="B12" s="45"/>
      <c r="C12" s="46"/>
      <c r="D12" s="46"/>
      <c r="E12" s="46"/>
      <c r="F12" s="46"/>
      <c r="G12" s="46"/>
      <c r="H12" s="46"/>
      <c r="I12" s="155"/>
      <c r="J12" s="46"/>
      <c r="K12" s="50"/>
    </row>
    <row r="13" spans="2:11" s="1" customFormat="1" ht="14.4" customHeight="1">
      <c r="B13" s="45"/>
      <c r="C13" s="46"/>
      <c r="D13" s="39" t="s">
        <v>20</v>
      </c>
      <c r="E13" s="46"/>
      <c r="F13" s="34" t="s">
        <v>21</v>
      </c>
      <c r="G13" s="46"/>
      <c r="H13" s="46"/>
      <c r="I13" s="157" t="s">
        <v>22</v>
      </c>
      <c r="J13" s="34" t="s">
        <v>21</v>
      </c>
      <c r="K13" s="50"/>
    </row>
    <row r="14" spans="2:11" s="1" customFormat="1" ht="14.4" customHeight="1">
      <c r="B14" s="45"/>
      <c r="C14" s="46"/>
      <c r="D14" s="39" t="s">
        <v>23</v>
      </c>
      <c r="E14" s="46"/>
      <c r="F14" s="34" t="s">
        <v>24</v>
      </c>
      <c r="G14" s="46"/>
      <c r="H14" s="46"/>
      <c r="I14" s="157" t="s">
        <v>25</v>
      </c>
      <c r="J14" s="158" t="str">
        <f>'Rekapitulace stavby'!AN8</f>
        <v>24.9.2018</v>
      </c>
      <c r="K14" s="50"/>
    </row>
    <row r="15" spans="2:11" s="1" customFormat="1" ht="10.8" customHeight="1">
      <c r="B15" s="45"/>
      <c r="C15" s="46"/>
      <c r="D15" s="46"/>
      <c r="E15" s="46"/>
      <c r="F15" s="46"/>
      <c r="G15" s="46"/>
      <c r="H15" s="46"/>
      <c r="I15" s="155"/>
      <c r="J15" s="46"/>
      <c r="K15" s="50"/>
    </row>
    <row r="16" spans="2:11" s="1" customFormat="1" ht="14.4" customHeight="1">
      <c r="B16" s="45"/>
      <c r="C16" s="46"/>
      <c r="D16" s="39" t="s">
        <v>27</v>
      </c>
      <c r="E16" s="46"/>
      <c r="F16" s="46"/>
      <c r="G16" s="46"/>
      <c r="H16" s="46"/>
      <c r="I16" s="157" t="s">
        <v>28</v>
      </c>
      <c r="J16" s="34" t="str">
        <f>IF('Rekapitulace stavby'!AN10="","",'Rekapitulace stavby'!AN10)</f>
        <v/>
      </c>
      <c r="K16" s="50"/>
    </row>
    <row r="17" spans="2:11" s="1" customFormat="1" ht="18" customHeight="1">
      <c r="B17" s="45"/>
      <c r="C17" s="46"/>
      <c r="D17" s="46"/>
      <c r="E17" s="34" t="str">
        <f>IF('Rekapitulace stavby'!E11="","",'Rekapitulace stavby'!E11)</f>
        <v>ZČU v Plzni</v>
      </c>
      <c r="F17" s="46"/>
      <c r="G17" s="46"/>
      <c r="H17" s="46"/>
      <c r="I17" s="157" t="s">
        <v>30</v>
      </c>
      <c r="J17" s="34" t="str">
        <f>IF('Rekapitulace stavby'!AN11="","",'Rekapitulace stavby'!AN11)</f>
        <v/>
      </c>
      <c r="K17" s="50"/>
    </row>
    <row r="18" spans="2:11" s="1" customFormat="1" ht="6.95" customHeight="1">
      <c r="B18" s="45"/>
      <c r="C18" s="46"/>
      <c r="D18" s="46"/>
      <c r="E18" s="46"/>
      <c r="F18" s="46"/>
      <c r="G18" s="46"/>
      <c r="H18" s="46"/>
      <c r="I18" s="155"/>
      <c r="J18" s="46"/>
      <c r="K18" s="50"/>
    </row>
    <row r="19" spans="2:11" s="1" customFormat="1" ht="14.4" customHeight="1">
      <c r="B19" s="45"/>
      <c r="C19" s="46"/>
      <c r="D19" s="39" t="s">
        <v>31</v>
      </c>
      <c r="E19" s="46"/>
      <c r="F19" s="46"/>
      <c r="G19" s="46"/>
      <c r="H19" s="46"/>
      <c r="I19" s="157" t="s">
        <v>28</v>
      </c>
      <c r="J19" s="34" t="str">
        <f>IF('Rekapitulace stavby'!AN13="Vyplň údaj","",IF('Rekapitulace stavby'!AN13="","",'Rekapitulace stavby'!AN13))</f>
        <v/>
      </c>
      <c r="K19" s="50"/>
    </row>
    <row r="20" spans="2:11" s="1" customFormat="1" ht="18" customHeight="1">
      <c r="B20" s="45"/>
      <c r="C20" s="46"/>
      <c r="D20" s="46"/>
      <c r="E20" s="34" t="str">
        <f>IF('Rekapitulace stavby'!E14="Vyplň údaj","",IF('Rekapitulace stavby'!E14="","",'Rekapitulace stavby'!E14))</f>
        <v/>
      </c>
      <c r="F20" s="46"/>
      <c r="G20" s="46"/>
      <c r="H20" s="46"/>
      <c r="I20" s="157" t="s">
        <v>30</v>
      </c>
      <c r="J20" s="34" t="str">
        <f>IF('Rekapitulace stavby'!AN14="Vyplň údaj","",IF('Rekapitulace stavby'!AN14="","",'Rekapitulace stavby'!AN14))</f>
        <v/>
      </c>
      <c r="K20" s="50"/>
    </row>
    <row r="21" spans="2:11" s="1" customFormat="1" ht="6.95" customHeight="1">
      <c r="B21" s="45"/>
      <c r="C21" s="46"/>
      <c r="D21" s="46"/>
      <c r="E21" s="46"/>
      <c r="F21" s="46"/>
      <c r="G21" s="46"/>
      <c r="H21" s="46"/>
      <c r="I21" s="155"/>
      <c r="J21" s="46"/>
      <c r="K21" s="50"/>
    </row>
    <row r="22" spans="2:11" s="1" customFormat="1" ht="14.4" customHeight="1">
      <c r="B22" s="45"/>
      <c r="C22" s="46"/>
      <c r="D22" s="39" t="s">
        <v>33</v>
      </c>
      <c r="E22" s="46"/>
      <c r="F22" s="46"/>
      <c r="G22" s="46"/>
      <c r="H22" s="46"/>
      <c r="I22" s="157" t="s">
        <v>28</v>
      </c>
      <c r="J22" s="34" t="str">
        <f>IF('Rekapitulace stavby'!AN16="","",'Rekapitulace stavby'!AN16)</f>
        <v/>
      </c>
      <c r="K22" s="50"/>
    </row>
    <row r="23" spans="2:11" s="1" customFormat="1" ht="18" customHeight="1">
      <c r="B23" s="45"/>
      <c r="C23" s="46"/>
      <c r="D23" s="46"/>
      <c r="E23" s="34" t="str">
        <f>IF('Rekapitulace stavby'!E17="","",'Rekapitulace stavby'!E17)</f>
        <v>HBH atelier s.r.o.</v>
      </c>
      <c r="F23" s="46"/>
      <c r="G23" s="46"/>
      <c r="H23" s="46"/>
      <c r="I23" s="157" t="s">
        <v>30</v>
      </c>
      <c r="J23" s="34" t="str">
        <f>IF('Rekapitulace stavby'!AN17="","",'Rekapitulace stavby'!AN17)</f>
        <v/>
      </c>
      <c r="K23" s="50"/>
    </row>
    <row r="24" spans="2:11" s="1" customFormat="1" ht="6.95" customHeight="1">
      <c r="B24" s="45"/>
      <c r="C24" s="46"/>
      <c r="D24" s="46"/>
      <c r="E24" s="46"/>
      <c r="F24" s="46"/>
      <c r="G24" s="46"/>
      <c r="H24" s="46"/>
      <c r="I24" s="155"/>
      <c r="J24" s="46"/>
      <c r="K24" s="50"/>
    </row>
    <row r="25" spans="2:11" s="1" customFormat="1" ht="14.4" customHeight="1">
      <c r="B25" s="45"/>
      <c r="C25" s="46"/>
      <c r="D25" s="39" t="s">
        <v>36</v>
      </c>
      <c r="E25" s="46"/>
      <c r="F25" s="46"/>
      <c r="G25" s="46"/>
      <c r="H25" s="46"/>
      <c r="I25" s="155"/>
      <c r="J25" s="46"/>
      <c r="K25" s="50"/>
    </row>
    <row r="26" spans="2:11" s="7" customFormat="1" ht="16.5" customHeight="1">
      <c r="B26" s="159"/>
      <c r="C26" s="160"/>
      <c r="D26" s="160"/>
      <c r="E26" s="43" t="s">
        <v>21</v>
      </c>
      <c r="F26" s="43"/>
      <c r="G26" s="43"/>
      <c r="H26" s="43"/>
      <c r="I26" s="161"/>
      <c r="J26" s="160"/>
      <c r="K26" s="162"/>
    </row>
    <row r="27" spans="2:11" s="1" customFormat="1" ht="6.95" customHeight="1">
      <c r="B27" s="45"/>
      <c r="C27" s="46"/>
      <c r="D27" s="46"/>
      <c r="E27" s="46"/>
      <c r="F27" s="46"/>
      <c r="G27" s="46"/>
      <c r="H27" s="46"/>
      <c r="I27" s="155"/>
      <c r="J27" s="46"/>
      <c r="K27" s="50"/>
    </row>
    <row r="28" spans="2:11" s="1" customFormat="1" ht="6.95" customHeight="1">
      <c r="B28" s="45"/>
      <c r="C28" s="46"/>
      <c r="D28" s="105"/>
      <c r="E28" s="105"/>
      <c r="F28" s="105"/>
      <c r="G28" s="105"/>
      <c r="H28" s="105"/>
      <c r="I28" s="163"/>
      <c r="J28" s="105"/>
      <c r="K28" s="164"/>
    </row>
    <row r="29" spans="2:11" s="1" customFormat="1" ht="25.4" customHeight="1">
      <c r="B29" s="45"/>
      <c r="C29" s="46"/>
      <c r="D29" s="165" t="s">
        <v>38</v>
      </c>
      <c r="E29" s="46"/>
      <c r="F29" s="46"/>
      <c r="G29" s="46"/>
      <c r="H29" s="46"/>
      <c r="I29" s="155"/>
      <c r="J29" s="166">
        <f>ROUND(J88,1)</f>
        <v>0</v>
      </c>
      <c r="K29" s="50"/>
    </row>
    <row r="30" spans="2:11" s="1" customFormat="1" ht="6.95" customHeight="1">
      <c r="B30" s="45"/>
      <c r="C30" s="46"/>
      <c r="D30" s="105"/>
      <c r="E30" s="105"/>
      <c r="F30" s="105"/>
      <c r="G30" s="105"/>
      <c r="H30" s="105"/>
      <c r="I30" s="163"/>
      <c r="J30" s="105"/>
      <c r="K30" s="164"/>
    </row>
    <row r="31" spans="2:11" s="1" customFormat="1" ht="14.4" customHeight="1">
      <c r="B31" s="45"/>
      <c r="C31" s="46"/>
      <c r="D31" s="46"/>
      <c r="E31" s="46"/>
      <c r="F31" s="51" t="s">
        <v>40</v>
      </c>
      <c r="G31" s="46"/>
      <c r="H31" s="46"/>
      <c r="I31" s="167" t="s">
        <v>39</v>
      </c>
      <c r="J31" s="51" t="s">
        <v>41</v>
      </c>
      <c r="K31" s="50"/>
    </row>
    <row r="32" spans="2:11" s="1" customFormat="1" ht="14.4" customHeight="1">
      <c r="B32" s="45"/>
      <c r="C32" s="46"/>
      <c r="D32" s="54" t="s">
        <v>42</v>
      </c>
      <c r="E32" s="54" t="s">
        <v>43</v>
      </c>
      <c r="F32" s="168">
        <f>ROUND(SUM(BE88:BE158),1)</f>
        <v>0</v>
      </c>
      <c r="G32" s="46"/>
      <c r="H32" s="46"/>
      <c r="I32" s="169">
        <v>0.21</v>
      </c>
      <c r="J32" s="168">
        <f>ROUND(ROUND((SUM(BE88:BE158)),1)*I32,2)</f>
        <v>0</v>
      </c>
      <c r="K32" s="50"/>
    </row>
    <row r="33" spans="2:11" s="1" customFormat="1" ht="14.4" customHeight="1">
      <c r="B33" s="45"/>
      <c r="C33" s="46"/>
      <c r="D33" s="46"/>
      <c r="E33" s="54" t="s">
        <v>44</v>
      </c>
      <c r="F33" s="168">
        <f>ROUND(SUM(BF88:BF158),1)</f>
        <v>0</v>
      </c>
      <c r="G33" s="46"/>
      <c r="H33" s="46"/>
      <c r="I33" s="169">
        <v>0.15</v>
      </c>
      <c r="J33" s="168">
        <f>ROUND(ROUND((SUM(BF88:BF158)),1)*I33,2)</f>
        <v>0</v>
      </c>
      <c r="K33" s="50"/>
    </row>
    <row r="34" spans="2:11" s="1" customFormat="1" ht="14.4" customHeight="1" hidden="1">
      <c r="B34" s="45"/>
      <c r="C34" s="46"/>
      <c r="D34" s="46"/>
      <c r="E34" s="54" t="s">
        <v>45</v>
      </c>
      <c r="F34" s="168">
        <f>ROUND(SUM(BG88:BG158),1)</f>
        <v>0</v>
      </c>
      <c r="G34" s="46"/>
      <c r="H34" s="46"/>
      <c r="I34" s="169">
        <v>0.21</v>
      </c>
      <c r="J34" s="168">
        <v>0</v>
      </c>
      <c r="K34" s="50"/>
    </row>
    <row r="35" spans="2:11" s="1" customFormat="1" ht="14.4" customHeight="1" hidden="1">
      <c r="B35" s="45"/>
      <c r="C35" s="46"/>
      <c r="D35" s="46"/>
      <c r="E35" s="54" t="s">
        <v>46</v>
      </c>
      <c r="F35" s="168">
        <f>ROUND(SUM(BH88:BH158),1)</f>
        <v>0</v>
      </c>
      <c r="G35" s="46"/>
      <c r="H35" s="46"/>
      <c r="I35" s="169">
        <v>0.15</v>
      </c>
      <c r="J35" s="168">
        <v>0</v>
      </c>
      <c r="K35" s="50"/>
    </row>
    <row r="36" spans="2:11" s="1" customFormat="1" ht="14.4" customHeight="1" hidden="1">
      <c r="B36" s="45"/>
      <c r="C36" s="46"/>
      <c r="D36" s="46"/>
      <c r="E36" s="54" t="s">
        <v>47</v>
      </c>
      <c r="F36" s="168">
        <f>ROUND(SUM(BI88:BI158),1)</f>
        <v>0</v>
      </c>
      <c r="G36" s="46"/>
      <c r="H36" s="46"/>
      <c r="I36" s="169">
        <v>0</v>
      </c>
      <c r="J36" s="168">
        <v>0</v>
      </c>
      <c r="K36" s="50"/>
    </row>
    <row r="37" spans="2:11" s="1" customFormat="1" ht="6.95" customHeight="1">
      <c r="B37" s="45"/>
      <c r="C37" s="46"/>
      <c r="D37" s="46"/>
      <c r="E37" s="46"/>
      <c r="F37" s="46"/>
      <c r="G37" s="46"/>
      <c r="H37" s="46"/>
      <c r="I37" s="155"/>
      <c r="J37" s="46"/>
      <c r="K37" s="50"/>
    </row>
    <row r="38" spans="2:11" s="1" customFormat="1" ht="25.4" customHeight="1">
      <c r="B38" s="45"/>
      <c r="C38" s="170"/>
      <c r="D38" s="171" t="s">
        <v>48</v>
      </c>
      <c r="E38" s="97"/>
      <c r="F38" s="97"/>
      <c r="G38" s="172" t="s">
        <v>49</v>
      </c>
      <c r="H38" s="173" t="s">
        <v>50</v>
      </c>
      <c r="I38" s="174"/>
      <c r="J38" s="175">
        <f>SUM(J29:J36)</f>
        <v>0</v>
      </c>
      <c r="K38" s="176"/>
    </row>
    <row r="39" spans="2:11" s="1" customFormat="1" ht="14.4" customHeight="1">
      <c r="B39" s="66"/>
      <c r="C39" s="67"/>
      <c r="D39" s="67"/>
      <c r="E39" s="67"/>
      <c r="F39" s="67"/>
      <c r="G39" s="67"/>
      <c r="H39" s="67"/>
      <c r="I39" s="177"/>
      <c r="J39" s="67"/>
      <c r="K39" s="68"/>
    </row>
    <row r="43" spans="2:11" s="1" customFormat="1" ht="6.95" customHeight="1">
      <c r="B43" s="178"/>
      <c r="C43" s="179"/>
      <c r="D43" s="179"/>
      <c r="E43" s="179"/>
      <c r="F43" s="179"/>
      <c r="G43" s="179"/>
      <c r="H43" s="179"/>
      <c r="I43" s="180"/>
      <c r="J43" s="179"/>
      <c r="K43" s="181"/>
    </row>
    <row r="44" spans="2:11" s="1" customFormat="1" ht="36.95" customHeight="1">
      <c r="B44" s="45"/>
      <c r="C44" s="29" t="s">
        <v>107</v>
      </c>
      <c r="D44" s="46"/>
      <c r="E44" s="46"/>
      <c r="F44" s="46"/>
      <c r="G44" s="46"/>
      <c r="H44" s="46"/>
      <c r="I44" s="155"/>
      <c r="J44" s="46"/>
      <c r="K44" s="50"/>
    </row>
    <row r="45" spans="2:11" s="1" customFormat="1" ht="6.95" customHeight="1">
      <c r="B45" s="45"/>
      <c r="C45" s="46"/>
      <c r="D45" s="46"/>
      <c r="E45" s="46"/>
      <c r="F45" s="46"/>
      <c r="G45" s="46"/>
      <c r="H45" s="46"/>
      <c r="I45" s="155"/>
      <c r="J45" s="46"/>
      <c r="K45" s="50"/>
    </row>
    <row r="46" spans="2:11" s="1" customFormat="1" ht="14.4" customHeight="1">
      <c r="B46" s="45"/>
      <c r="C46" s="39" t="s">
        <v>18</v>
      </c>
      <c r="D46" s="46"/>
      <c r="E46" s="46"/>
      <c r="F46" s="46"/>
      <c r="G46" s="46"/>
      <c r="H46" s="46"/>
      <c r="I46" s="155"/>
      <c r="J46" s="46"/>
      <c r="K46" s="50"/>
    </row>
    <row r="47" spans="2:11" s="1" customFormat="1" ht="16.5" customHeight="1">
      <c r="B47" s="45"/>
      <c r="C47" s="46"/>
      <c r="D47" s="46"/>
      <c r="E47" s="154" t="str">
        <f>E7</f>
        <v>ZČU v Plzni - Stavební úpravy 7.NP objektu UK a UL, Univerzitní 22 pro KKE FST</v>
      </c>
      <c r="F47" s="39"/>
      <c r="G47" s="39"/>
      <c r="H47" s="39"/>
      <c r="I47" s="155"/>
      <c r="J47" s="46"/>
      <c r="K47" s="50"/>
    </row>
    <row r="48" spans="2:11" ht="13.5">
      <c r="B48" s="27"/>
      <c r="C48" s="39" t="s">
        <v>105</v>
      </c>
      <c r="D48" s="28"/>
      <c r="E48" s="28"/>
      <c r="F48" s="28"/>
      <c r="G48" s="28"/>
      <c r="H48" s="28"/>
      <c r="I48" s="153"/>
      <c r="J48" s="28"/>
      <c r="K48" s="30"/>
    </row>
    <row r="49" spans="2:11" s="1" customFormat="1" ht="16.5" customHeight="1">
      <c r="B49" s="45"/>
      <c r="C49" s="46"/>
      <c r="D49" s="46"/>
      <c r="E49" s="154" t="s">
        <v>1045</v>
      </c>
      <c r="F49" s="46"/>
      <c r="G49" s="46"/>
      <c r="H49" s="46"/>
      <c r="I49" s="155"/>
      <c r="J49" s="46"/>
      <c r="K49" s="50"/>
    </row>
    <row r="50" spans="2:11" s="1" customFormat="1" ht="14.4" customHeight="1">
      <c r="B50" s="45"/>
      <c r="C50" s="39" t="s">
        <v>1046</v>
      </c>
      <c r="D50" s="46"/>
      <c r="E50" s="46"/>
      <c r="F50" s="46"/>
      <c r="G50" s="46"/>
      <c r="H50" s="46"/>
      <c r="I50" s="155"/>
      <c r="J50" s="46"/>
      <c r="K50" s="50"/>
    </row>
    <row r="51" spans="2:11" s="1" customFormat="1" ht="17.25" customHeight="1">
      <c r="B51" s="45"/>
      <c r="C51" s="46"/>
      <c r="D51" s="46"/>
      <c r="E51" s="156" t="str">
        <f>E11</f>
        <v>D.2.2 - MONTÁŽ</v>
      </c>
      <c r="F51" s="46"/>
      <c r="G51" s="46"/>
      <c r="H51" s="46"/>
      <c r="I51" s="155"/>
      <c r="J51" s="46"/>
      <c r="K51" s="50"/>
    </row>
    <row r="52" spans="2:11" s="1" customFormat="1" ht="6.95" customHeight="1">
      <c r="B52" s="45"/>
      <c r="C52" s="46"/>
      <c r="D52" s="46"/>
      <c r="E52" s="46"/>
      <c r="F52" s="46"/>
      <c r="G52" s="46"/>
      <c r="H52" s="46"/>
      <c r="I52" s="155"/>
      <c r="J52" s="46"/>
      <c r="K52" s="50"/>
    </row>
    <row r="53" spans="2:11" s="1" customFormat="1" ht="18" customHeight="1">
      <c r="B53" s="45"/>
      <c r="C53" s="39" t="s">
        <v>23</v>
      </c>
      <c r="D53" s="46"/>
      <c r="E53" s="46"/>
      <c r="F53" s="34" t="str">
        <f>F14</f>
        <v xml:space="preserve"> </v>
      </c>
      <c r="G53" s="46"/>
      <c r="H53" s="46"/>
      <c r="I53" s="157" t="s">
        <v>25</v>
      </c>
      <c r="J53" s="158" t="str">
        <f>IF(J14="","",J14)</f>
        <v>24.9.2018</v>
      </c>
      <c r="K53" s="50"/>
    </row>
    <row r="54" spans="2:11" s="1" customFormat="1" ht="6.95" customHeight="1">
      <c r="B54" s="45"/>
      <c r="C54" s="46"/>
      <c r="D54" s="46"/>
      <c r="E54" s="46"/>
      <c r="F54" s="46"/>
      <c r="G54" s="46"/>
      <c r="H54" s="46"/>
      <c r="I54" s="155"/>
      <c r="J54" s="46"/>
      <c r="K54" s="50"/>
    </row>
    <row r="55" spans="2:11" s="1" customFormat="1" ht="13.5">
      <c r="B55" s="45"/>
      <c r="C55" s="39" t="s">
        <v>27</v>
      </c>
      <c r="D55" s="46"/>
      <c r="E55" s="46"/>
      <c r="F55" s="34" t="str">
        <f>E17</f>
        <v>ZČU v Plzni</v>
      </c>
      <c r="G55" s="46"/>
      <c r="H55" s="46"/>
      <c r="I55" s="157" t="s">
        <v>33</v>
      </c>
      <c r="J55" s="43" t="str">
        <f>E23</f>
        <v>HBH atelier s.r.o.</v>
      </c>
      <c r="K55" s="50"/>
    </row>
    <row r="56" spans="2:11" s="1" customFormat="1" ht="14.4" customHeight="1">
      <c r="B56" s="45"/>
      <c r="C56" s="39" t="s">
        <v>31</v>
      </c>
      <c r="D56" s="46"/>
      <c r="E56" s="46"/>
      <c r="F56" s="34" t="str">
        <f>IF(E20="","",E20)</f>
        <v/>
      </c>
      <c r="G56" s="46"/>
      <c r="H56" s="46"/>
      <c r="I56" s="155"/>
      <c r="J56" s="182"/>
      <c r="K56" s="50"/>
    </row>
    <row r="57" spans="2:11" s="1" customFormat="1" ht="10.3" customHeight="1">
      <c r="B57" s="45"/>
      <c r="C57" s="46"/>
      <c r="D57" s="46"/>
      <c r="E57" s="46"/>
      <c r="F57" s="46"/>
      <c r="G57" s="46"/>
      <c r="H57" s="46"/>
      <c r="I57" s="155"/>
      <c r="J57" s="46"/>
      <c r="K57" s="50"/>
    </row>
    <row r="58" spans="2:11" s="1" customFormat="1" ht="29.25" customHeight="1">
      <c r="B58" s="45"/>
      <c r="C58" s="183" t="s">
        <v>108</v>
      </c>
      <c r="D58" s="170"/>
      <c r="E58" s="170"/>
      <c r="F58" s="170"/>
      <c r="G58" s="170"/>
      <c r="H58" s="170"/>
      <c r="I58" s="184"/>
      <c r="J58" s="185" t="s">
        <v>109</v>
      </c>
      <c r="K58" s="186"/>
    </row>
    <row r="59" spans="2:11" s="1" customFormat="1" ht="10.3" customHeight="1">
      <c r="B59" s="45"/>
      <c r="C59" s="46"/>
      <c r="D59" s="46"/>
      <c r="E59" s="46"/>
      <c r="F59" s="46"/>
      <c r="G59" s="46"/>
      <c r="H59" s="46"/>
      <c r="I59" s="155"/>
      <c r="J59" s="46"/>
      <c r="K59" s="50"/>
    </row>
    <row r="60" spans="2:47" s="1" customFormat="1" ht="29.25" customHeight="1">
      <c r="B60" s="45"/>
      <c r="C60" s="187" t="s">
        <v>110</v>
      </c>
      <c r="D60" s="46"/>
      <c r="E60" s="46"/>
      <c r="F60" s="46"/>
      <c r="G60" s="46"/>
      <c r="H60" s="46"/>
      <c r="I60" s="155"/>
      <c r="J60" s="166">
        <f>J88</f>
        <v>0</v>
      </c>
      <c r="K60" s="50"/>
      <c r="AU60" s="23" t="s">
        <v>111</v>
      </c>
    </row>
    <row r="61" spans="2:11" s="8" customFormat="1" ht="24.95" customHeight="1">
      <c r="B61" s="188"/>
      <c r="C61" s="189"/>
      <c r="D61" s="190" t="s">
        <v>1048</v>
      </c>
      <c r="E61" s="191"/>
      <c r="F61" s="191"/>
      <c r="G61" s="191"/>
      <c r="H61" s="191"/>
      <c r="I61" s="192"/>
      <c r="J61" s="193">
        <f>J89</f>
        <v>0</v>
      </c>
      <c r="K61" s="194"/>
    </row>
    <row r="62" spans="2:11" s="8" customFormat="1" ht="24.95" customHeight="1">
      <c r="B62" s="188"/>
      <c r="C62" s="189"/>
      <c r="D62" s="190" t="s">
        <v>1049</v>
      </c>
      <c r="E62" s="191"/>
      <c r="F62" s="191"/>
      <c r="G62" s="191"/>
      <c r="H62" s="191"/>
      <c r="I62" s="192"/>
      <c r="J62" s="193">
        <f>J106</f>
        <v>0</v>
      </c>
      <c r="K62" s="194"/>
    </row>
    <row r="63" spans="2:11" s="8" customFormat="1" ht="24.95" customHeight="1">
      <c r="B63" s="188"/>
      <c r="C63" s="189"/>
      <c r="D63" s="190" t="s">
        <v>1050</v>
      </c>
      <c r="E63" s="191"/>
      <c r="F63" s="191"/>
      <c r="G63" s="191"/>
      <c r="H63" s="191"/>
      <c r="I63" s="192"/>
      <c r="J63" s="193">
        <f>J118</f>
        <v>0</v>
      </c>
      <c r="K63" s="194"/>
    </row>
    <row r="64" spans="2:11" s="8" customFormat="1" ht="24.95" customHeight="1">
      <c r="B64" s="188"/>
      <c r="C64" s="189"/>
      <c r="D64" s="190" t="s">
        <v>1051</v>
      </c>
      <c r="E64" s="191"/>
      <c r="F64" s="191"/>
      <c r="G64" s="191"/>
      <c r="H64" s="191"/>
      <c r="I64" s="192"/>
      <c r="J64" s="193">
        <f>J125</f>
        <v>0</v>
      </c>
      <c r="K64" s="194"/>
    </row>
    <row r="65" spans="2:11" s="8" customFormat="1" ht="24.95" customHeight="1">
      <c r="B65" s="188"/>
      <c r="C65" s="189"/>
      <c r="D65" s="190" t="s">
        <v>1186</v>
      </c>
      <c r="E65" s="191"/>
      <c r="F65" s="191"/>
      <c r="G65" s="191"/>
      <c r="H65" s="191"/>
      <c r="I65" s="192"/>
      <c r="J65" s="193">
        <f>J132</f>
        <v>0</v>
      </c>
      <c r="K65" s="194"/>
    </row>
    <row r="66" spans="2:11" s="8" customFormat="1" ht="24.95" customHeight="1">
      <c r="B66" s="188"/>
      <c r="C66" s="189"/>
      <c r="D66" s="190" t="s">
        <v>1187</v>
      </c>
      <c r="E66" s="191"/>
      <c r="F66" s="191"/>
      <c r="G66" s="191"/>
      <c r="H66" s="191"/>
      <c r="I66" s="192"/>
      <c r="J66" s="193">
        <f>J141</f>
        <v>0</v>
      </c>
      <c r="K66" s="194"/>
    </row>
    <row r="67" spans="2:11" s="1" customFormat="1" ht="21.8" customHeight="1">
      <c r="B67" s="45"/>
      <c r="C67" s="46"/>
      <c r="D67" s="46"/>
      <c r="E67" s="46"/>
      <c r="F67" s="46"/>
      <c r="G67" s="46"/>
      <c r="H67" s="46"/>
      <c r="I67" s="155"/>
      <c r="J67" s="46"/>
      <c r="K67" s="50"/>
    </row>
    <row r="68" spans="2:11" s="1" customFormat="1" ht="6.95" customHeight="1">
      <c r="B68" s="66"/>
      <c r="C68" s="67"/>
      <c r="D68" s="67"/>
      <c r="E68" s="67"/>
      <c r="F68" s="67"/>
      <c r="G68" s="67"/>
      <c r="H68" s="67"/>
      <c r="I68" s="177"/>
      <c r="J68" s="67"/>
      <c r="K68" s="68"/>
    </row>
    <row r="72" spans="2:12" s="1" customFormat="1" ht="6.95" customHeight="1">
      <c r="B72" s="69"/>
      <c r="C72" s="70"/>
      <c r="D72" s="70"/>
      <c r="E72" s="70"/>
      <c r="F72" s="70"/>
      <c r="G72" s="70"/>
      <c r="H72" s="70"/>
      <c r="I72" s="180"/>
      <c r="J72" s="70"/>
      <c r="K72" s="70"/>
      <c r="L72" s="71"/>
    </row>
    <row r="73" spans="2:12" s="1" customFormat="1" ht="36.95" customHeight="1">
      <c r="B73" s="45"/>
      <c r="C73" s="72" t="s">
        <v>114</v>
      </c>
      <c r="D73" s="73"/>
      <c r="E73" s="73"/>
      <c r="F73" s="73"/>
      <c r="G73" s="73"/>
      <c r="H73" s="73"/>
      <c r="I73" s="195"/>
      <c r="J73" s="73"/>
      <c r="K73" s="73"/>
      <c r="L73" s="71"/>
    </row>
    <row r="74" spans="2:12" s="1" customFormat="1" ht="6.95" customHeight="1">
      <c r="B74" s="45"/>
      <c r="C74" s="73"/>
      <c r="D74" s="73"/>
      <c r="E74" s="73"/>
      <c r="F74" s="73"/>
      <c r="G74" s="73"/>
      <c r="H74" s="73"/>
      <c r="I74" s="195"/>
      <c r="J74" s="73"/>
      <c r="K74" s="73"/>
      <c r="L74" s="71"/>
    </row>
    <row r="75" spans="2:12" s="1" customFormat="1" ht="14.4" customHeight="1">
      <c r="B75" s="45"/>
      <c r="C75" s="75" t="s">
        <v>18</v>
      </c>
      <c r="D75" s="73"/>
      <c r="E75" s="73"/>
      <c r="F75" s="73"/>
      <c r="G75" s="73"/>
      <c r="H75" s="73"/>
      <c r="I75" s="195"/>
      <c r="J75" s="73"/>
      <c r="K75" s="73"/>
      <c r="L75" s="71"/>
    </row>
    <row r="76" spans="2:12" s="1" customFormat="1" ht="16.5" customHeight="1">
      <c r="B76" s="45"/>
      <c r="C76" s="73"/>
      <c r="D76" s="73"/>
      <c r="E76" s="196" t="str">
        <f>E7</f>
        <v>ZČU v Plzni - Stavební úpravy 7.NP objektu UK a UL, Univerzitní 22 pro KKE FST</v>
      </c>
      <c r="F76" s="75"/>
      <c r="G76" s="75"/>
      <c r="H76" s="75"/>
      <c r="I76" s="195"/>
      <c r="J76" s="73"/>
      <c r="K76" s="73"/>
      <c r="L76" s="71"/>
    </row>
    <row r="77" spans="2:12" ht="13.5">
      <c r="B77" s="27"/>
      <c r="C77" s="75" t="s">
        <v>105</v>
      </c>
      <c r="D77" s="284"/>
      <c r="E77" s="284"/>
      <c r="F77" s="284"/>
      <c r="G77" s="284"/>
      <c r="H77" s="284"/>
      <c r="I77" s="147"/>
      <c r="J77" s="284"/>
      <c r="K77" s="284"/>
      <c r="L77" s="285"/>
    </row>
    <row r="78" spans="2:12" s="1" customFormat="1" ht="16.5" customHeight="1">
      <c r="B78" s="45"/>
      <c r="C78" s="73"/>
      <c r="D78" s="73"/>
      <c r="E78" s="196" t="s">
        <v>1045</v>
      </c>
      <c r="F78" s="73"/>
      <c r="G78" s="73"/>
      <c r="H78" s="73"/>
      <c r="I78" s="195"/>
      <c r="J78" s="73"/>
      <c r="K78" s="73"/>
      <c r="L78" s="71"/>
    </row>
    <row r="79" spans="2:12" s="1" customFormat="1" ht="14.4" customHeight="1">
      <c r="B79" s="45"/>
      <c r="C79" s="75" t="s">
        <v>1046</v>
      </c>
      <c r="D79" s="73"/>
      <c r="E79" s="73"/>
      <c r="F79" s="73"/>
      <c r="G79" s="73"/>
      <c r="H79" s="73"/>
      <c r="I79" s="195"/>
      <c r="J79" s="73"/>
      <c r="K79" s="73"/>
      <c r="L79" s="71"/>
    </row>
    <row r="80" spans="2:12" s="1" customFormat="1" ht="17.25" customHeight="1">
      <c r="B80" s="45"/>
      <c r="C80" s="73"/>
      <c r="D80" s="73"/>
      <c r="E80" s="81" t="str">
        <f>E11</f>
        <v>D.2.2 - MONTÁŽ</v>
      </c>
      <c r="F80" s="73"/>
      <c r="G80" s="73"/>
      <c r="H80" s="73"/>
      <c r="I80" s="195"/>
      <c r="J80" s="73"/>
      <c r="K80" s="73"/>
      <c r="L80" s="71"/>
    </row>
    <row r="81" spans="2:12" s="1" customFormat="1" ht="6.95" customHeight="1">
      <c r="B81" s="45"/>
      <c r="C81" s="73"/>
      <c r="D81" s="73"/>
      <c r="E81" s="73"/>
      <c r="F81" s="73"/>
      <c r="G81" s="73"/>
      <c r="H81" s="73"/>
      <c r="I81" s="195"/>
      <c r="J81" s="73"/>
      <c r="K81" s="73"/>
      <c r="L81" s="71"/>
    </row>
    <row r="82" spans="2:12" s="1" customFormat="1" ht="18" customHeight="1">
      <c r="B82" s="45"/>
      <c r="C82" s="75" t="s">
        <v>23</v>
      </c>
      <c r="D82" s="73"/>
      <c r="E82" s="73"/>
      <c r="F82" s="197" t="str">
        <f>F14</f>
        <v xml:space="preserve"> </v>
      </c>
      <c r="G82" s="73"/>
      <c r="H82" s="73"/>
      <c r="I82" s="198" t="s">
        <v>25</v>
      </c>
      <c r="J82" s="84" t="str">
        <f>IF(J14="","",J14)</f>
        <v>24.9.2018</v>
      </c>
      <c r="K82" s="73"/>
      <c r="L82" s="71"/>
    </row>
    <row r="83" spans="2:12" s="1" customFormat="1" ht="6.95" customHeight="1">
      <c r="B83" s="45"/>
      <c r="C83" s="73"/>
      <c r="D83" s="73"/>
      <c r="E83" s="73"/>
      <c r="F83" s="73"/>
      <c r="G83" s="73"/>
      <c r="H83" s="73"/>
      <c r="I83" s="195"/>
      <c r="J83" s="73"/>
      <c r="K83" s="73"/>
      <c r="L83" s="71"/>
    </row>
    <row r="84" spans="2:12" s="1" customFormat="1" ht="13.5">
      <c r="B84" s="45"/>
      <c r="C84" s="75" t="s">
        <v>27</v>
      </c>
      <c r="D84" s="73"/>
      <c r="E84" s="73"/>
      <c r="F84" s="197" t="str">
        <f>E17</f>
        <v>ZČU v Plzni</v>
      </c>
      <c r="G84" s="73"/>
      <c r="H84" s="73"/>
      <c r="I84" s="198" t="s">
        <v>33</v>
      </c>
      <c r="J84" s="197" t="str">
        <f>E23</f>
        <v>HBH atelier s.r.o.</v>
      </c>
      <c r="K84" s="73"/>
      <c r="L84" s="71"/>
    </row>
    <row r="85" spans="2:12" s="1" customFormat="1" ht="14.4" customHeight="1">
      <c r="B85" s="45"/>
      <c r="C85" s="75" t="s">
        <v>31</v>
      </c>
      <c r="D85" s="73"/>
      <c r="E85" s="73"/>
      <c r="F85" s="197" t="str">
        <f>IF(E20="","",E20)</f>
        <v/>
      </c>
      <c r="G85" s="73"/>
      <c r="H85" s="73"/>
      <c r="I85" s="195"/>
      <c r="J85" s="73"/>
      <c r="K85" s="73"/>
      <c r="L85" s="71"/>
    </row>
    <row r="86" spans="2:12" s="1" customFormat="1" ht="10.3" customHeight="1">
      <c r="B86" s="45"/>
      <c r="C86" s="73"/>
      <c r="D86" s="73"/>
      <c r="E86" s="73"/>
      <c r="F86" s="73"/>
      <c r="G86" s="73"/>
      <c r="H86" s="73"/>
      <c r="I86" s="195"/>
      <c r="J86" s="73"/>
      <c r="K86" s="73"/>
      <c r="L86" s="71"/>
    </row>
    <row r="87" spans="2:20" s="9" customFormat="1" ht="29.25" customHeight="1">
      <c r="B87" s="199"/>
      <c r="C87" s="200" t="s">
        <v>115</v>
      </c>
      <c r="D87" s="201" t="s">
        <v>57</v>
      </c>
      <c r="E87" s="201" t="s">
        <v>53</v>
      </c>
      <c r="F87" s="201" t="s">
        <v>116</v>
      </c>
      <c r="G87" s="201" t="s">
        <v>117</v>
      </c>
      <c r="H87" s="201" t="s">
        <v>118</v>
      </c>
      <c r="I87" s="202" t="s">
        <v>119</v>
      </c>
      <c r="J87" s="201" t="s">
        <v>109</v>
      </c>
      <c r="K87" s="203" t="s">
        <v>120</v>
      </c>
      <c r="L87" s="204"/>
      <c r="M87" s="101" t="s">
        <v>121</v>
      </c>
      <c r="N87" s="102" t="s">
        <v>42</v>
      </c>
      <c r="O87" s="102" t="s">
        <v>122</v>
      </c>
      <c r="P87" s="102" t="s">
        <v>123</v>
      </c>
      <c r="Q87" s="102" t="s">
        <v>124</v>
      </c>
      <c r="R87" s="102" t="s">
        <v>125</v>
      </c>
      <c r="S87" s="102" t="s">
        <v>126</v>
      </c>
      <c r="T87" s="103" t="s">
        <v>127</v>
      </c>
    </row>
    <row r="88" spans="2:63" s="1" customFormat="1" ht="29.25" customHeight="1">
      <c r="B88" s="45"/>
      <c r="C88" s="107" t="s">
        <v>110</v>
      </c>
      <c r="D88" s="73"/>
      <c r="E88" s="73"/>
      <c r="F88" s="73"/>
      <c r="G88" s="73"/>
      <c r="H88" s="73"/>
      <c r="I88" s="195"/>
      <c r="J88" s="205">
        <f>BK88</f>
        <v>0</v>
      </c>
      <c r="K88" s="73"/>
      <c r="L88" s="71"/>
      <c r="M88" s="104"/>
      <c r="N88" s="105"/>
      <c r="O88" s="105"/>
      <c r="P88" s="206">
        <f>P89+P106+P118+P125+P132+P141</f>
        <v>0</v>
      </c>
      <c r="Q88" s="105"/>
      <c r="R88" s="206">
        <f>R89+R106+R118+R125+R132+R141</f>
        <v>0</v>
      </c>
      <c r="S88" s="105"/>
      <c r="T88" s="207">
        <f>T89+T106+T118+T125+T132+T141</f>
        <v>0</v>
      </c>
      <c r="AT88" s="23" t="s">
        <v>71</v>
      </c>
      <c r="AU88" s="23" t="s">
        <v>111</v>
      </c>
      <c r="BK88" s="208">
        <f>BK89+BK106+BK118+BK125+BK132+BK141</f>
        <v>0</v>
      </c>
    </row>
    <row r="89" spans="2:63" s="10" customFormat="1" ht="37.4" customHeight="1">
      <c r="B89" s="209"/>
      <c r="C89" s="210"/>
      <c r="D89" s="211" t="s">
        <v>71</v>
      </c>
      <c r="E89" s="212" t="s">
        <v>1055</v>
      </c>
      <c r="F89" s="212" t="s">
        <v>1056</v>
      </c>
      <c r="G89" s="210"/>
      <c r="H89" s="210"/>
      <c r="I89" s="213"/>
      <c r="J89" s="214">
        <f>BK89</f>
        <v>0</v>
      </c>
      <c r="K89" s="210"/>
      <c r="L89" s="215"/>
      <c r="M89" s="216"/>
      <c r="N89" s="217"/>
      <c r="O89" s="217"/>
      <c r="P89" s="218">
        <f>SUM(P90:P105)</f>
        <v>0</v>
      </c>
      <c r="Q89" s="217"/>
      <c r="R89" s="218">
        <f>SUM(R90:R105)</f>
        <v>0</v>
      </c>
      <c r="S89" s="217"/>
      <c r="T89" s="219">
        <f>SUM(T90:T105)</f>
        <v>0</v>
      </c>
      <c r="AR89" s="220" t="s">
        <v>80</v>
      </c>
      <c r="AT89" s="221" t="s">
        <v>71</v>
      </c>
      <c r="AU89" s="221" t="s">
        <v>72</v>
      </c>
      <c r="AY89" s="220" t="s">
        <v>130</v>
      </c>
      <c r="BK89" s="222">
        <f>SUM(BK90:BK105)</f>
        <v>0</v>
      </c>
    </row>
    <row r="90" spans="2:65" s="1" customFormat="1" ht="38.25" customHeight="1">
      <c r="B90" s="45"/>
      <c r="C90" s="223" t="s">
        <v>80</v>
      </c>
      <c r="D90" s="223" t="s">
        <v>131</v>
      </c>
      <c r="E90" s="224" t="s">
        <v>1188</v>
      </c>
      <c r="F90" s="225" t="s">
        <v>1058</v>
      </c>
      <c r="G90" s="226" t="s">
        <v>215</v>
      </c>
      <c r="H90" s="227">
        <v>48</v>
      </c>
      <c r="I90" s="228"/>
      <c r="J90" s="227">
        <f>ROUND(I90*H90,1)</f>
        <v>0</v>
      </c>
      <c r="K90" s="225" t="s">
        <v>224</v>
      </c>
      <c r="L90" s="71"/>
      <c r="M90" s="229" t="s">
        <v>21</v>
      </c>
      <c r="N90" s="230" t="s">
        <v>43</v>
      </c>
      <c r="O90" s="46"/>
      <c r="P90" s="231">
        <f>O90*H90</f>
        <v>0</v>
      </c>
      <c r="Q90" s="231">
        <v>0</v>
      </c>
      <c r="R90" s="231">
        <f>Q90*H90</f>
        <v>0</v>
      </c>
      <c r="S90" s="231">
        <v>0</v>
      </c>
      <c r="T90" s="232">
        <f>S90*H90</f>
        <v>0</v>
      </c>
      <c r="AR90" s="23" t="s">
        <v>151</v>
      </c>
      <c r="AT90" s="23" t="s">
        <v>131</v>
      </c>
      <c r="AU90" s="23" t="s">
        <v>80</v>
      </c>
      <c r="AY90" s="23" t="s">
        <v>130</v>
      </c>
      <c r="BE90" s="233">
        <f>IF(N90="základní",J90,0)</f>
        <v>0</v>
      </c>
      <c r="BF90" s="233">
        <f>IF(N90="snížená",J90,0)</f>
        <v>0</v>
      </c>
      <c r="BG90" s="233">
        <f>IF(N90="zákl. přenesená",J90,0)</f>
        <v>0</v>
      </c>
      <c r="BH90" s="233">
        <f>IF(N90="sníž. přenesená",J90,0)</f>
        <v>0</v>
      </c>
      <c r="BI90" s="233">
        <f>IF(N90="nulová",J90,0)</f>
        <v>0</v>
      </c>
      <c r="BJ90" s="23" t="s">
        <v>80</v>
      </c>
      <c r="BK90" s="233">
        <f>ROUND(I90*H90,1)</f>
        <v>0</v>
      </c>
      <c r="BL90" s="23" t="s">
        <v>151</v>
      </c>
      <c r="BM90" s="23" t="s">
        <v>82</v>
      </c>
    </row>
    <row r="91" spans="2:65" s="1" customFormat="1" ht="16.5" customHeight="1">
      <c r="B91" s="45"/>
      <c r="C91" s="223" t="s">
        <v>82</v>
      </c>
      <c r="D91" s="223" t="s">
        <v>131</v>
      </c>
      <c r="E91" s="224" t="s">
        <v>1189</v>
      </c>
      <c r="F91" s="225" t="s">
        <v>1060</v>
      </c>
      <c r="G91" s="226" t="s">
        <v>1061</v>
      </c>
      <c r="H91" s="227">
        <v>1</v>
      </c>
      <c r="I91" s="228"/>
      <c r="J91" s="227">
        <f>ROUND(I91*H91,1)</f>
        <v>0</v>
      </c>
      <c r="K91" s="225" t="s">
        <v>224</v>
      </c>
      <c r="L91" s="71"/>
      <c r="M91" s="229" t="s">
        <v>21</v>
      </c>
      <c r="N91" s="230" t="s">
        <v>43</v>
      </c>
      <c r="O91" s="46"/>
      <c r="P91" s="231">
        <f>O91*H91</f>
        <v>0</v>
      </c>
      <c r="Q91" s="231">
        <v>0</v>
      </c>
      <c r="R91" s="231">
        <f>Q91*H91</f>
        <v>0</v>
      </c>
      <c r="S91" s="231">
        <v>0</v>
      </c>
      <c r="T91" s="232">
        <f>S91*H91</f>
        <v>0</v>
      </c>
      <c r="AR91" s="23" t="s">
        <v>151</v>
      </c>
      <c r="AT91" s="23" t="s">
        <v>131</v>
      </c>
      <c r="AU91" s="23" t="s">
        <v>80</v>
      </c>
      <c r="AY91" s="23" t="s">
        <v>130</v>
      </c>
      <c r="BE91" s="233">
        <f>IF(N91="základní",J91,0)</f>
        <v>0</v>
      </c>
      <c r="BF91" s="233">
        <f>IF(N91="snížená",J91,0)</f>
        <v>0</v>
      </c>
      <c r="BG91" s="233">
        <f>IF(N91="zákl. přenesená",J91,0)</f>
        <v>0</v>
      </c>
      <c r="BH91" s="233">
        <f>IF(N91="sníž. přenesená",J91,0)</f>
        <v>0</v>
      </c>
      <c r="BI91" s="233">
        <f>IF(N91="nulová",J91,0)</f>
        <v>0</v>
      </c>
      <c r="BJ91" s="23" t="s">
        <v>80</v>
      </c>
      <c r="BK91" s="233">
        <f>ROUND(I91*H91,1)</f>
        <v>0</v>
      </c>
      <c r="BL91" s="23" t="s">
        <v>151</v>
      </c>
      <c r="BM91" s="23" t="s">
        <v>151</v>
      </c>
    </row>
    <row r="92" spans="2:65" s="1" customFormat="1" ht="51" customHeight="1">
      <c r="B92" s="45"/>
      <c r="C92" s="223" t="s">
        <v>146</v>
      </c>
      <c r="D92" s="223" t="s">
        <v>131</v>
      </c>
      <c r="E92" s="224" t="s">
        <v>1190</v>
      </c>
      <c r="F92" s="225" t="s">
        <v>1063</v>
      </c>
      <c r="G92" s="226" t="s">
        <v>215</v>
      </c>
      <c r="H92" s="227">
        <v>210</v>
      </c>
      <c r="I92" s="228"/>
      <c r="J92" s="227">
        <f>ROUND(I92*H92,1)</f>
        <v>0</v>
      </c>
      <c r="K92" s="225" t="s">
        <v>224</v>
      </c>
      <c r="L92" s="71"/>
      <c r="M92" s="229" t="s">
        <v>21</v>
      </c>
      <c r="N92" s="230" t="s">
        <v>43</v>
      </c>
      <c r="O92" s="46"/>
      <c r="P92" s="231">
        <f>O92*H92</f>
        <v>0</v>
      </c>
      <c r="Q92" s="231">
        <v>0</v>
      </c>
      <c r="R92" s="231">
        <f>Q92*H92</f>
        <v>0</v>
      </c>
      <c r="S92" s="231">
        <v>0</v>
      </c>
      <c r="T92" s="232">
        <f>S92*H92</f>
        <v>0</v>
      </c>
      <c r="AR92" s="23" t="s">
        <v>151</v>
      </c>
      <c r="AT92" s="23" t="s">
        <v>131</v>
      </c>
      <c r="AU92" s="23" t="s">
        <v>80</v>
      </c>
      <c r="AY92" s="23" t="s">
        <v>130</v>
      </c>
      <c r="BE92" s="233">
        <f>IF(N92="základní",J92,0)</f>
        <v>0</v>
      </c>
      <c r="BF92" s="233">
        <f>IF(N92="snížená",J92,0)</f>
        <v>0</v>
      </c>
      <c r="BG92" s="233">
        <f>IF(N92="zákl. přenesená",J92,0)</f>
        <v>0</v>
      </c>
      <c r="BH92" s="233">
        <f>IF(N92="sníž. přenesená",J92,0)</f>
        <v>0</v>
      </c>
      <c r="BI92" s="233">
        <f>IF(N92="nulová",J92,0)</f>
        <v>0</v>
      </c>
      <c r="BJ92" s="23" t="s">
        <v>80</v>
      </c>
      <c r="BK92" s="233">
        <f>ROUND(I92*H92,1)</f>
        <v>0</v>
      </c>
      <c r="BL92" s="23" t="s">
        <v>151</v>
      </c>
      <c r="BM92" s="23" t="s">
        <v>160</v>
      </c>
    </row>
    <row r="93" spans="2:65" s="1" customFormat="1" ht="51" customHeight="1">
      <c r="B93" s="45"/>
      <c r="C93" s="223" t="s">
        <v>151</v>
      </c>
      <c r="D93" s="223" t="s">
        <v>131</v>
      </c>
      <c r="E93" s="224" t="s">
        <v>1191</v>
      </c>
      <c r="F93" s="225" t="s">
        <v>1065</v>
      </c>
      <c r="G93" s="226" t="s">
        <v>215</v>
      </c>
      <c r="H93" s="227">
        <v>60</v>
      </c>
      <c r="I93" s="228"/>
      <c r="J93" s="227">
        <f>ROUND(I93*H93,1)</f>
        <v>0</v>
      </c>
      <c r="K93" s="225" t="s">
        <v>224</v>
      </c>
      <c r="L93" s="71"/>
      <c r="M93" s="229" t="s">
        <v>21</v>
      </c>
      <c r="N93" s="230" t="s">
        <v>43</v>
      </c>
      <c r="O93" s="46"/>
      <c r="P93" s="231">
        <f>O93*H93</f>
        <v>0</v>
      </c>
      <c r="Q93" s="231">
        <v>0</v>
      </c>
      <c r="R93" s="231">
        <f>Q93*H93</f>
        <v>0</v>
      </c>
      <c r="S93" s="231">
        <v>0</v>
      </c>
      <c r="T93" s="232">
        <f>S93*H93</f>
        <v>0</v>
      </c>
      <c r="AR93" s="23" t="s">
        <v>151</v>
      </c>
      <c r="AT93" s="23" t="s">
        <v>131</v>
      </c>
      <c r="AU93" s="23" t="s">
        <v>80</v>
      </c>
      <c r="AY93" s="23" t="s">
        <v>130</v>
      </c>
      <c r="BE93" s="233">
        <f>IF(N93="základní",J93,0)</f>
        <v>0</v>
      </c>
      <c r="BF93" s="233">
        <f>IF(N93="snížená",J93,0)</f>
        <v>0</v>
      </c>
      <c r="BG93" s="233">
        <f>IF(N93="zákl. přenesená",J93,0)</f>
        <v>0</v>
      </c>
      <c r="BH93" s="233">
        <f>IF(N93="sníž. přenesená",J93,0)</f>
        <v>0</v>
      </c>
      <c r="BI93" s="233">
        <f>IF(N93="nulová",J93,0)</f>
        <v>0</v>
      </c>
      <c r="BJ93" s="23" t="s">
        <v>80</v>
      </c>
      <c r="BK93" s="233">
        <f>ROUND(I93*H93,1)</f>
        <v>0</v>
      </c>
      <c r="BL93" s="23" t="s">
        <v>151</v>
      </c>
      <c r="BM93" s="23" t="s">
        <v>228</v>
      </c>
    </row>
    <row r="94" spans="2:65" s="1" customFormat="1" ht="16.5" customHeight="1">
      <c r="B94" s="45"/>
      <c r="C94" s="223" t="s">
        <v>156</v>
      </c>
      <c r="D94" s="223" t="s">
        <v>131</v>
      </c>
      <c r="E94" s="224" t="s">
        <v>1192</v>
      </c>
      <c r="F94" s="225" t="s">
        <v>1067</v>
      </c>
      <c r="G94" s="226" t="s">
        <v>215</v>
      </c>
      <c r="H94" s="227">
        <v>30</v>
      </c>
      <c r="I94" s="228"/>
      <c r="J94" s="227">
        <f>ROUND(I94*H94,1)</f>
        <v>0</v>
      </c>
      <c r="K94" s="225" t="s">
        <v>224</v>
      </c>
      <c r="L94" s="71"/>
      <c r="M94" s="229" t="s">
        <v>21</v>
      </c>
      <c r="N94" s="230" t="s">
        <v>43</v>
      </c>
      <c r="O94" s="46"/>
      <c r="P94" s="231">
        <f>O94*H94</f>
        <v>0</v>
      </c>
      <c r="Q94" s="231">
        <v>0</v>
      </c>
      <c r="R94" s="231">
        <f>Q94*H94</f>
        <v>0</v>
      </c>
      <c r="S94" s="231">
        <v>0</v>
      </c>
      <c r="T94" s="232">
        <f>S94*H94</f>
        <v>0</v>
      </c>
      <c r="AR94" s="23" t="s">
        <v>151</v>
      </c>
      <c r="AT94" s="23" t="s">
        <v>131</v>
      </c>
      <c r="AU94" s="23" t="s">
        <v>80</v>
      </c>
      <c r="AY94" s="23" t="s">
        <v>130</v>
      </c>
      <c r="BE94" s="233">
        <f>IF(N94="základní",J94,0)</f>
        <v>0</v>
      </c>
      <c r="BF94" s="233">
        <f>IF(N94="snížená",J94,0)</f>
        <v>0</v>
      </c>
      <c r="BG94" s="233">
        <f>IF(N94="zákl. přenesená",J94,0)</f>
        <v>0</v>
      </c>
      <c r="BH94" s="233">
        <f>IF(N94="sníž. přenesená",J94,0)</f>
        <v>0</v>
      </c>
      <c r="BI94" s="233">
        <f>IF(N94="nulová",J94,0)</f>
        <v>0</v>
      </c>
      <c r="BJ94" s="23" t="s">
        <v>80</v>
      </c>
      <c r="BK94" s="233">
        <f>ROUND(I94*H94,1)</f>
        <v>0</v>
      </c>
      <c r="BL94" s="23" t="s">
        <v>151</v>
      </c>
      <c r="BM94" s="23" t="s">
        <v>245</v>
      </c>
    </row>
    <row r="95" spans="2:65" s="1" customFormat="1" ht="16.5" customHeight="1">
      <c r="B95" s="45"/>
      <c r="C95" s="223" t="s">
        <v>160</v>
      </c>
      <c r="D95" s="223" t="s">
        <v>131</v>
      </c>
      <c r="E95" s="224" t="s">
        <v>1193</v>
      </c>
      <c r="F95" s="225" t="s">
        <v>1069</v>
      </c>
      <c r="G95" s="226" t="s">
        <v>215</v>
      </c>
      <c r="H95" s="227">
        <v>80</v>
      </c>
      <c r="I95" s="228"/>
      <c r="J95" s="227">
        <f>ROUND(I95*H95,1)</f>
        <v>0</v>
      </c>
      <c r="K95" s="225" t="s">
        <v>224</v>
      </c>
      <c r="L95" s="71"/>
      <c r="M95" s="229" t="s">
        <v>21</v>
      </c>
      <c r="N95" s="230" t="s">
        <v>43</v>
      </c>
      <c r="O95" s="46"/>
      <c r="P95" s="231">
        <f>O95*H95</f>
        <v>0</v>
      </c>
      <c r="Q95" s="231">
        <v>0</v>
      </c>
      <c r="R95" s="231">
        <f>Q95*H95</f>
        <v>0</v>
      </c>
      <c r="S95" s="231">
        <v>0</v>
      </c>
      <c r="T95" s="232">
        <f>S95*H95</f>
        <v>0</v>
      </c>
      <c r="AR95" s="23" t="s">
        <v>151</v>
      </c>
      <c r="AT95" s="23" t="s">
        <v>131</v>
      </c>
      <c r="AU95" s="23" t="s">
        <v>80</v>
      </c>
      <c r="AY95" s="23" t="s">
        <v>130</v>
      </c>
      <c r="BE95" s="233">
        <f>IF(N95="základní",J95,0)</f>
        <v>0</v>
      </c>
      <c r="BF95" s="233">
        <f>IF(N95="snížená",J95,0)</f>
        <v>0</v>
      </c>
      <c r="BG95" s="233">
        <f>IF(N95="zákl. přenesená",J95,0)</f>
        <v>0</v>
      </c>
      <c r="BH95" s="233">
        <f>IF(N95="sníž. přenesená",J95,0)</f>
        <v>0</v>
      </c>
      <c r="BI95" s="233">
        <f>IF(N95="nulová",J95,0)</f>
        <v>0</v>
      </c>
      <c r="BJ95" s="23" t="s">
        <v>80</v>
      </c>
      <c r="BK95" s="233">
        <f>ROUND(I95*H95,1)</f>
        <v>0</v>
      </c>
      <c r="BL95" s="23" t="s">
        <v>151</v>
      </c>
      <c r="BM95" s="23" t="s">
        <v>260</v>
      </c>
    </row>
    <row r="96" spans="2:65" s="1" customFormat="1" ht="16.5" customHeight="1">
      <c r="B96" s="45"/>
      <c r="C96" s="223" t="s">
        <v>221</v>
      </c>
      <c r="D96" s="223" t="s">
        <v>131</v>
      </c>
      <c r="E96" s="224" t="s">
        <v>1194</v>
      </c>
      <c r="F96" s="225" t="s">
        <v>1071</v>
      </c>
      <c r="G96" s="226" t="s">
        <v>1061</v>
      </c>
      <c r="H96" s="227">
        <v>1</v>
      </c>
      <c r="I96" s="228"/>
      <c r="J96" s="227">
        <f>ROUND(I96*H96,1)</f>
        <v>0</v>
      </c>
      <c r="K96" s="225" t="s">
        <v>224</v>
      </c>
      <c r="L96" s="71"/>
      <c r="M96" s="229" t="s">
        <v>21</v>
      </c>
      <c r="N96" s="230" t="s">
        <v>43</v>
      </c>
      <c r="O96" s="46"/>
      <c r="P96" s="231">
        <f>O96*H96</f>
        <v>0</v>
      </c>
      <c r="Q96" s="231">
        <v>0</v>
      </c>
      <c r="R96" s="231">
        <f>Q96*H96</f>
        <v>0</v>
      </c>
      <c r="S96" s="231">
        <v>0</v>
      </c>
      <c r="T96" s="232">
        <f>S96*H96</f>
        <v>0</v>
      </c>
      <c r="AR96" s="23" t="s">
        <v>151</v>
      </c>
      <c r="AT96" s="23" t="s">
        <v>131</v>
      </c>
      <c r="AU96" s="23" t="s">
        <v>80</v>
      </c>
      <c r="AY96" s="23" t="s">
        <v>130</v>
      </c>
      <c r="BE96" s="233">
        <f>IF(N96="základní",J96,0)</f>
        <v>0</v>
      </c>
      <c r="BF96" s="233">
        <f>IF(N96="snížená",J96,0)</f>
        <v>0</v>
      </c>
      <c r="BG96" s="233">
        <f>IF(N96="zákl. přenesená",J96,0)</f>
        <v>0</v>
      </c>
      <c r="BH96" s="233">
        <f>IF(N96="sníž. přenesená",J96,0)</f>
        <v>0</v>
      </c>
      <c r="BI96" s="233">
        <f>IF(N96="nulová",J96,0)</f>
        <v>0</v>
      </c>
      <c r="BJ96" s="23" t="s">
        <v>80</v>
      </c>
      <c r="BK96" s="233">
        <f>ROUND(I96*H96,1)</f>
        <v>0</v>
      </c>
      <c r="BL96" s="23" t="s">
        <v>151</v>
      </c>
      <c r="BM96" s="23" t="s">
        <v>273</v>
      </c>
    </row>
    <row r="97" spans="2:65" s="1" customFormat="1" ht="25.5" customHeight="1">
      <c r="B97" s="45"/>
      <c r="C97" s="223" t="s">
        <v>228</v>
      </c>
      <c r="D97" s="223" t="s">
        <v>131</v>
      </c>
      <c r="E97" s="224" t="s">
        <v>1195</v>
      </c>
      <c r="F97" s="225" t="s">
        <v>1073</v>
      </c>
      <c r="G97" s="226" t="s">
        <v>215</v>
      </c>
      <c r="H97" s="227">
        <v>90</v>
      </c>
      <c r="I97" s="228"/>
      <c r="J97" s="227">
        <f>ROUND(I97*H97,1)</f>
        <v>0</v>
      </c>
      <c r="K97" s="225" t="s">
        <v>224</v>
      </c>
      <c r="L97" s="71"/>
      <c r="M97" s="229" t="s">
        <v>21</v>
      </c>
      <c r="N97" s="230" t="s">
        <v>43</v>
      </c>
      <c r="O97" s="46"/>
      <c r="P97" s="231">
        <f>O97*H97</f>
        <v>0</v>
      </c>
      <c r="Q97" s="231">
        <v>0</v>
      </c>
      <c r="R97" s="231">
        <f>Q97*H97</f>
        <v>0</v>
      </c>
      <c r="S97" s="231">
        <v>0</v>
      </c>
      <c r="T97" s="232">
        <f>S97*H97</f>
        <v>0</v>
      </c>
      <c r="AR97" s="23" t="s">
        <v>151</v>
      </c>
      <c r="AT97" s="23" t="s">
        <v>131</v>
      </c>
      <c r="AU97" s="23" t="s">
        <v>80</v>
      </c>
      <c r="AY97" s="23" t="s">
        <v>130</v>
      </c>
      <c r="BE97" s="233">
        <f>IF(N97="základní",J97,0)</f>
        <v>0</v>
      </c>
      <c r="BF97" s="233">
        <f>IF(N97="snížená",J97,0)</f>
        <v>0</v>
      </c>
      <c r="BG97" s="233">
        <f>IF(N97="zákl. přenesená",J97,0)</f>
        <v>0</v>
      </c>
      <c r="BH97" s="233">
        <f>IF(N97="sníž. přenesená",J97,0)</f>
        <v>0</v>
      </c>
      <c r="BI97" s="233">
        <f>IF(N97="nulová",J97,0)</f>
        <v>0</v>
      </c>
      <c r="BJ97" s="23" t="s">
        <v>80</v>
      </c>
      <c r="BK97" s="233">
        <f>ROUND(I97*H97,1)</f>
        <v>0</v>
      </c>
      <c r="BL97" s="23" t="s">
        <v>151</v>
      </c>
      <c r="BM97" s="23" t="s">
        <v>283</v>
      </c>
    </row>
    <row r="98" spans="2:65" s="1" customFormat="1" ht="25.5" customHeight="1">
      <c r="B98" s="45"/>
      <c r="C98" s="223" t="s">
        <v>238</v>
      </c>
      <c r="D98" s="223" t="s">
        <v>131</v>
      </c>
      <c r="E98" s="224" t="s">
        <v>1196</v>
      </c>
      <c r="F98" s="225" t="s">
        <v>1075</v>
      </c>
      <c r="G98" s="226" t="s">
        <v>215</v>
      </c>
      <c r="H98" s="227">
        <v>75</v>
      </c>
      <c r="I98" s="228"/>
      <c r="J98" s="227">
        <f>ROUND(I98*H98,1)</f>
        <v>0</v>
      </c>
      <c r="K98" s="225" t="s">
        <v>224</v>
      </c>
      <c r="L98" s="71"/>
      <c r="M98" s="229" t="s">
        <v>21</v>
      </c>
      <c r="N98" s="230" t="s">
        <v>43</v>
      </c>
      <c r="O98" s="46"/>
      <c r="P98" s="231">
        <f>O98*H98</f>
        <v>0</v>
      </c>
      <c r="Q98" s="231">
        <v>0</v>
      </c>
      <c r="R98" s="231">
        <f>Q98*H98</f>
        <v>0</v>
      </c>
      <c r="S98" s="231">
        <v>0</v>
      </c>
      <c r="T98" s="232">
        <f>S98*H98</f>
        <v>0</v>
      </c>
      <c r="AR98" s="23" t="s">
        <v>151</v>
      </c>
      <c r="AT98" s="23" t="s">
        <v>131</v>
      </c>
      <c r="AU98" s="23" t="s">
        <v>80</v>
      </c>
      <c r="AY98" s="23" t="s">
        <v>130</v>
      </c>
      <c r="BE98" s="233">
        <f>IF(N98="základní",J98,0)</f>
        <v>0</v>
      </c>
      <c r="BF98" s="233">
        <f>IF(N98="snížená",J98,0)</f>
        <v>0</v>
      </c>
      <c r="BG98" s="233">
        <f>IF(N98="zákl. přenesená",J98,0)</f>
        <v>0</v>
      </c>
      <c r="BH98" s="233">
        <f>IF(N98="sníž. přenesená",J98,0)</f>
        <v>0</v>
      </c>
      <c r="BI98" s="233">
        <f>IF(N98="nulová",J98,0)</f>
        <v>0</v>
      </c>
      <c r="BJ98" s="23" t="s">
        <v>80</v>
      </c>
      <c r="BK98" s="233">
        <f>ROUND(I98*H98,1)</f>
        <v>0</v>
      </c>
      <c r="BL98" s="23" t="s">
        <v>151</v>
      </c>
      <c r="BM98" s="23" t="s">
        <v>295</v>
      </c>
    </row>
    <row r="99" spans="2:65" s="1" customFormat="1" ht="25.5" customHeight="1">
      <c r="B99" s="45"/>
      <c r="C99" s="223" t="s">
        <v>245</v>
      </c>
      <c r="D99" s="223" t="s">
        <v>131</v>
      </c>
      <c r="E99" s="224" t="s">
        <v>1197</v>
      </c>
      <c r="F99" s="225" t="s">
        <v>1077</v>
      </c>
      <c r="G99" s="226" t="s">
        <v>215</v>
      </c>
      <c r="H99" s="227">
        <v>100</v>
      </c>
      <c r="I99" s="228"/>
      <c r="J99" s="227">
        <f>ROUND(I99*H99,1)</f>
        <v>0</v>
      </c>
      <c r="K99" s="225" t="s">
        <v>224</v>
      </c>
      <c r="L99" s="71"/>
      <c r="M99" s="229" t="s">
        <v>21</v>
      </c>
      <c r="N99" s="230" t="s">
        <v>43</v>
      </c>
      <c r="O99" s="46"/>
      <c r="P99" s="231">
        <f>O99*H99</f>
        <v>0</v>
      </c>
      <c r="Q99" s="231">
        <v>0</v>
      </c>
      <c r="R99" s="231">
        <f>Q99*H99</f>
        <v>0</v>
      </c>
      <c r="S99" s="231">
        <v>0</v>
      </c>
      <c r="T99" s="232">
        <f>S99*H99</f>
        <v>0</v>
      </c>
      <c r="AR99" s="23" t="s">
        <v>151</v>
      </c>
      <c r="AT99" s="23" t="s">
        <v>131</v>
      </c>
      <c r="AU99" s="23" t="s">
        <v>80</v>
      </c>
      <c r="AY99" s="23" t="s">
        <v>130</v>
      </c>
      <c r="BE99" s="233">
        <f>IF(N99="základní",J99,0)</f>
        <v>0</v>
      </c>
      <c r="BF99" s="233">
        <f>IF(N99="snížená",J99,0)</f>
        <v>0</v>
      </c>
      <c r="BG99" s="233">
        <f>IF(N99="zákl. přenesená",J99,0)</f>
        <v>0</v>
      </c>
      <c r="BH99" s="233">
        <f>IF(N99="sníž. přenesená",J99,0)</f>
        <v>0</v>
      </c>
      <c r="BI99" s="233">
        <f>IF(N99="nulová",J99,0)</f>
        <v>0</v>
      </c>
      <c r="BJ99" s="23" t="s">
        <v>80</v>
      </c>
      <c r="BK99" s="233">
        <f>ROUND(I99*H99,1)</f>
        <v>0</v>
      </c>
      <c r="BL99" s="23" t="s">
        <v>151</v>
      </c>
      <c r="BM99" s="23" t="s">
        <v>309</v>
      </c>
    </row>
    <row r="100" spans="2:65" s="1" customFormat="1" ht="16.5" customHeight="1">
      <c r="B100" s="45"/>
      <c r="C100" s="223" t="s">
        <v>254</v>
      </c>
      <c r="D100" s="223" t="s">
        <v>131</v>
      </c>
      <c r="E100" s="224" t="s">
        <v>1198</v>
      </c>
      <c r="F100" s="225" t="s">
        <v>1079</v>
      </c>
      <c r="G100" s="226" t="s">
        <v>1061</v>
      </c>
      <c r="H100" s="227">
        <v>50</v>
      </c>
      <c r="I100" s="228"/>
      <c r="J100" s="227">
        <f>ROUND(I100*H100,1)</f>
        <v>0</v>
      </c>
      <c r="K100" s="225" t="s">
        <v>224</v>
      </c>
      <c r="L100" s="71"/>
      <c r="M100" s="229" t="s">
        <v>21</v>
      </c>
      <c r="N100" s="230" t="s">
        <v>43</v>
      </c>
      <c r="O100" s="46"/>
      <c r="P100" s="231">
        <f>O100*H100</f>
        <v>0</v>
      </c>
      <c r="Q100" s="231">
        <v>0</v>
      </c>
      <c r="R100" s="231">
        <f>Q100*H100</f>
        <v>0</v>
      </c>
      <c r="S100" s="231">
        <v>0</v>
      </c>
      <c r="T100" s="232">
        <f>S100*H100</f>
        <v>0</v>
      </c>
      <c r="AR100" s="23" t="s">
        <v>151</v>
      </c>
      <c r="AT100" s="23" t="s">
        <v>131</v>
      </c>
      <c r="AU100" s="23" t="s">
        <v>80</v>
      </c>
      <c r="AY100" s="23" t="s">
        <v>130</v>
      </c>
      <c r="BE100" s="233">
        <f>IF(N100="základní",J100,0)</f>
        <v>0</v>
      </c>
      <c r="BF100" s="233">
        <f>IF(N100="snížená",J100,0)</f>
        <v>0</v>
      </c>
      <c r="BG100" s="233">
        <f>IF(N100="zákl. přenesená",J100,0)</f>
        <v>0</v>
      </c>
      <c r="BH100" s="233">
        <f>IF(N100="sníž. přenesená",J100,0)</f>
        <v>0</v>
      </c>
      <c r="BI100" s="233">
        <f>IF(N100="nulová",J100,0)</f>
        <v>0</v>
      </c>
      <c r="BJ100" s="23" t="s">
        <v>80</v>
      </c>
      <c r="BK100" s="233">
        <f>ROUND(I100*H100,1)</f>
        <v>0</v>
      </c>
      <c r="BL100" s="23" t="s">
        <v>151</v>
      </c>
      <c r="BM100" s="23" t="s">
        <v>321</v>
      </c>
    </row>
    <row r="101" spans="2:65" s="1" customFormat="1" ht="25.5" customHeight="1">
      <c r="B101" s="45"/>
      <c r="C101" s="223" t="s">
        <v>260</v>
      </c>
      <c r="D101" s="223" t="s">
        <v>131</v>
      </c>
      <c r="E101" s="224" t="s">
        <v>1199</v>
      </c>
      <c r="F101" s="225" t="s">
        <v>1081</v>
      </c>
      <c r="G101" s="226" t="s">
        <v>1061</v>
      </c>
      <c r="H101" s="227">
        <v>40</v>
      </c>
      <c r="I101" s="228"/>
      <c r="J101" s="227">
        <f>ROUND(I101*H101,1)</f>
        <v>0</v>
      </c>
      <c r="K101" s="225" t="s">
        <v>224</v>
      </c>
      <c r="L101" s="71"/>
      <c r="M101" s="229" t="s">
        <v>21</v>
      </c>
      <c r="N101" s="230" t="s">
        <v>43</v>
      </c>
      <c r="O101" s="46"/>
      <c r="P101" s="231">
        <f>O101*H101</f>
        <v>0</v>
      </c>
      <c r="Q101" s="231">
        <v>0</v>
      </c>
      <c r="R101" s="231">
        <f>Q101*H101</f>
        <v>0</v>
      </c>
      <c r="S101" s="231">
        <v>0</v>
      </c>
      <c r="T101" s="232">
        <f>S101*H101</f>
        <v>0</v>
      </c>
      <c r="AR101" s="23" t="s">
        <v>151</v>
      </c>
      <c r="AT101" s="23" t="s">
        <v>131</v>
      </c>
      <c r="AU101" s="23" t="s">
        <v>80</v>
      </c>
      <c r="AY101" s="23" t="s">
        <v>130</v>
      </c>
      <c r="BE101" s="233">
        <f>IF(N101="základní",J101,0)</f>
        <v>0</v>
      </c>
      <c r="BF101" s="233">
        <f>IF(N101="snížená",J101,0)</f>
        <v>0</v>
      </c>
      <c r="BG101" s="233">
        <f>IF(N101="zákl. přenesená",J101,0)</f>
        <v>0</v>
      </c>
      <c r="BH101" s="233">
        <f>IF(N101="sníž. přenesená",J101,0)</f>
        <v>0</v>
      </c>
      <c r="BI101" s="233">
        <f>IF(N101="nulová",J101,0)</f>
        <v>0</v>
      </c>
      <c r="BJ101" s="23" t="s">
        <v>80</v>
      </c>
      <c r="BK101" s="233">
        <f>ROUND(I101*H101,1)</f>
        <v>0</v>
      </c>
      <c r="BL101" s="23" t="s">
        <v>151</v>
      </c>
      <c r="BM101" s="23" t="s">
        <v>334</v>
      </c>
    </row>
    <row r="102" spans="2:65" s="1" customFormat="1" ht="16.5" customHeight="1">
      <c r="B102" s="45"/>
      <c r="C102" s="223" t="s">
        <v>266</v>
      </c>
      <c r="D102" s="223" t="s">
        <v>131</v>
      </c>
      <c r="E102" s="224" t="s">
        <v>1200</v>
      </c>
      <c r="F102" s="225" t="s">
        <v>1083</v>
      </c>
      <c r="G102" s="226" t="s">
        <v>1061</v>
      </c>
      <c r="H102" s="227">
        <v>200</v>
      </c>
      <c r="I102" s="228"/>
      <c r="J102" s="227">
        <f>ROUND(I102*H102,1)</f>
        <v>0</v>
      </c>
      <c r="K102" s="225" t="s">
        <v>224</v>
      </c>
      <c r="L102" s="71"/>
      <c r="M102" s="229" t="s">
        <v>21</v>
      </c>
      <c r="N102" s="230" t="s">
        <v>43</v>
      </c>
      <c r="O102" s="46"/>
      <c r="P102" s="231">
        <f>O102*H102</f>
        <v>0</v>
      </c>
      <c r="Q102" s="231">
        <v>0</v>
      </c>
      <c r="R102" s="231">
        <f>Q102*H102</f>
        <v>0</v>
      </c>
      <c r="S102" s="231">
        <v>0</v>
      </c>
      <c r="T102" s="232">
        <f>S102*H102</f>
        <v>0</v>
      </c>
      <c r="AR102" s="23" t="s">
        <v>151</v>
      </c>
      <c r="AT102" s="23" t="s">
        <v>131</v>
      </c>
      <c r="AU102" s="23" t="s">
        <v>80</v>
      </c>
      <c r="AY102" s="23" t="s">
        <v>130</v>
      </c>
      <c r="BE102" s="233">
        <f>IF(N102="základní",J102,0)</f>
        <v>0</v>
      </c>
      <c r="BF102" s="233">
        <f>IF(N102="snížená",J102,0)</f>
        <v>0</v>
      </c>
      <c r="BG102" s="233">
        <f>IF(N102="zákl. přenesená",J102,0)</f>
        <v>0</v>
      </c>
      <c r="BH102" s="233">
        <f>IF(N102="sníž. přenesená",J102,0)</f>
        <v>0</v>
      </c>
      <c r="BI102" s="233">
        <f>IF(N102="nulová",J102,0)</f>
        <v>0</v>
      </c>
      <c r="BJ102" s="23" t="s">
        <v>80</v>
      </c>
      <c r="BK102" s="233">
        <f>ROUND(I102*H102,1)</f>
        <v>0</v>
      </c>
      <c r="BL102" s="23" t="s">
        <v>151</v>
      </c>
      <c r="BM102" s="23" t="s">
        <v>344</v>
      </c>
    </row>
    <row r="103" spans="2:65" s="1" customFormat="1" ht="16.5" customHeight="1">
      <c r="B103" s="45"/>
      <c r="C103" s="223" t="s">
        <v>273</v>
      </c>
      <c r="D103" s="223" t="s">
        <v>131</v>
      </c>
      <c r="E103" s="224" t="s">
        <v>1201</v>
      </c>
      <c r="F103" s="225" t="s">
        <v>1085</v>
      </c>
      <c r="G103" s="226" t="s">
        <v>1061</v>
      </c>
      <c r="H103" s="227">
        <v>10</v>
      </c>
      <c r="I103" s="228"/>
      <c r="J103" s="227">
        <f>ROUND(I103*H103,1)</f>
        <v>0</v>
      </c>
      <c r="K103" s="225" t="s">
        <v>224</v>
      </c>
      <c r="L103" s="71"/>
      <c r="M103" s="229" t="s">
        <v>21</v>
      </c>
      <c r="N103" s="230" t="s">
        <v>43</v>
      </c>
      <c r="O103" s="46"/>
      <c r="P103" s="231">
        <f>O103*H103</f>
        <v>0</v>
      </c>
      <c r="Q103" s="231">
        <v>0</v>
      </c>
      <c r="R103" s="231">
        <f>Q103*H103</f>
        <v>0</v>
      </c>
      <c r="S103" s="231">
        <v>0</v>
      </c>
      <c r="T103" s="232">
        <f>S103*H103</f>
        <v>0</v>
      </c>
      <c r="AR103" s="23" t="s">
        <v>151</v>
      </c>
      <c r="AT103" s="23" t="s">
        <v>131</v>
      </c>
      <c r="AU103" s="23" t="s">
        <v>80</v>
      </c>
      <c r="AY103" s="23" t="s">
        <v>130</v>
      </c>
      <c r="BE103" s="233">
        <f>IF(N103="základní",J103,0)</f>
        <v>0</v>
      </c>
      <c r="BF103" s="233">
        <f>IF(N103="snížená",J103,0)</f>
        <v>0</v>
      </c>
      <c r="BG103" s="233">
        <f>IF(N103="zákl. přenesená",J103,0)</f>
        <v>0</v>
      </c>
      <c r="BH103" s="233">
        <f>IF(N103="sníž. přenesená",J103,0)</f>
        <v>0</v>
      </c>
      <c r="BI103" s="233">
        <f>IF(N103="nulová",J103,0)</f>
        <v>0</v>
      </c>
      <c r="BJ103" s="23" t="s">
        <v>80</v>
      </c>
      <c r="BK103" s="233">
        <f>ROUND(I103*H103,1)</f>
        <v>0</v>
      </c>
      <c r="BL103" s="23" t="s">
        <v>151</v>
      </c>
      <c r="BM103" s="23" t="s">
        <v>355</v>
      </c>
    </row>
    <row r="104" spans="2:65" s="1" customFormat="1" ht="16.5" customHeight="1">
      <c r="B104" s="45"/>
      <c r="C104" s="223" t="s">
        <v>10</v>
      </c>
      <c r="D104" s="223" t="s">
        <v>131</v>
      </c>
      <c r="E104" s="224" t="s">
        <v>1202</v>
      </c>
      <c r="F104" s="225" t="s">
        <v>1087</v>
      </c>
      <c r="G104" s="226" t="s">
        <v>862</v>
      </c>
      <c r="H104" s="227">
        <v>25</v>
      </c>
      <c r="I104" s="228"/>
      <c r="J104" s="227">
        <f>ROUND(I104*H104,1)</f>
        <v>0</v>
      </c>
      <c r="K104" s="225" t="s">
        <v>224</v>
      </c>
      <c r="L104" s="71"/>
      <c r="M104" s="229" t="s">
        <v>21</v>
      </c>
      <c r="N104" s="230" t="s">
        <v>43</v>
      </c>
      <c r="O104" s="46"/>
      <c r="P104" s="231">
        <f>O104*H104</f>
        <v>0</v>
      </c>
      <c r="Q104" s="231">
        <v>0</v>
      </c>
      <c r="R104" s="231">
        <f>Q104*H104</f>
        <v>0</v>
      </c>
      <c r="S104" s="231">
        <v>0</v>
      </c>
      <c r="T104" s="232">
        <f>S104*H104</f>
        <v>0</v>
      </c>
      <c r="AR104" s="23" t="s">
        <v>151</v>
      </c>
      <c r="AT104" s="23" t="s">
        <v>131</v>
      </c>
      <c r="AU104" s="23" t="s">
        <v>80</v>
      </c>
      <c r="AY104" s="23" t="s">
        <v>130</v>
      </c>
      <c r="BE104" s="233">
        <f>IF(N104="základní",J104,0)</f>
        <v>0</v>
      </c>
      <c r="BF104" s="233">
        <f>IF(N104="snížená",J104,0)</f>
        <v>0</v>
      </c>
      <c r="BG104" s="233">
        <f>IF(N104="zákl. přenesená",J104,0)</f>
        <v>0</v>
      </c>
      <c r="BH104" s="233">
        <f>IF(N104="sníž. přenesená",J104,0)</f>
        <v>0</v>
      </c>
      <c r="BI104" s="233">
        <f>IF(N104="nulová",J104,0)</f>
        <v>0</v>
      </c>
      <c r="BJ104" s="23" t="s">
        <v>80</v>
      </c>
      <c r="BK104" s="233">
        <f>ROUND(I104*H104,1)</f>
        <v>0</v>
      </c>
      <c r="BL104" s="23" t="s">
        <v>151</v>
      </c>
      <c r="BM104" s="23" t="s">
        <v>308</v>
      </c>
    </row>
    <row r="105" spans="2:65" s="1" customFormat="1" ht="16.5" customHeight="1">
      <c r="B105" s="45"/>
      <c r="C105" s="223" t="s">
        <v>283</v>
      </c>
      <c r="D105" s="223" t="s">
        <v>131</v>
      </c>
      <c r="E105" s="224" t="s">
        <v>1203</v>
      </c>
      <c r="F105" s="225" t="s">
        <v>1089</v>
      </c>
      <c r="G105" s="226" t="s">
        <v>1061</v>
      </c>
      <c r="H105" s="227">
        <v>1</v>
      </c>
      <c r="I105" s="228"/>
      <c r="J105" s="227">
        <f>ROUND(I105*H105,1)</f>
        <v>0</v>
      </c>
      <c r="K105" s="225" t="s">
        <v>224</v>
      </c>
      <c r="L105" s="71"/>
      <c r="M105" s="229" t="s">
        <v>21</v>
      </c>
      <c r="N105" s="230" t="s">
        <v>43</v>
      </c>
      <c r="O105" s="46"/>
      <c r="P105" s="231">
        <f>O105*H105</f>
        <v>0</v>
      </c>
      <c r="Q105" s="231">
        <v>0</v>
      </c>
      <c r="R105" s="231">
        <f>Q105*H105</f>
        <v>0</v>
      </c>
      <c r="S105" s="231">
        <v>0</v>
      </c>
      <c r="T105" s="232">
        <f>S105*H105</f>
        <v>0</v>
      </c>
      <c r="AR105" s="23" t="s">
        <v>151</v>
      </c>
      <c r="AT105" s="23" t="s">
        <v>131</v>
      </c>
      <c r="AU105" s="23" t="s">
        <v>80</v>
      </c>
      <c r="AY105" s="23" t="s">
        <v>130</v>
      </c>
      <c r="BE105" s="233">
        <f>IF(N105="základní",J105,0)</f>
        <v>0</v>
      </c>
      <c r="BF105" s="233">
        <f>IF(N105="snížená",J105,0)</f>
        <v>0</v>
      </c>
      <c r="BG105" s="233">
        <f>IF(N105="zákl. přenesená",J105,0)</f>
        <v>0</v>
      </c>
      <c r="BH105" s="233">
        <f>IF(N105="sníž. přenesená",J105,0)</f>
        <v>0</v>
      </c>
      <c r="BI105" s="233">
        <f>IF(N105="nulová",J105,0)</f>
        <v>0</v>
      </c>
      <c r="BJ105" s="23" t="s">
        <v>80</v>
      </c>
      <c r="BK105" s="233">
        <f>ROUND(I105*H105,1)</f>
        <v>0</v>
      </c>
      <c r="BL105" s="23" t="s">
        <v>151</v>
      </c>
      <c r="BM105" s="23" t="s">
        <v>382</v>
      </c>
    </row>
    <row r="106" spans="2:63" s="10" customFormat="1" ht="37.4" customHeight="1">
      <c r="B106" s="209"/>
      <c r="C106" s="210"/>
      <c r="D106" s="211" t="s">
        <v>71</v>
      </c>
      <c r="E106" s="212" t="s">
        <v>1090</v>
      </c>
      <c r="F106" s="212" t="s">
        <v>1091</v>
      </c>
      <c r="G106" s="210"/>
      <c r="H106" s="210"/>
      <c r="I106" s="213"/>
      <c r="J106" s="214">
        <f>BK106</f>
        <v>0</v>
      </c>
      <c r="K106" s="210"/>
      <c r="L106" s="215"/>
      <c r="M106" s="216"/>
      <c r="N106" s="217"/>
      <c r="O106" s="217"/>
      <c r="P106" s="218">
        <f>SUM(P107:P117)</f>
        <v>0</v>
      </c>
      <c r="Q106" s="217"/>
      <c r="R106" s="218">
        <f>SUM(R107:R117)</f>
        <v>0</v>
      </c>
      <c r="S106" s="217"/>
      <c r="T106" s="219">
        <f>SUM(T107:T117)</f>
        <v>0</v>
      </c>
      <c r="AR106" s="220" t="s">
        <v>80</v>
      </c>
      <c r="AT106" s="221" t="s">
        <v>71</v>
      </c>
      <c r="AU106" s="221" t="s">
        <v>72</v>
      </c>
      <c r="AY106" s="220" t="s">
        <v>130</v>
      </c>
      <c r="BK106" s="222">
        <f>SUM(BK107:BK117)</f>
        <v>0</v>
      </c>
    </row>
    <row r="107" spans="2:65" s="1" customFormat="1" ht="25.5" customHeight="1">
      <c r="B107" s="45"/>
      <c r="C107" s="223" t="s">
        <v>289</v>
      </c>
      <c r="D107" s="223" t="s">
        <v>131</v>
      </c>
      <c r="E107" s="224" t="s">
        <v>1204</v>
      </c>
      <c r="F107" s="225" t="s">
        <v>1093</v>
      </c>
      <c r="G107" s="226" t="s">
        <v>1061</v>
      </c>
      <c r="H107" s="227">
        <v>1</v>
      </c>
      <c r="I107" s="228"/>
      <c r="J107" s="227">
        <f>ROUND(I107*H107,1)</f>
        <v>0</v>
      </c>
      <c r="K107" s="225" t="s">
        <v>224</v>
      </c>
      <c r="L107" s="71"/>
      <c r="M107" s="229" t="s">
        <v>21</v>
      </c>
      <c r="N107" s="230" t="s">
        <v>43</v>
      </c>
      <c r="O107" s="46"/>
      <c r="P107" s="231">
        <f>O107*H107</f>
        <v>0</v>
      </c>
      <c r="Q107" s="231">
        <v>0</v>
      </c>
      <c r="R107" s="231">
        <f>Q107*H107</f>
        <v>0</v>
      </c>
      <c r="S107" s="231">
        <v>0</v>
      </c>
      <c r="T107" s="232">
        <f>S107*H107</f>
        <v>0</v>
      </c>
      <c r="AR107" s="23" t="s">
        <v>151</v>
      </c>
      <c r="AT107" s="23" t="s">
        <v>131</v>
      </c>
      <c r="AU107" s="23" t="s">
        <v>80</v>
      </c>
      <c r="AY107" s="23" t="s">
        <v>130</v>
      </c>
      <c r="BE107" s="233">
        <f>IF(N107="základní",J107,0)</f>
        <v>0</v>
      </c>
      <c r="BF107" s="233">
        <f>IF(N107="snížená",J107,0)</f>
        <v>0</v>
      </c>
      <c r="BG107" s="233">
        <f>IF(N107="zákl. přenesená",J107,0)</f>
        <v>0</v>
      </c>
      <c r="BH107" s="233">
        <f>IF(N107="sníž. přenesená",J107,0)</f>
        <v>0</v>
      </c>
      <c r="BI107" s="233">
        <f>IF(N107="nulová",J107,0)</f>
        <v>0</v>
      </c>
      <c r="BJ107" s="23" t="s">
        <v>80</v>
      </c>
      <c r="BK107" s="233">
        <f>ROUND(I107*H107,1)</f>
        <v>0</v>
      </c>
      <c r="BL107" s="23" t="s">
        <v>151</v>
      </c>
      <c r="BM107" s="23" t="s">
        <v>396</v>
      </c>
    </row>
    <row r="108" spans="2:65" s="1" customFormat="1" ht="25.5" customHeight="1">
      <c r="B108" s="45"/>
      <c r="C108" s="223" t="s">
        <v>295</v>
      </c>
      <c r="D108" s="223" t="s">
        <v>131</v>
      </c>
      <c r="E108" s="224" t="s">
        <v>1205</v>
      </c>
      <c r="F108" s="225" t="s">
        <v>1095</v>
      </c>
      <c r="G108" s="226" t="s">
        <v>1061</v>
      </c>
      <c r="H108" s="227">
        <v>2</v>
      </c>
      <c r="I108" s="228"/>
      <c r="J108" s="227">
        <f>ROUND(I108*H108,1)</f>
        <v>0</v>
      </c>
      <c r="K108" s="225" t="s">
        <v>224</v>
      </c>
      <c r="L108" s="71"/>
      <c r="M108" s="229" t="s">
        <v>21</v>
      </c>
      <c r="N108" s="230" t="s">
        <v>43</v>
      </c>
      <c r="O108" s="46"/>
      <c r="P108" s="231">
        <f>O108*H108</f>
        <v>0</v>
      </c>
      <c r="Q108" s="231">
        <v>0</v>
      </c>
      <c r="R108" s="231">
        <f>Q108*H108</f>
        <v>0</v>
      </c>
      <c r="S108" s="231">
        <v>0</v>
      </c>
      <c r="T108" s="232">
        <f>S108*H108</f>
        <v>0</v>
      </c>
      <c r="AR108" s="23" t="s">
        <v>151</v>
      </c>
      <c r="AT108" s="23" t="s">
        <v>131</v>
      </c>
      <c r="AU108" s="23" t="s">
        <v>80</v>
      </c>
      <c r="AY108" s="23" t="s">
        <v>130</v>
      </c>
      <c r="BE108" s="233">
        <f>IF(N108="základní",J108,0)</f>
        <v>0</v>
      </c>
      <c r="BF108" s="233">
        <f>IF(N108="snížená",J108,0)</f>
        <v>0</v>
      </c>
      <c r="BG108" s="233">
        <f>IF(N108="zákl. přenesená",J108,0)</f>
        <v>0</v>
      </c>
      <c r="BH108" s="233">
        <f>IF(N108="sníž. přenesená",J108,0)</f>
        <v>0</v>
      </c>
      <c r="BI108" s="233">
        <f>IF(N108="nulová",J108,0)</f>
        <v>0</v>
      </c>
      <c r="BJ108" s="23" t="s">
        <v>80</v>
      </c>
      <c r="BK108" s="233">
        <f>ROUND(I108*H108,1)</f>
        <v>0</v>
      </c>
      <c r="BL108" s="23" t="s">
        <v>151</v>
      </c>
      <c r="BM108" s="23" t="s">
        <v>410</v>
      </c>
    </row>
    <row r="109" spans="2:65" s="1" customFormat="1" ht="25.5" customHeight="1">
      <c r="B109" s="45"/>
      <c r="C109" s="223" t="s">
        <v>301</v>
      </c>
      <c r="D109" s="223" t="s">
        <v>131</v>
      </c>
      <c r="E109" s="224" t="s">
        <v>1206</v>
      </c>
      <c r="F109" s="225" t="s">
        <v>1097</v>
      </c>
      <c r="G109" s="226" t="s">
        <v>1061</v>
      </c>
      <c r="H109" s="227">
        <v>1</v>
      </c>
      <c r="I109" s="228"/>
      <c r="J109" s="227">
        <f>ROUND(I109*H109,1)</f>
        <v>0</v>
      </c>
      <c r="K109" s="225" t="s">
        <v>224</v>
      </c>
      <c r="L109" s="71"/>
      <c r="M109" s="229" t="s">
        <v>21</v>
      </c>
      <c r="N109" s="230" t="s">
        <v>43</v>
      </c>
      <c r="O109" s="46"/>
      <c r="P109" s="231">
        <f>O109*H109</f>
        <v>0</v>
      </c>
      <c r="Q109" s="231">
        <v>0</v>
      </c>
      <c r="R109" s="231">
        <f>Q109*H109</f>
        <v>0</v>
      </c>
      <c r="S109" s="231">
        <v>0</v>
      </c>
      <c r="T109" s="232">
        <f>S109*H109</f>
        <v>0</v>
      </c>
      <c r="AR109" s="23" t="s">
        <v>151</v>
      </c>
      <c r="AT109" s="23" t="s">
        <v>131</v>
      </c>
      <c r="AU109" s="23" t="s">
        <v>80</v>
      </c>
      <c r="AY109" s="23" t="s">
        <v>130</v>
      </c>
      <c r="BE109" s="233">
        <f>IF(N109="základní",J109,0)</f>
        <v>0</v>
      </c>
      <c r="BF109" s="233">
        <f>IF(N109="snížená",J109,0)</f>
        <v>0</v>
      </c>
      <c r="BG109" s="233">
        <f>IF(N109="zákl. přenesená",J109,0)</f>
        <v>0</v>
      </c>
      <c r="BH109" s="233">
        <f>IF(N109="sníž. přenesená",J109,0)</f>
        <v>0</v>
      </c>
      <c r="BI109" s="233">
        <f>IF(N109="nulová",J109,0)</f>
        <v>0</v>
      </c>
      <c r="BJ109" s="23" t="s">
        <v>80</v>
      </c>
      <c r="BK109" s="233">
        <f>ROUND(I109*H109,1)</f>
        <v>0</v>
      </c>
      <c r="BL109" s="23" t="s">
        <v>151</v>
      </c>
      <c r="BM109" s="23" t="s">
        <v>420</v>
      </c>
    </row>
    <row r="110" spans="2:65" s="1" customFormat="1" ht="25.5" customHeight="1">
      <c r="B110" s="45"/>
      <c r="C110" s="223" t="s">
        <v>309</v>
      </c>
      <c r="D110" s="223" t="s">
        <v>131</v>
      </c>
      <c r="E110" s="224" t="s">
        <v>1207</v>
      </c>
      <c r="F110" s="225" t="s">
        <v>1099</v>
      </c>
      <c r="G110" s="226" t="s">
        <v>1061</v>
      </c>
      <c r="H110" s="227">
        <v>29</v>
      </c>
      <c r="I110" s="228"/>
      <c r="J110" s="227">
        <f>ROUND(I110*H110,1)</f>
        <v>0</v>
      </c>
      <c r="K110" s="225" t="s">
        <v>224</v>
      </c>
      <c r="L110" s="71"/>
      <c r="M110" s="229" t="s">
        <v>21</v>
      </c>
      <c r="N110" s="230" t="s">
        <v>43</v>
      </c>
      <c r="O110" s="46"/>
      <c r="P110" s="231">
        <f>O110*H110</f>
        <v>0</v>
      </c>
      <c r="Q110" s="231">
        <v>0</v>
      </c>
      <c r="R110" s="231">
        <f>Q110*H110</f>
        <v>0</v>
      </c>
      <c r="S110" s="231">
        <v>0</v>
      </c>
      <c r="T110" s="232">
        <f>S110*H110</f>
        <v>0</v>
      </c>
      <c r="AR110" s="23" t="s">
        <v>151</v>
      </c>
      <c r="AT110" s="23" t="s">
        <v>131</v>
      </c>
      <c r="AU110" s="23" t="s">
        <v>80</v>
      </c>
      <c r="AY110" s="23" t="s">
        <v>130</v>
      </c>
      <c r="BE110" s="233">
        <f>IF(N110="základní",J110,0)</f>
        <v>0</v>
      </c>
      <c r="BF110" s="233">
        <f>IF(N110="snížená",J110,0)</f>
        <v>0</v>
      </c>
      <c r="BG110" s="233">
        <f>IF(N110="zákl. přenesená",J110,0)</f>
        <v>0</v>
      </c>
      <c r="BH110" s="233">
        <f>IF(N110="sníž. přenesená",J110,0)</f>
        <v>0</v>
      </c>
      <c r="BI110" s="233">
        <f>IF(N110="nulová",J110,0)</f>
        <v>0</v>
      </c>
      <c r="BJ110" s="23" t="s">
        <v>80</v>
      </c>
      <c r="BK110" s="233">
        <f>ROUND(I110*H110,1)</f>
        <v>0</v>
      </c>
      <c r="BL110" s="23" t="s">
        <v>151</v>
      </c>
      <c r="BM110" s="23" t="s">
        <v>430</v>
      </c>
    </row>
    <row r="111" spans="2:65" s="1" customFormat="1" ht="38.25" customHeight="1">
      <c r="B111" s="45"/>
      <c r="C111" s="223" t="s">
        <v>9</v>
      </c>
      <c r="D111" s="223" t="s">
        <v>131</v>
      </c>
      <c r="E111" s="224" t="s">
        <v>1208</v>
      </c>
      <c r="F111" s="225" t="s">
        <v>1101</v>
      </c>
      <c r="G111" s="226" t="s">
        <v>1061</v>
      </c>
      <c r="H111" s="227">
        <v>4</v>
      </c>
      <c r="I111" s="228"/>
      <c r="J111" s="227">
        <f>ROUND(I111*H111,1)</f>
        <v>0</v>
      </c>
      <c r="K111" s="225" t="s">
        <v>224</v>
      </c>
      <c r="L111" s="71"/>
      <c r="M111" s="229" t="s">
        <v>21</v>
      </c>
      <c r="N111" s="230" t="s">
        <v>43</v>
      </c>
      <c r="O111" s="46"/>
      <c r="P111" s="231">
        <f>O111*H111</f>
        <v>0</v>
      </c>
      <c r="Q111" s="231">
        <v>0</v>
      </c>
      <c r="R111" s="231">
        <f>Q111*H111</f>
        <v>0</v>
      </c>
      <c r="S111" s="231">
        <v>0</v>
      </c>
      <c r="T111" s="232">
        <f>S111*H111</f>
        <v>0</v>
      </c>
      <c r="AR111" s="23" t="s">
        <v>151</v>
      </c>
      <c r="AT111" s="23" t="s">
        <v>131</v>
      </c>
      <c r="AU111" s="23" t="s">
        <v>80</v>
      </c>
      <c r="AY111" s="23" t="s">
        <v>130</v>
      </c>
      <c r="BE111" s="233">
        <f>IF(N111="základní",J111,0)</f>
        <v>0</v>
      </c>
      <c r="BF111" s="233">
        <f>IF(N111="snížená",J111,0)</f>
        <v>0</v>
      </c>
      <c r="BG111" s="233">
        <f>IF(N111="zákl. přenesená",J111,0)</f>
        <v>0</v>
      </c>
      <c r="BH111" s="233">
        <f>IF(N111="sníž. přenesená",J111,0)</f>
        <v>0</v>
      </c>
      <c r="BI111" s="233">
        <f>IF(N111="nulová",J111,0)</f>
        <v>0</v>
      </c>
      <c r="BJ111" s="23" t="s">
        <v>80</v>
      </c>
      <c r="BK111" s="233">
        <f>ROUND(I111*H111,1)</f>
        <v>0</v>
      </c>
      <c r="BL111" s="23" t="s">
        <v>151</v>
      </c>
      <c r="BM111" s="23" t="s">
        <v>440</v>
      </c>
    </row>
    <row r="112" spans="2:65" s="1" customFormat="1" ht="16.5" customHeight="1">
      <c r="B112" s="45"/>
      <c r="C112" s="223" t="s">
        <v>321</v>
      </c>
      <c r="D112" s="223" t="s">
        <v>131</v>
      </c>
      <c r="E112" s="224" t="s">
        <v>1209</v>
      </c>
      <c r="F112" s="225" t="s">
        <v>1103</v>
      </c>
      <c r="G112" s="226" t="s">
        <v>1061</v>
      </c>
      <c r="H112" s="227">
        <v>40</v>
      </c>
      <c r="I112" s="228"/>
      <c r="J112" s="227">
        <f>ROUND(I112*H112,1)</f>
        <v>0</v>
      </c>
      <c r="K112" s="225" t="s">
        <v>224</v>
      </c>
      <c r="L112" s="71"/>
      <c r="M112" s="229" t="s">
        <v>21</v>
      </c>
      <c r="N112" s="230" t="s">
        <v>43</v>
      </c>
      <c r="O112" s="46"/>
      <c r="P112" s="231">
        <f>O112*H112</f>
        <v>0</v>
      </c>
      <c r="Q112" s="231">
        <v>0</v>
      </c>
      <c r="R112" s="231">
        <f>Q112*H112</f>
        <v>0</v>
      </c>
      <c r="S112" s="231">
        <v>0</v>
      </c>
      <c r="T112" s="232">
        <f>S112*H112</f>
        <v>0</v>
      </c>
      <c r="AR112" s="23" t="s">
        <v>151</v>
      </c>
      <c r="AT112" s="23" t="s">
        <v>131</v>
      </c>
      <c r="AU112" s="23" t="s">
        <v>80</v>
      </c>
      <c r="AY112" s="23" t="s">
        <v>130</v>
      </c>
      <c r="BE112" s="233">
        <f>IF(N112="základní",J112,0)</f>
        <v>0</v>
      </c>
      <c r="BF112" s="233">
        <f>IF(N112="snížená",J112,0)</f>
        <v>0</v>
      </c>
      <c r="BG112" s="233">
        <f>IF(N112="zákl. přenesená",J112,0)</f>
        <v>0</v>
      </c>
      <c r="BH112" s="233">
        <f>IF(N112="sníž. přenesená",J112,0)</f>
        <v>0</v>
      </c>
      <c r="BI112" s="233">
        <f>IF(N112="nulová",J112,0)</f>
        <v>0</v>
      </c>
      <c r="BJ112" s="23" t="s">
        <v>80</v>
      </c>
      <c r="BK112" s="233">
        <f>ROUND(I112*H112,1)</f>
        <v>0</v>
      </c>
      <c r="BL112" s="23" t="s">
        <v>151</v>
      </c>
      <c r="BM112" s="23" t="s">
        <v>455</v>
      </c>
    </row>
    <row r="113" spans="2:65" s="1" customFormat="1" ht="16.5" customHeight="1">
      <c r="B113" s="45"/>
      <c r="C113" s="223" t="s">
        <v>329</v>
      </c>
      <c r="D113" s="223" t="s">
        <v>131</v>
      </c>
      <c r="E113" s="224" t="s">
        <v>1210</v>
      </c>
      <c r="F113" s="225" t="s">
        <v>1105</v>
      </c>
      <c r="G113" s="226" t="s">
        <v>1061</v>
      </c>
      <c r="H113" s="227">
        <v>4</v>
      </c>
      <c r="I113" s="228"/>
      <c r="J113" s="227">
        <f>ROUND(I113*H113,1)</f>
        <v>0</v>
      </c>
      <c r="K113" s="225" t="s">
        <v>224</v>
      </c>
      <c r="L113" s="71"/>
      <c r="M113" s="229" t="s">
        <v>21</v>
      </c>
      <c r="N113" s="230" t="s">
        <v>43</v>
      </c>
      <c r="O113" s="46"/>
      <c r="P113" s="231">
        <f>O113*H113</f>
        <v>0</v>
      </c>
      <c r="Q113" s="231">
        <v>0</v>
      </c>
      <c r="R113" s="231">
        <f>Q113*H113</f>
        <v>0</v>
      </c>
      <c r="S113" s="231">
        <v>0</v>
      </c>
      <c r="T113" s="232">
        <f>S113*H113</f>
        <v>0</v>
      </c>
      <c r="AR113" s="23" t="s">
        <v>151</v>
      </c>
      <c r="AT113" s="23" t="s">
        <v>131</v>
      </c>
      <c r="AU113" s="23" t="s">
        <v>80</v>
      </c>
      <c r="AY113" s="23" t="s">
        <v>130</v>
      </c>
      <c r="BE113" s="233">
        <f>IF(N113="základní",J113,0)</f>
        <v>0</v>
      </c>
      <c r="BF113" s="233">
        <f>IF(N113="snížená",J113,0)</f>
        <v>0</v>
      </c>
      <c r="BG113" s="233">
        <f>IF(N113="zákl. přenesená",J113,0)</f>
        <v>0</v>
      </c>
      <c r="BH113" s="233">
        <f>IF(N113="sníž. přenesená",J113,0)</f>
        <v>0</v>
      </c>
      <c r="BI113" s="233">
        <f>IF(N113="nulová",J113,0)</f>
        <v>0</v>
      </c>
      <c r="BJ113" s="23" t="s">
        <v>80</v>
      </c>
      <c r="BK113" s="233">
        <f>ROUND(I113*H113,1)</f>
        <v>0</v>
      </c>
      <c r="BL113" s="23" t="s">
        <v>151</v>
      </c>
      <c r="BM113" s="23" t="s">
        <v>470</v>
      </c>
    </row>
    <row r="114" spans="2:65" s="1" customFormat="1" ht="38.25" customHeight="1">
      <c r="B114" s="45"/>
      <c r="C114" s="223" t="s">
        <v>334</v>
      </c>
      <c r="D114" s="223" t="s">
        <v>131</v>
      </c>
      <c r="E114" s="224" t="s">
        <v>1211</v>
      </c>
      <c r="F114" s="225" t="s">
        <v>1107</v>
      </c>
      <c r="G114" s="226" t="s">
        <v>1061</v>
      </c>
      <c r="H114" s="227">
        <v>4</v>
      </c>
      <c r="I114" s="228"/>
      <c r="J114" s="227">
        <f>ROUND(I114*H114,1)</f>
        <v>0</v>
      </c>
      <c r="K114" s="225" t="s">
        <v>224</v>
      </c>
      <c r="L114" s="71"/>
      <c r="M114" s="229" t="s">
        <v>21</v>
      </c>
      <c r="N114" s="230" t="s">
        <v>43</v>
      </c>
      <c r="O114" s="46"/>
      <c r="P114" s="231">
        <f>O114*H114</f>
        <v>0</v>
      </c>
      <c r="Q114" s="231">
        <v>0</v>
      </c>
      <c r="R114" s="231">
        <f>Q114*H114</f>
        <v>0</v>
      </c>
      <c r="S114" s="231">
        <v>0</v>
      </c>
      <c r="T114" s="232">
        <f>S114*H114</f>
        <v>0</v>
      </c>
      <c r="AR114" s="23" t="s">
        <v>151</v>
      </c>
      <c r="AT114" s="23" t="s">
        <v>131</v>
      </c>
      <c r="AU114" s="23" t="s">
        <v>80</v>
      </c>
      <c r="AY114" s="23" t="s">
        <v>130</v>
      </c>
      <c r="BE114" s="233">
        <f>IF(N114="základní",J114,0)</f>
        <v>0</v>
      </c>
      <c r="BF114" s="233">
        <f>IF(N114="snížená",J114,0)</f>
        <v>0</v>
      </c>
      <c r="BG114" s="233">
        <f>IF(N114="zákl. přenesená",J114,0)</f>
        <v>0</v>
      </c>
      <c r="BH114" s="233">
        <f>IF(N114="sníž. přenesená",J114,0)</f>
        <v>0</v>
      </c>
      <c r="BI114" s="233">
        <f>IF(N114="nulová",J114,0)</f>
        <v>0</v>
      </c>
      <c r="BJ114" s="23" t="s">
        <v>80</v>
      </c>
      <c r="BK114" s="233">
        <f>ROUND(I114*H114,1)</f>
        <v>0</v>
      </c>
      <c r="BL114" s="23" t="s">
        <v>151</v>
      </c>
      <c r="BM114" s="23" t="s">
        <v>482</v>
      </c>
    </row>
    <row r="115" spans="2:65" s="1" customFormat="1" ht="25.5" customHeight="1">
      <c r="B115" s="45"/>
      <c r="C115" s="223" t="s">
        <v>244</v>
      </c>
      <c r="D115" s="223" t="s">
        <v>131</v>
      </c>
      <c r="E115" s="224" t="s">
        <v>1212</v>
      </c>
      <c r="F115" s="225" t="s">
        <v>1109</v>
      </c>
      <c r="G115" s="226" t="s">
        <v>1061</v>
      </c>
      <c r="H115" s="227">
        <v>44</v>
      </c>
      <c r="I115" s="228"/>
      <c r="J115" s="227">
        <f>ROUND(I115*H115,1)</f>
        <v>0</v>
      </c>
      <c r="K115" s="225" t="s">
        <v>224</v>
      </c>
      <c r="L115" s="71"/>
      <c r="M115" s="229" t="s">
        <v>21</v>
      </c>
      <c r="N115" s="230" t="s">
        <v>43</v>
      </c>
      <c r="O115" s="46"/>
      <c r="P115" s="231">
        <f>O115*H115</f>
        <v>0</v>
      </c>
      <c r="Q115" s="231">
        <v>0</v>
      </c>
      <c r="R115" s="231">
        <f>Q115*H115</f>
        <v>0</v>
      </c>
      <c r="S115" s="231">
        <v>0</v>
      </c>
      <c r="T115" s="232">
        <f>S115*H115</f>
        <v>0</v>
      </c>
      <c r="AR115" s="23" t="s">
        <v>151</v>
      </c>
      <c r="AT115" s="23" t="s">
        <v>131</v>
      </c>
      <c r="AU115" s="23" t="s">
        <v>80</v>
      </c>
      <c r="AY115" s="23" t="s">
        <v>130</v>
      </c>
      <c r="BE115" s="233">
        <f>IF(N115="základní",J115,0)</f>
        <v>0</v>
      </c>
      <c r="BF115" s="233">
        <f>IF(N115="snížená",J115,0)</f>
        <v>0</v>
      </c>
      <c r="BG115" s="233">
        <f>IF(N115="zákl. přenesená",J115,0)</f>
        <v>0</v>
      </c>
      <c r="BH115" s="233">
        <f>IF(N115="sníž. přenesená",J115,0)</f>
        <v>0</v>
      </c>
      <c r="BI115" s="233">
        <f>IF(N115="nulová",J115,0)</f>
        <v>0</v>
      </c>
      <c r="BJ115" s="23" t="s">
        <v>80</v>
      </c>
      <c r="BK115" s="233">
        <f>ROUND(I115*H115,1)</f>
        <v>0</v>
      </c>
      <c r="BL115" s="23" t="s">
        <v>151</v>
      </c>
      <c r="BM115" s="23" t="s">
        <v>388</v>
      </c>
    </row>
    <row r="116" spans="2:65" s="1" customFormat="1" ht="25.5" customHeight="1">
      <c r="B116" s="45"/>
      <c r="C116" s="223" t="s">
        <v>344</v>
      </c>
      <c r="D116" s="223" t="s">
        <v>131</v>
      </c>
      <c r="E116" s="224" t="s">
        <v>1213</v>
      </c>
      <c r="F116" s="225" t="s">
        <v>1111</v>
      </c>
      <c r="G116" s="226" t="s">
        <v>1061</v>
      </c>
      <c r="H116" s="227">
        <v>223</v>
      </c>
      <c r="I116" s="228"/>
      <c r="J116" s="227">
        <f>ROUND(I116*H116,1)</f>
        <v>0</v>
      </c>
      <c r="K116" s="225" t="s">
        <v>224</v>
      </c>
      <c r="L116" s="71"/>
      <c r="M116" s="229" t="s">
        <v>21</v>
      </c>
      <c r="N116" s="230" t="s">
        <v>43</v>
      </c>
      <c r="O116" s="46"/>
      <c r="P116" s="231">
        <f>O116*H116</f>
        <v>0</v>
      </c>
      <c r="Q116" s="231">
        <v>0</v>
      </c>
      <c r="R116" s="231">
        <f>Q116*H116</f>
        <v>0</v>
      </c>
      <c r="S116" s="231">
        <v>0</v>
      </c>
      <c r="T116" s="232">
        <f>S116*H116</f>
        <v>0</v>
      </c>
      <c r="AR116" s="23" t="s">
        <v>151</v>
      </c>
      <c r="AT116" s="23" t="s">
        <v>131</v>
      </c>
      <c r="AU116" s="23" t="s">
        <v>80</v>
      </c>
      <c r="AY116" s="23" t="s">
        <v>130</v>
      </c>
      <c r="BE116" s="233">
        <f>IF(N116="základní",J116,0)</f>
        <v>0</v>
      </c>
      <c r="BF116" s="233">
        <f>IF(N116="snížená",J116,0)</f>
        <v>0</v>
      </c>
      <c r="BG116" s="233">
        <f>IF(N116="zákl. přenesená",J116,0)</f>
        <v>0</v>
      </c>
      <c r="BH116" s="233">
        <f>IF(N116="sníž. přenesená",J116,0)</f>
        <v>0</v>
      </c>
      <c r="BI116" s="233">
        <f>IF(N116="nulová",J116,0)</f>
        <v>0</v>
      </c>
      <c r="BJ116" s="23" t="s">
        <v>80</v>
      </c>
      <c r="BK116" s="233">
        <f>ROUND(I116*H116,1)</f>
        <v>0</v>
      </c>
      <c r="BL116" s="23" t="s">
        <v>151</v>
      </c>
      <c r="BM116" s="23" t="s">
        <v>506</v>
      </c>
    </row>
    <row r="117" spans="2:65" s="1" customFormat="1" ht="38.25" customHeight="1">
      <c r="B117" s="45"/>
      <c r="C117" s="223" t="s">
        <v>350</v>
      </c>
      <c r="D117" s="223" t="s">
        <v>131</v>
      </c>
      <c r="E117" s="224" t="s">
        <v>1214</v>
      </c>
      <c r="F117" s="225" t="s">
        <v>1215</v>
      </c>
      <c r="G117" s="226" t="s">
        <v>1061</v>
      </c>
      <c r="H117" s="227">
        <v>64</v>
      </c>
      <c r="I117" s="228"/>
      <c r="J117" s="227">
        <f>ROUND(I117*H117,1)</f>
        <v>0</v>
      </c>
      <c r="K117" s="225" t="s">
        <v>224</v>
      </c>
      <c r="L117" s="71"/>
      <c r="M117" s="229" t="s">
        <v>21</v>
      </c>
      <c r="N117" s="230" t="s">
        <v>43</v>
      </c>
      <c r="O117" s="46"/>
      <c r="P117" s="231">
        <f>O117*H117</f>
        <v>0</v>
      </c>
      <c r="Q117" s="231">
        <v>0</v>
      </c>
      <c r="R117" s="231">
        <f>Q117*H117</f>
        <v>0</v>
      </c>
      <c r="S117" s="231">
        <v>0</v>
      </c>
      <c r="T117" s="232">
        <f>S117*H117</f>
        <v>0</v>
      </c>
      <c r="AR117" s="23" t="s">
        <v>151</v>
      </c>
      <c r="AT117" s="23" t="s">
        <v>131</v>
      </c>
      <c r="AU117" s="23" t="s">
        <v>80</v>
      </c>
      <c r="AY117" s="23" t="s">
        <v>130</v>
      </c>
      <c r="BE117" s="233">
        <f>IF(N117="základní",J117,0)</f>
        <v>0</v>
      </c>
      <c r="BF117" s="233">
        <f>IF(N117="snížená",J117,0)</f>
        <v>0</v>
      </c>
      <c r="BG117" s="233">
        <f>IF(N117="zákl. přenesená",J117,0)</f>
        <v>0</v>
      </c>
      <c r="BH117" s="233">
        <f>IF(N117="sníž. přenesená",J117,0)</f>
        <v>0</v>
      </c>
      <c r="BI117" s="233">
        <f>IF(N117="nulová",J117,0)</f>
        <v>0</v>
      </c>
      <c r="BJ117" s="23" t="s">
        <v>80</v>
      </c>
      <c r="BK117" s="233">
        <f>ROUND(I117*H117,1)</f>
        <v>0</v>
      </c>
      <c r="BL117" s="23" t="s">
        <v>151</v>
      </c>
      <c r="BM117" s="23" t="s">
        <v>519</v>
      </c>
    </row>
    <row r="118" spans="2:63" s="10" customFormat="1" ht="37.4" customHeight="1">
      <c r="B118" s="209"/>
      <c r="C118" s="210"/>
      <c r="D118" s="211" t="s">
        <v>71</v>
      </c>
      <c r="E118" s="212" t="s">
        <v>1114</v>
      </c>
      <c r="F118" s="212" t="s">
        <v>1115</v>
      </c>
      <c r="G118" s="210"/>
      <c r="H118" s="210"/>
      <c r="I118" s="213"/>
      <c r="J118" s="214">
        <f>BK118</f>
        <v>0</v>
      </c>
      <c r="K118" s="210"/>
      <c r="L118" s="215"/>
      <c r="M118" s="216"/>
      <c r="N118" s="217"/>
      <c r="O118" s="217"/>
      <c r="P118" s="218">
        <f>SUM(P119:P124)</f>
        <v>0</v>
      </c>
      <c r="Q118" s="217"/>
      <c r="R118" s="218">
        <f>SUM(R119:R124)</f>
        <v>0</v>
      </c>
      <c r="S118" s="217"/>
      <c r="T118" s="219">
        <f>SUM(T119:T124)</f>
        <v>0</v>
      </c>
      <c r="AR118" s="220" t="s">
        <v>80</v>
      </c>
      <c r="AT118" s="221" t="s">
        <v>71</v>
      </c>
      <c r="AU118" s="221" t="s">
        <v>72</v>
      </c>
      <c r="AY118" s="220" t="s">
        <v>130</v>
      </c>
      <c r="BK118" s="222">
        <f>SUM(BK119:BK124)</f>
        <v>0</v>
      </c>
    </row>
    <row r="119" spans="2:65" s="1" customFormat="1" ht="16.5" customHeight="1">
      <c r="B119" s="45"/>
      <c r="C119" s="223" t="s">
        <v>355</v>
      </c>
      <c r="D119" s="223" t="s">
        <v>131</v>
      </c>
      <c r="E119" s="224" t="s">
        <v>1216</v>
      </c>
      <c r="F119" s="225" t="s">
        <v>1117</v>
      </c>
      <c r="G119" s="226" t="s">
        <v>215</v>
      </c>
      <c r="H119" s="227">
        <v>2500</v>
      </c>
      <c r="I119" s="228"/>
      <c r="J119" s="227">
        <f>ROUND(I119*H119,1)</f>
        <v>0</v>
      </c>
      <c r="K119" s="225" t="s">
        <v>224</v>
      </c>
      <c r="L119" s="71"/>
      <c r="M119" s="229" t="s">
        <v>21</v>
      </c>
      <c r="N119" s="230" t="s">
        <v>43</v>
      </c>
      <c r="O119" s="46"/>
      <c r="P119" s="231">
        <f>O119*H119</f>
        <v>0</v>
      </c>
      <c r="Q119" s="231">
        <v>0</v>
      </c>
      <c r="R119" s="231">
        <f>Q119*H119</f>
        <v>0</v>
      </c>
      <c r="S119" s="231">
        <v>0</v>
      </c>
      <c r="T119" s="232">
        <f>S119*H119</f>
        <v>0</v>
      </c>
      <c r="AR119" s="23" t="s">
        <v>151</v>
      </c>
      <c r="AT119" s="23" t="s">
        <v>131</v>
      </c>
      <c r="AU119" s="23" t="s">
        <v>80</v>
      </c>
      <c r="AY119" s="23" t="s">
        <v>130</v>
      </c>
      <c r="BE119" s="233">
        <f>IF(N119="základní",J119,0)</f>
        <v>0</v>
      </c>
      <c r="BF119" s="233">
        <f>IF(N119="snížená",J119,0)</f>
        <v>0</v>
      </c>
      <c r="BG119" s="233">
        <f>IF(N119="zákl. přenesená",J119,0)</f>
        <v>0</v>
      </c>
      <c r="BH119" s="233">
        <f>IF(N119="sníž. přenesená",J119,0)</f>
        <v>0</v>
      </c>
      <c r="BI119" s="233">
        <f>IF(N119="nulová",J119,0)</f>
        <v>0</v>
      </c>
      <c r="BJ119" s="23" t="s">
        <v>80</v>
      </c>
      <c r="BK119" s="233">
        <f>ROUND(I119*H119,1)</f>
        <v>0</v>
      </c>
      <c r="BL119" s="23" t="s">
        <v>151</v>
      </c>
      <c r="BM119" s="23" t="s">
        <v>531</v>
      </c>
    </row>
    <row r="120" spans="2:65" s="1" customFormat="1" ht="16.5" customHeight="1">
      <c r="B120" s="45"/>
      <c r="C120" s="223" t="s">
        <v>363</v>
      </c>
      <c r="D120" s="223" t="s">
        <v>131</v>
      </c>
      <c r="E120" s="224" t="s">
        <v>1217</v>
      </c>
      <c r="F120" s="225" t="s">
        <v>1119</v>
      </c>
      <c r="G120" s="226" t="s">
        <v>215</v>
      </c>
      <c r="H120" s="227">
        <v>4300</v>
      </c>
      <c r="I120" s="228"/>
      <c r="J120" s="227">
        <f>ROUND(I120*H120,1)</f>
        <v>0</v>
      </c>
      <c r="K120" s="225" t="s">
        <v>224</v>
      </c>
      <c r="L120" s="71"/>
      <c r="M120" s="229" t="s">
        <v>21</v>
      </c>
      <c r="N120" s="230" t="s">
        <v>43</v>
      </c>
      <c r="O120" s="46"/>
      <c r="P120" s="231">
        <f>O120*H120</f>
        <v>0</v>
      </c>
      <c r="Q120" s="231">
        <v>0</v>
      </c>
      <c r="R120" s="231">
        <f>Q120*H120</f>
        <v>0</v>
      </c>
      <c r="S120" s="231">
        <v>0</v>
      </c>
      <c r="T120" s="232">
        <f>S120*H120</f>
        <v>0</v>
      </c>
      <c r="AR120" s="23" t="s">
        <v>151</v>
      </c>
      <c r="AT120" s="23" t="s">
        <v>131</v>
      </c>
      <c r="AU120" s="23" t="s">
        <v>80</v>
      </c>
      <c r="AY120" s="23" t="s">
        <v>130</v>
      </c>
      <c r="BE120" s="233">
        <f>IF(N120="základní",J120,0)</f>
        <v>0</v>
      </c>
      <c r="BF120" s="233">
        <f>IF(N120="snížená",J120,0)</f>
        <v>0</v>
      </c>
      <c r="BG120" s="233">
        <f>IF(N120="zákl. přenesená",J120,0)</f>
        <v>0</v>
      </c>
      <c r="BH120" s="233">
        <f>IF(N120="sníž. přenesená",J120,0)</f>
        <v>0</v>
      </c>
      <c r="BI120" s="233">
        <f>IF(N120="nulová",J120,0)</f>
        <v>0</v>
      </c>
      <c r="BJ120" s="23" t="s">
        <v>80</v>
      </c>
      <c r="BK120" s="233">
        <f>ROUND(I120*H120,1)</f>
        <v>0</v>
      </c>
      <c r="BL120" s="23" t="s">
        <v>151</v>
      </c>
      <c r="BM120" s="23" t="s">
        <v>543</v>
      </c>
    </row>
    <row r="121" spans="2:65" s="1" customFormat="1" ht="16.5" customHeight="1">
      <c r="B121" s="45"/>
      <c r="C121" s="223" t="s">
        <v>308</v>
      </c>
      <c r="D121" s="223" t="s">
        <v>131</v>
      </c>
      <c r="E121" s="224" t="s">
        <v>1218</v>
      </c>
      <c r="F121" s="225" t="s">
        <v>1121</v>
      </c>
      <c r="G121" s="226" t="s">
        <v>215</v>
      </c>
      <c r="H121" s="227">
        <v>600</v>
      </c>
      <c r="I121" s="228"/>
      <c r="J121" s="227">
        <f>ROUND(I121*H121,1)</f>
        <v>0</v>
      </c>
      <c r="K121" s="225" t="s">
        <v>224</v>
      </c>
      <c r="L121" s="71"/>
      <c r="M121" s="229" t="s">
        <v>21</v>
      </c>
      <c r="N121" s="230" t="s">
        <v>43</v>
      </c>
      <c r="O121" s="46"/>
      <c r="P121" s="231">
        <f>O121*H121</f>
        <v>0</v>
      </c>
      <c r="Q121" s="231">
        <v>0</v>
      </c>
      <c r="R121" s="231">
        <f>Q121*H121</f>
        <v>0</v>
      </c>
      <c r="S121" s="231">
        <v>0</v>
      </c>
      <c r="T121" s="232">
        <f>S121*H121</f>
        <v>0</v>
      </c>
      <c r="AR121" s="23" t="s">
        <v>151</v>
      </c>
      <c r="AT121" s="23" t="s">
        <v>131</v>
      </c>
      <c r="AU121" s="23" t="s">
        <v>80</v>
      </c>
      <c r="AY121" s="23" t="s">
        <v>130</v>
      </c>
      <c r="BE121" s="233">
        <f>IF(N121="základní",J121,0)</f>
        <v>0</v>
      </c>
      <c r="BF121" s="233">
        <f>IF(N121="snížená",J121,0)</f>
        <v>0</v>
      </c>
      <c r="BG121" s="233">
        <f>IF(N121="zákl. přenesená",J121,0)</f>
        <v>0</v>
      </c>
      <c r="BH121" s="233">
        <f>IF(N121="sníž. přenesená",J121,0)</f>
        <v>0</v>
      </c>
      <c r="BI121" s="233">
        <f>IF(N121="nulová",J121,0)</f>
        <v>0</v>
      </c>
      <c r="BJ121" s="23" t="s">
        <v>80</v>
      </c>
      <c r="BK121" s="233">
        <f>ROUND(I121*H121,1)</f>
        <v>0</v>
      </c>
      <c r="BL121" s="23" t="s">
        <v>151</v>
      </c>
      <c r="BM121" s="23" t="s">
        <v>560</v>
      </c>
    </row>
    <row r="122" spans="2:65" s="1" customFormat="1" ht="16.5" customHeight="1">
      <c r="B122" s="45"/>
      <c r="C122" s="223" t="s">
        <v>375</v>
      </c>
      <c r="D122" s="223" t="s">
        <v>131</v>
      </c>
      <c r="E122" s="224" t="s">
        <v>1219</v>
      </c>
      <c r="F122" s="225" t="s">
        <v>1123</v>
      </c>
      <c r="G122" s="226" t="s">
        <v>215</v>
      </c>
      <c r="H122" s="227">
        <v>500</v>
      </c>
      <c r="I122" s="228"/>
      <c r="J122" s="227">
        <f>ROUND(I122*H122,1)</f>
        <v>0</v>
      </c>
      <c r="K122" s="225" t="s">
        <v>224</v>
      </c>
      <c r="L122" s="71"/>
      <c r="M122" s="229" t="s">
        <v>21</v>
      </c>
      <c r="N122" s="230" t="s">
        <v>43</v>
      </c>
      <c r="O122" s="46"/>
      <c r="P122" s="231">
        <f>O122*H122</f>
        <v>0</v>
      </c>
      <c r="Q122" s="231">
        <v>0</v>
      </c>
      <c r="R122" s="231">
        <f>Q122*H122</f>
        <v>0</v>
      </c>
      <c r="S122" s="231">
        <v>0</v>
      </c>
      <c r="T122" s="232">
        <f>S122*H122</f>
        <v>0</v>
      </c>
      <c r="AR122" s="23" t="s">
        <v>151</v>
      </c>
      <c r="AT122" s="23" t="s">
        <v>131</v>
      </c>
      <c r="AU122" s="23" t="s">
        <v>80</v>
      </c>
      <c r="AY122" s="23" t="s">
        <v>130</v>
      </c>
      <c r="BE122" s="233">
        <f>IF(N122="základní",J122,0)</f>
        <v>0</v>
      </c>
      <c r="BF122" s="233">
        <f>IF(N122="snížená",J122,0)</f>
        <v>0</v>
      </c>
      <c r="BG122" s="233">
        <f>IF(N122="zákl. přenesená",J122,0)</f>
        <v>0</v>
      </c>
      <c r="BH122" s="233">
        <f>IF(N122="sníž. přenesená",J122,0)</f>
        <v>0</v>
      </c>
      <c r="BI122" s="233">
        <f>IF(N122="nulová",J122,0)</f>
        <v>0</v>
      </c>
      <c r="BJ122" s="23" t="s">
        <v>80</v>
      </c>
      <c r="BK122" s="233">
        <f>ROUND(I122*H122,1)</f>
        <v>0</v>
      </c>
      <c r="BL122" s="23" t="s">
        <v>151</v>
      </c>
      <c r="BM122" s="23" t="s">
        <v>570</v>
      </c>
    </row>
    <row r="123" spans="2:65" s="1" customFormat="1" ht="16.5" customHeight="1">
      <c r="B123" s="45"/>
      <c r="C123" s="223" t="s">
        <v>382</v>
      </c>
      <c r="D123" s="223" t="s">
        <v>131</v>
      </c>
      <c r="E123" s="224" t="s">
        <v>1220</v>
      </c>
      <c r="F123" s="225" t="s">
        <v>1125</v>
      </c>
      <c r="G123" s="226" t="s">
        <v>215</v>
      </c>
      <c r="H123" s="227">
        <v>30</v>
      </c>
      <c r="I123" s="228"/>
      <c r="J123" s="227">
        <f>ROUND(I123*H123,1)</f>
        <v>0</v>
      </c>
      <c r="K123" s="225" t="s">
        <v>224</v>
      </c>
      <c r="L123" s="71"/>
      <c r="M123" s="229" t="s">
        <v>21</v>
      </c>
      <c r="N123" s="230" t="s">
        <v>43</v>
      </c>
      <c r="O123" s="46"/>
      <c r="P123" s="231">
        <f>O123*H123</f>
        <v>0</v>
      </c>
      <c r="Q123" s="231">
        <v>0</v>
      </c>
      <c r="R123" s="231">
        <f>Q123*H123</f>
        <v>0</v>
      </c>
      <c r="S123" s="231">
        <v>0</v>
      </c>
      <c r="T123" s="232">
        <f>S123*H123</f>
        <v>0</v>
      </c>
      <c r="AR123" s="23" t="s">
        <v>151</v>
      </c>
      <c r="AT123" s="23" t="s">
        <v>131</v>
      </c>
      <c r="AU123" s="23" t="s">
        <v>80</v>
      </c>
      <c r="AY123" s="23" t="s">
        <v>130</v>
      </c>
      <c r="BE123" s="233">
        <f>IF(N123="základní",J123,0)</f>
        <v>0</v>
      </c>
      <c r="BF123" s="233">
        <f>IF(N123="snížená",J123,0)</f>
        <v>0</v>
      </c>
      <c r="BG123" s="233">
        <f>IF(N123="zákl. přenesená",J123,0)</f>
        <v>0</v>
      </c>
      <c r="BH123" s="233">
        <f>IF(N123="sníž. přenesená",J123,0)</f>
        <v>0</v>
      </c>
      <c r="BI123" s="233">
        <f>IF(N123="nulová",J123,0)</f>
        <v>0</v>
      </c>
      <c r="BJ123" s="23" t="s">
        <v>80</v>
      </c>
      <c r="BK123" s="233">
        <f>ROUND(I123*H123,1)</f>
        <v>0</v>
      </c>
      <c r="BL123" s="23" t="s">
        <v>151</v>
      </c>
      <c r="BM123" s="23" t="s">
        <v>582</v>
      </c>
    </row>
    <row r="124" spans="2:65" s="1" customFormat="1" ht="16.5" customHeight="1">
      <c r="B124" s="45"/>
      <c r="C124" s="223" t="s">
        <v>389</v>
      </c>
      <c r="D124" s="223" t="s">
        <v>131</v>
      </c>
      <c r="E124" s="224" t="s">
        <v>1221</v>
      </c>
      <c r="F124" s="225" t="s">
        <v>1127</v>
      </c>
      <c r="G124" s="226" t="s">
        <v>215</v>
      </c>
      <c r="H124" s="227">
        <v>80</v>
      </c>
      <c r="I124" s="228"/>
      <c r="J124" s="227">
        <f>ROUND(I124*H124,1)</f>
        <v>0</v>
      </c>
      <c r="K124" s="225" t="s">
        <v>224</v>
      </c>
      <c r="L124" s="71"/>
      <c r="M124" s="229" t="s">
        <v>21</v>
      </c>
      <c r="N124" s="230" t="s">
        <v>43</v>
      </c>
      <c r="O124" s="46"/>
      <c r="P124" s="231">
        <f>O124*H124</f>
        <v>0</v>
      </c>
      <c r="Q124" s="231">
        <v>0</v>
      </c>
      <c r="R124" s="231">
        <f>Q124*H124</f>
        <v>0</v>
      </c>
      <c r="S124" s="231">
        <v>0</v>
      </c>
      <c r="T124" s="232">
        <f>S124*H124</f>
        <v>0</v>
      </c>
      <c r="AR124" s="23" t="s">
        <v>151</v>
      </c>
      <c r="AT124" s="23" t="s">
        <v>131</v>
      </c>
      <c r="AU124" s="23" t="s">
        <v>80</v>
      </c>
      <c r="AY124" s="23" t="s">
        <v>130</v>
      </c>
      <c r="BE124" s="233">
        <f>IF(N124="základní",J124,0)</f>
        <v>0</v>
      </c>
      <c r="BF124" s="233">
        <f>IF(N124="snížená",J124,0)</f>
        <v>0</v>
      </c>
      <c r="BG124" s="233">
        <f>IF(N124="zákl. přenesená",J124,0)</f>
        <v>0</v>
      </c>
      <c r="BH124" s="233">
        <f>IF(N124="sníž. přenesená",J124,0)</f>
        <v>0</v>
      </c>
      <c r="BI124" s="233">
        <f>IF(N124="nulová",J124,0)</f>
        <v>0</v>
      </c>
      <c r="BJ124" s="23" t="s">
        <v>80</v>
      </c>
      <c r="BK124" s="233">
        <f>ROUND(I124*H124,1)</f>
        <v>0</v>
      </c>
      <c r="BL124" s="23" t="s">
        <v>151</v>
      </c>
      <c r="BM124" s="23" t="s">
        <v>599</v>
      </c>
    </row>
    <row r="125" spans="2:63" s="10" customFormat="1" ht="37.4" customHeight="1">
      <c r="B125" s="209"/>
      <c r="C125" s="210"/>
      <c r="D125" s="211" t="s">
        <v>71</v>
      </c>
      <c r="E125" s="212" t="s">
        <v>1128</v>
      </c>
      <c r="F125" s="212" t="s">
        <v>1129</v>
      </c>
      <c r="G125" s="210"/>
      <c r="H125" s="210"/>
      <c r="I125" s="213"/>
      <c r="J125" s="214">
        <f>BK125</f>
        <v>0</v>
      </c>
      <c r="K125" s="210"/>
      <c r="L125" s="215"/>
      <c r="M125" s="216"/>
      <c r="N125" s="217"/>
      <c r="O125" s="217"/>
      <c r="P125" s="218">
        <f>SUM(P126:P131)</f>
        <v>0</v>
      </c>
      <c r="Q125" s="217"/>
      <c r="R125" s="218">
        <f>SUM(R126:R131)</f>
        <v>0</v>
      </c>
      <c r="S125" s="217"/>
      <c r="T125" s="219">
        <f>SUM(T126:T131)</f>
        <v>0</v>
      </c>
      <c r="AR125" s="220" t="s">
        <v>80</v>
      </c>
      <c r="AT125" s="221" t="s">
        <v>71</v>
      </c>
      <c r="AU125" s="221" t="s">
        <v>72</v>
      </c>
      <c r="AY125" s="220" t="s">
        <v>130</v>
      </c>
      <c r="BK125" s="222">
        <f>SUM(BK126:BK131)</f>
        <v>0</v>
      </c>
    </row>
    <row r="126" spans="2:65" s="1" customFormat="1" ht="51" customHeight="1">
      <c r="B126" s="45"/>
      <c r="C126" s="223" t="s">
        <v>396</v>
      </c>
      <c r="D126" s="223" t="s">
        <v>131</v>
      </c>
      <c r="E126" s="224" t="s">
        <v>1222</v>
      </c>
      <c r="F126" s="225" t="s">
        <v>1133</v>
      </c>
      <c r="G126" s="226" t="s">
        <v>1061</v>
      </c>
      <c r="H126" s="227">
        <v>20</v>
      </c>
      <c r="I126" s="228"/>
      <c r="J126" s="227">
        <f>ROUND(I126*H126,1)</f>
        <v>0</v>
      </c>
      <c r="K126" s="225" t="s">
        <v>224</v>
      </c>
      <c r="L126" s="71"/>
      <c r="M126" s="229" t="s">
        <v>21</v>
      </c>
      <c r="N126" s="230" t="s">
        <v>43</v>
      </c>
      <c r="O126" s="46"/>
      <c r="P126" s="231">
        <f>O126*H126</f>
        <v>0</v>
      </c>
      <c r="Q126" s="231">
        <v>0</v>
      </c>
      <c r="R126" s="231">
        <f>Q126*H126</f>
        <v>0</v>
      </c>
      <c r="S126" s="231">
        <v>0</v>
      </c>
      <c r="T126" s="232">
        <f>S126*H126</f>
        <v>0</v>
      </c>
      <c r="AR126" s="23" t="s">
        <v>151</v>
      </c>
      <c r="AT126" s="23" t="s">
        <v>131</v>
      </c>
      <c r="AU126" s="23" t="s">
        <v>80</v>
      </c>
      <c r="AY126" s="23" t="s">
        <v>130</v>
      </c>
      <c r="BE126" s="233">
        <f>IF(N126="základní",J126,0)</f>
        <v>0</v>
      </c>
      <c r="BF126" s="233">
        <f>IF(N126="snížená",J126,0)</f>
        <v>0</v>
      </c>
      <c r="BG126" s="233">
        <f>IF(N126="zákl. přenesená",J126,0)</f>
        <v>0</v>
      </c>
      <c r="BH126" s="233">
        <f>IF(N126="sníž. přenesená",J126,0)</f>
        <v>0</v>
      </c>
      <c r="BI126" s="233">
        <f>IF(N126="nulová",J126,0)</f>
        <v>0</v>
      </c>
      <c r="BJ126" s="23" t="s">
        <v>80</v>
      </c>
      <c r="BK126" s="233">
        <f>ROUND(I126*H126,1)</f>
        <v>0</v>
      </c>
      <c r="BL126" s="23" t="s">
        <v>151</v>
      </c>
      <c r="BM126" s="23" t="s">
        <v>607</v>
      </c>
    </row>
    <row r="127" spans="2:65" s="1" customFormat="1" ht="51" customHeight="1">
      <c r="B127" s="45"/>
      <c r="C127" s="223" t="s">
        <v>402</v>
      </c>
      <c r="D127" s="223" t="s">
        <v>131</v>
      </c>
      <c r="E127" s="224" t="s">
        <v>1223</v>
      </c>
      <c r="F127" s="225" t="s">
        <v>1135</v>
      </c>
      <c r="G127" s="226" t="s">
        <v>1061</v>
      </c>
      <c r="H127" s="227">
        <v>97</v>
      </c>
      <c r="I127" s="228"/>
      <c r="J127" s="227">
        <f>ROUND(I127*H127,1)</f>
        <v>0</v>
      </c>
      <c r="K127" s="225" t="s">
        <v>224</v>
      </c>
      <c r="L127" s="71"/>
      <c r="M127" s="229" t="s">
        <v>21</v>
      </c>
      <c r="N127" s="230" t="s">
        <v>43</v>
      </c>
      <c r="O127" s="46"/>
      <c r="P127" s="231">
        <f>O127*H127</f>
        <v>0</v>
      </c>
      <c r="Q127" s="231">
        <v>0</v>
      </c>
      <c r="R127" s="231">
        <f>Q127*H127</f>
        <v>0</v>
      </c>
      <c r="S127" s="231">
        <v>0</v>
      </c>
      <c r="T127" s="232">
        <f>S127*H127</f>
        <v>0</v>
      </c>
      <c r="AR127" s="23" t="s">
        <v>151</v>
      </c>
      <c r="AT127" s="23" t="s">
        <v>131</v>
      </c>
      <c r="AU127" s="23" t="s">
        <v>80</v>
      </c>
      <c r="AY127" s="23" t="s">
        <v>130</v>
      </c>
      <c r="BE127" s="233">
        <f>IF(N127="základní",J127,0)</f>
        <v>0</v>
      </c>
      <c r="BF127" s="233">
        <f>IF(N127="snížená",J127,0)</f>
        <v>0</v>
      </c>
      <c r="BG127" s="233">
        <f>IF(N127="zákl. přenesená",J127,0)</f>
        <v>0</v>
      </c>
      <c r="BH127" s="233">
        <f>IF(N127="sníž. přenesená",J127,0)</f>
        <v>0</v>
      </c>
      <c r="BI127" s="233">
        <f>IF(N127="nulová",J127,0)</f>
        <v>0</v>
      </c>
      <c r="BJ127" s="23" t="s">
        <v>80</v>
      </c>
      <c r="BK127" s="233">
        <f>ROUND(I127*H127,1)</f>
        <v>0</v>
      </c>
      <c r="BL127" s="23" t="s">
        <v>151</v>
      </c>
      <c r="BM127" s="23" t="s">
        <v>618</v>
      </c>
    </row>
    <row r="128" spans="2:65" s="1" customFormat="1" ht="51" customHeight="1">
      <c r="B128" s="45"/>
      <c r="C128" s="223" t="s">
        <v>410</v>
      </c>
      <c r="D128" s="223" t="s">
        <v>131</v>
      </c>
      <c r="E128" s="224" t="s">
        <v>1224</v>
      </c>
      <c r="F128" s="225" t="s">
        <v>1137</v>
      </c>
      <c r="G128" s="226" t="s">
        <v>1061</v>
      </c>
      <c r="H128" s="227">
        <v>6</v>
      </c>
      <c r="I128" s="228"/>
      <c r="J128" s="227">
        <f>ROUND(I128*H128,1)</f>
        <v>0</v>
      </c>
      <c r="K128" s="225" t="s">
        <v>224</v>
      </c>
      <c r="L128" s="71"/>
      <c r="M128" s="229" t="s">
        <v>21</v>
      </c>
      <c r="N128" s="230" t="s">
        <v>43</v>
      </c>
      <c r="O128" s="46"/>
      <c r="P128" s="231">
        <f>O128*H128</f>
        <v>0</v>
      </c>
      <c r="Q128" s="231">
        <v>0</v>
      </c>
      <c r="R128" s="231">
        <f>Q128*H128</f>
        <v>0</v>
      </c>
      <c r="S128" s="231">
        <v>0</v>
      </c>
      <c r="T128" s="232">
        <f>S128*H128</f>
        <v>0</v>
      </c>
      <c r="AR128" s="23" t="s">
        <v>151</v>
      </c>
      <c r="AT128" s="23" t="s">
        <v>131</v>
      </c>
      <c r="AU128" s="23" t="s">
        <v>80</v>
      </c>
      <c r="AY128" s="23" t="s">
        <v>130</v>
      </c>
      <c r="BE128" s="233">
        <f>IF(N128="základní",J128,0)</f>
        <v>0</v>
      </c>
      <c r="BF128" s="233">
        <f>IF(N128="snížená",J128,0)</f>
        <v>0</v>
      </c>
      <c r="BG128" s="233">
        <f>IF(N128="zákl. přenesená",J128,0)</f>
        <v>0</v>
      </c>
      <c r="BH128" s="233">
        <f>IF(N128="sníž. přenesená",J128,0)</f>
        <v>0</v>
      </c>
      <c r="BI128" s="233">
        <f>IF(N128="nulová",J128,0)</f>
        <v>0</v>
      </c>
      <c r="BJ128" s="23" t="s">
        <v>80</v>
      </c>
      <c r="BK128" s="233">
        <f>ROUND(I128*H128,1)</f>
        <v>0</v>
      </c>
      <c r="BL128" s="23" t="s">
        <v>151</v>
      </c>
      <c r="BM128" s="23" t="s">
        <v>626</v>
      </c>
    </row>
    <row r="129" spans="2:65" s="1" customFormat="1" ht="51" customHeight="1">
      <c r="B129" s="45"/>
      <c r="C129" s="223" t="s">
        <v>320</v>
      </c>
      <c r="D129" s="223" t="s">
        <v>131</v>
      </c>
      <c r="E129" s="224" t="s">
        <v>1225</v>
      </c>
      <c r="F129" s="225" t="s">
        <v>1139</v>
      </c>
      <c r="G129" s="226" t="s">
        <v>1061</v>
      </c>
      <c r="H129" s="227">
        <v>4</v>
      </c>
      <c r="I129" s="228"/>
      <c r="J129" s="227">
        <f>ROUND(I129*H129,1)</f>
        <v>0</v>
      </c>
      <c r="K129" s="225" t="s">
        <v>224</v>
      </c>
      <c r="L129" s="71"/>
      <c r="M129" s="229" t="s">
        <v>21</v>
      </c>
      <c r="N129" s="230" t="s">
        <v>43</v>
      </c>
      <c r="O129" s="46"/>
      <c r="P129" s="231">
        <f>O129*H129</f>
        <v>0</v>
      </c>
      <c r="Q129" s="231">
        <v>0</v>
      </c>
      <c r="R129" s="231">
        <f>Q129*H129</f>
        <v>0</v>
      </c>
      <c r="S129" s="231">
        <v>0</v>
      </c>
      <c r="T129" s="232">
        <f>S129*H129</f>
        <v>0</v>
      </c>
      <c r="AR129" s="23" t="s">
        <v>151</v>
      </c>
      <c r="AT129" s="23" t="s">
        <v>131</v>
      </c>
      <c r="AU129" s="23" t="s">
        <v>80</v>
      </c>
      <c r="AY129" s="23" t="s">
        <v>130</v>
      </c>
      <c r="BE129" s="233">
        <f>IF(N129="základní",J129,0)</f>
        <v>0</v>
      </c>
      <c r="BF129" s="233">
        <f>IF(N129="snížená",J129,0)</f>
        <v>0</v>
      </c>
      <c r="BG129" s="233">
        <f>IF(N129="zákl. přenesená",J129,0)</f>
        <v>0</v>
      </c>
      <c r="BH129" s="233">
        <f>IF(N129="sníž. přenesená",J129,0)</f>
        <v>0</v>
      </c>
      <c r="BI129" s="233">
        <f>IF(N129="nulová",J129,0)</f>
        <v>0</v>
      </c>
      <c r="BJ129" s="23" t="s">
        <v>80</v>
      </c>
      <c r="BK129" s="233">
        <f>ROUND(I129*H129,1)</f>
        <v>0</v>
      </c>
      <c r="BL129" s="23" t="s">
        <v>151</v>
      </c>
      <c r="BM129" s="23" t="s">
        <v>635</v>
      </c>
    </row>
    <row r="130" spans="2:65" s="1" customFormat="1" ht="51" customHeight="1">
      <c r="B130" s="45"/>
      <c r="C130" s="223" t="s">
        <v>420</v>
      </c>
      <c r="D130" s="223" t="s">
        <v>131</v>
      </c>
      <c r="E130" s="224" t="s">
        <v>1226</v>
      </c>
      <c r="F130" s="225" t="s">
        <v>1141</v>
      </c>
      <c r="G130" s="226" t="s">
        <v>1061</v>
      </c>
      <c r="H130" s="227">
        <v>2</v>
      </c>
      <c r="I130" s="228"/>
      <c r="J130" s="227">
        <f>ROUND(I130*H130,1)</f>
        <v>0</v>
      </c>
      <c r="K130" s="225" t="s">
        <v>224</v>
      </c>
      <c r="L130" s="71"/>
      <c r="M130" s="229" t="s">
        <v>21</v>
      </c>
      <c r="N130" s="230" t="s">
        <v>43</v>
      </c>
      <c r="O130" s="46"/>
      <c r="P130" s="231">
        <f>O130*H130</f>
        <v>0</v>
      </c>
      <c r="Q130" s="231">
        <v>0</v>
      </c>
      <c r="R130" s="231">
        <f>Q130*H130</f>
        <v>0</v>
      </c>
      <c r="S130" s="231">
        <v>0</v>
      </c>
      <c r="T130" s="232">
        <f>S130*H130</f>
        <v>0</v>
      </c>
      <c r="AR130" s="23" t="s">
        <v>151</v>
      </c>
      <c r="AT130" s="23" t="s">
        <v>131</v>
      </c>
      <c r="AU130" s="23" t="s">
        <v>80</v>
      </c>
      <c r="AY130" s="23" t="s">
        <v>130</v>
      </c>
      <c r="BE130" s="233">
        <f>IF(N130="základní",J130,0)</f>
        <v>0</v>
      </c>
      <c r="BF130" s="233">
        <f>IF(N130="snížená",J130,0)</f>
        <v>0</v>
      </c>
      <c r="BG130" s="233">
        <f>IF(N130="zákl. přenesená",J130,0)</f>
        <v>0</v>
      </c>
      <c r="BH130" s="233">
        <f>IF(N130="sníž. přenesená",J130,0)</f>
        <v>0</v>
      </c>
      <c r="BI130" s="233">
        <f>IF(N130="nulová",J130,0)</f>
        <v>0</v>
      </c>
      <c r="BJ130" s="23" t="s">
        <v>80</v>
      </c>
      <c r="BK130" s="233">
        <f>ROUND(I130*H130,1)</f>
        <v>0</v>
      </c>
      <c r="BL130" s="23" t="s">
        <v>151</v>
      </c>
      <c r="BM130" s="23" t="s">
        <v>646</v>
      </c>
    </row>
    <row r="131" spans="2:65" s="1" customFormat="1" ht="51" customHeight="1">
      <c r="B131" s="45"/>
      <c r="C131" s="223" t="s">
        <v>424</v>
      </c>
      <c r="D131" s="223" t="s">
        <v>131</v>
      </c>
      <c r="E131" s="224" t="s">
        <v>1227</v>
      </c>
      <c r="F131" s="225" t="s">
        <v>1143</v>
      </c>
      <c r="G131" s="226" t="s">
        <v>1061</v>
      </c>
      <c r="H131" s="227">
        <v>3</v>
      </c>
      <c r="I131" s="228"/>
      <c r="J131" s="227">
        <f>ROUND(I131*H131,1)</f>
        <v>0</v>
      </c>
      <c r="K131" s="225" t="s">
        <v>224</v>
      </c>
      <c r="L131" s="71"/>
      <c r="M131" s="229" t="s">
        <v>21</v>
      </c>
      <c r="N131" s="230" t="s">
        <v>43</v>
      </c>
      <c r="O131" s="46"/>
      <c r="P131" s="231">
        <f>O131*H131</f>
        <v>0</v>
      </c>
      <c r="Q131" s="231">
        <v>0</v>
      </c>
      <c r="R131" s="231">
        <f>Q131*H131</f>
        <v>0</v>
      </c>
      <c r="S131" s="231">
        <v>0</v>
      </c>
      <c r="T131" s="232">
        <f>S131*H131</f>
        <v>0</v>
      </c>
      <c r="AR131" s="23" t="s">
        <v>151</v>
      </c>
      <c r="AT131" s="23" t="s">
        <v>131</v>
      </c>
      <c r="AU131" s="23" t="s">
        <v>80</v>
      </c>
      <c r="AY131" s="23" t="s">
        <v>130</v>
      </c>
      <c r="BE131" s="233">
        <f>IF(N131="základní",J131,0)</f>
        <v>0</v>
      </c>
      <c r="BF131" s="233">
        <f>IF(N131="snížená",J131,0)</f>
        <v>0</v>
      </c>
      <c r="BG131" s="233">
        <f>IF(N131="zákl. přenesená",J131,0)</f>
        <v>0</v>
      </c>
      <c r="BH131" s="233">
        <f>IF(N131="sníž. přenesená",J131,0)</f>
        <v>0</v>
      </c>
      <c r="BI131" s="233">
        <f>IF(N131="nulová",J131,0)</f>
        <v>0</v>
      </c>
      <c r="BJ131" s="23" t="s">
        <v>80</v>
      </c>
      <c r="BK131" s="233">
        <f>ROUND(I131*H131,1)</f>
        <v>0</v>
      </c>
      <c r="BL131" s="23" t="s">
        <v>151</v>
      </c>
      <c r="BM131" s="23" t="s">
        <v>655</v>
      </c>
    </row>
    <row r="132" spans="2:63" s="10" customFormat="1" ht="37.4" customHeight="1">
      <c r="B132" s="209"/>
      <c r="C132" s="210"/>
      <c r="D132" s="211" t="s">
        <v>71</v>
      </c>
      <c r="E132" s="212" t="s">
        <v>1130</v>
      </c>
      <c r="F132" s="212" t="s">
        <v>1145</v>
      </c>
      <c r="G132" s="210"/>
      <c r="H132" s="210"/>
      <c r="I132" s="213"/>
      <c r="J132" s="214">
        <f>BK132</f>
        <v>0</v>
      </c>
      <c r="K132" s="210"/>
      <c r="L132" s="215"/>
      <c r="M132" s="216"/>
      <c r="N132" s="217"/>
      <c r="O132" s="217"/>
      <c r="P132" s="218">
        <f>SUM(P133:P140)</f>
        <v>0</v>
      </c>
      <c r="Q132" s="217"/>
      <c r="R132" s="218">
        <f>SUM(R133:R140)</f>
        <v>0</v>
      </c>
      <c r="S132" s="217"/>
      <c r="T132" s="219">
        <f>SUM(T133:T140)</f>
        <v>0</v>
      </c>
      <c r="AR132" s="220" t="s">
        <v>80</v>
      </c>
      <c r="AT132" s="221" t="s">
        <v>71</v>
      </c>
      <c r="AU132" s="221" t="s">
        <v>72</v>
      </c>
      <c r="AY132" s="220" t="s">
        <v>130</v>
      </c>
      <c r="BK132" s="222">
        <f>SUM(BK133:BK140)</f>
        <v>0</v>
      </c>
    </row>
    <row r="133" spans="2:65" s="1" customFormat="1" ht="25.5" customHeight="1">
      <c r="B133" s="45"/>
      <c r="C133" s="223" t="s">
        <v>430</v>
      </c>
      <c r="D133" s="223" t="s">
        <v>131</v>
      </c>
      <c r="E133" s="224" t="s">
        <v>1228</v>
      </c>
      <c r="F133" s="225" t="s">
        <v>1151</v>
      </c>
      <c r="G133" s="226" t="s">
        <v>1061</v>
      </c>
      <c r="H133" s="227">
        <v>1</v>
      </c>
      <c r="I133" s="228"/>
      <c r="J133" s="227">
        <f>ROUND(I133*H133,1)</f>
        <v>0</v>
      </c>
      <c r="K133" s="225" t="s">
        <v>224</v>
      </c>
      <c r="L133" s="71"/>
      <c r="M133" s="229" t="s">
        <v>21</v>
      </c>
      <c r="N133" s="230" t="s">
        <v>43</v>
      </c>
      <c r="O133" s="46"/>
      <c r="P133" s="231">
        <f>O133*H133</f>
        <v>0</v>
      </c>
      <c r="Q133" s="231">
        <v>0</v>
      </c>
      <c r="R133" s="231">
        <f>Q133*H133</f>
        <v>0</v>
      </c>
      <c r="S133" s="231">
        <v>0</v>
      </c>
      <c r="T133" s="232">
        <f>S133*H133</f>
        <v>0</v>
      </c>
      <c r="AR133" s="23" t="s">
        <v>151</v>
      </c>
      <c r="AT133" s="23" t="s">
        <v>131</v>
      </c>
      <c r="AU133" s="23" t="s">
        <v>80</v>
      </c>
      <c r="AY133" s="23" t="s">
        <v>130</v>
      </c>
      <c r="BE133" s="233">
        <f>IF(N133="základní",J133,0)</f>
        <v>0</v>
      </c>
      <c r="BF133" s="233">
        <f>IF(N133="snížená",J133,0)</f>
        <v>0</v>
      </c>
      <c r="BG133" s="233">
        <f>IF(N133="zákl. přenesená",J133,0)</f>
        <v>0</v>
      </c>
      <c r="BH133" s="233">
        <f>IF(N133="sníž. přenesená",J133,0)</f>
        <v>0</v>
      </c>
      <c r="BI133" s="233">
        <f>IF(N133="nulová",J133,0)</f>
        <v>0</v>
      </c>
      <c r="BJ133" s="23" t="s">
        <v>80</v>
      </c>
      <c r="BK133" s="233">
        <f>ROUND(I133*H133,1)</f>
        <v>0</v>
      </c>
      <c r="BL133" s="23" t="s">
        <v>151</v>
      </c>
      <c r="BM133" s="23" t="s">
        <v>665</v>
      </c>
    </row>
    <row r="134" spans="2:65" s="1" customFormat="1" ht="25.5" customHeight="1">
      <c r="B134" s="45"/>
      <c r="C134" s="223" t="s">
        <v>434</v>
      </c>
      <c r="D134" s="223" t="s">
        <v>131</v>
      </c>
      <c r="E134" s="224" t="s">
        <v>1229</v>
      </c>
      <c r="F134" s="225" t="s">
        <v>1153</v>
      </c>
      <c r="G134" s="226" t="s">
        <v>1061</v>
      </c>
      <c r="H134" s="227">
        <v>1</v>
      </c>
      <c r="I134" s="228"/>
      <c r="J134" s="227">
        <f>ROUND(I134*H134,1)</f>
        <v>0</v>
      </c>
      <c r="K134" s="225" t="s">
        <v>224</v>
      </c>
      <c r="L134" s="71"/>
      <c r="M134" s="229" t="s">
        <v>21</v>
      </c>
      <c r="N134" s="230" t="s">
        <v>43</v>
      </c>
      <c r="O134" s="46"/>
      <c r="P134" s="231">
        <f>O134*H134</f>
        <v>0</v>
      </c>
      <c r="Q134" s="231">
        <v>0</v>
      </c>
      <c r="R134" s="231">
        <f>Q134*H134</f>
        <v>0</v>
      </c>
      <c r="S134" s="231">
        <v>0</v>
      </c>
      <c r="T134" s="232">
        <f>S134*H134</f>
        <v>0</v>
      </c>
      <c r="AR134" s="23" t="s">
        <v>151</v>
      </c>
      <c r="AT134" s="23" t="s">
        <v>131</v>
      </c>
      <c r="AU134" s="23" t="s">
        <v>80</v>
      </c>
      <c r="AY134" s="23" t="s">
        <v>130</v>
      </c>
      <c r="BE134" s="233">
        <f>IF(N134="základní",J134,0)</f>
        <v>0</v>
      </c>
      <c r="BF134" s="233">
        <f>IF(N134="snížená",J134,0)</f>
        <v>0</v>
      </c>
      <c r="BG134" s="233">
        <f>IF(N134="zákl. přenesená",J134,0)</f>
        <v>0</v>
      </c>
      <c r="BH134" s="233">
        <f>IF(N134="sníž. přenesená",J134,0)</f>
        <v>0</v>
      </c>
      <c r="BI134" s="233">
        <f>IF(N134="nulová",J134,0)</f>
        <v>0</v>
      </c>
      <c r="BJ134" s="23" t="s">
        <v>80</v>
      </c>
      <c r="BK134" s="233">
        <f>ROUND(I134*H134,1)</f>
        <v>0</v>
      </c>
      <c r="BL134" s="23" t="s">
        <v>151</v>
      </c>
      <c r="BM134" s="23" t="s">
        <v>674</v>
      </c>
    </row>
    <row r="135" spans="2:65" s="1" customFormat="1" ht="25.5" customHeight="1">
      <c r="B135" s="45"/>
      <c r="C135" s="223" t="s">
        <v>440</v>
      </c>
      <c r="D135" s="223" t="s">
        <v>131</v>
      </c>
      <c r="E135" s="224" t="s">
        <v>1230</v>
      </c>
      <c r="F135" s="225" t="s">
        <v>1155</v>
      </c>
      <c r="G135" s="226" t="s">
        <v>1061</v>
      </c>
      <c r="H135" s="227">
        <v>1</v>
      </c>
      <c r="I135" s="228"/>
      <c r="J135" s="227">
        <f>ROUND(I135*H135,1)</f>
        <v>0</v>
      </c>
      <c r="K135" s="225" t="s">
        <v>224</v>
      </c>
      <c r="L135" s="71"/>
      <c r="M135" s="229" t="s">
        <v>21</v>
      </c>
      <c r="N135" s="230" t="s">
        <v>43</v>
      </c>
      <c r="O135" s="46"/>
      <c r="P135" s="231">
        <f>O135*H135</f>
        <v>0</v>
      </c>
      <c r="Q135" s="231">
        <v>0</v>
      </c>
      <c r="R135" s="231">
        <f>Q135*H135</f>
        <v>0</v>
      </c>
      <c r="S135" s="231">
        <v>0</v>
      </c>
      <c r="T135" s="232">
        <f>S135*H135</f>
        <v>0</v>
      </c>
      <c r="AR135" s="23" t="s">
        <v>151</v>
      </c>
      <c r="AT135" s="23" t="s">
        <v>131</v>
      </c>
      <c r="AU135" s="23" t="s">
        <v>80</v>
      </c>
      <c r="AY135" s="23" t="s">
        <v>130</v>
      </c>
      <c r="BE135" s="233">
        <f>IF(N135="základní",J135,0)</f>
        <v>0</v>
      </c>
      <c r="BF135" s="233">
        <f>IF(N135="snížená",J135,0)</f>
        <v>0</v>
      </c>
      <c r="BG135" s="233">
        <f>IF(N135="zákl. přenesená",J135,0)</f>
        <v>0</v>
      </c>
      <c r="BH135" s="233">
        <f>IF(N135="sníž. přenesená",J135,0)</f>
        <v>0</v>
      </c>
      <c r="BI135" s="233">
        <f>IF(N135="nulová",J135,0)</f>
        <v>0</v>
      </c>
      <c r="BJ135" s="23" t="s">
        <v>80</v>
      </c>
      <c r="BK135" s="233">
        <f>ROUND(I135*H135,1)</f>
        <v>0</v>
      </c>
      <c r="BL135" s="23" t="s">
        <v>151</v>
      </c>
      <c r="BM135" s="23" t="s">
        <v>381</v>
      </c>
    </row>
    <row r="136" spans="2:65" s="1" customFormat="1" ht="25.5" customHeight="1">
      <c r="B136" s="45"/>
      <c r="C136" s="223" t="s">
        <v>449</v>
      </c>
      <c r="D136" s="223" t="s">
        <v>131</v>
      </c>
      <c r="E136" s="224" t="s">
        <v>1231</v>
      </c>
      <c r="F136" s="225" t="s">
        <v>1157</v>
      </c>
      <c r="G136" s="226" t="s">
        <v>1061</v>
      </c>
      <c r="H136" s="227">
        <v>1</v>
      </c>
      <c r="I136" s="228"/>
      <c r="J136" s="227">
        <f>ROUND(I136*H136,1)</f>
        <v>0</v>
      </c>
      <c r="K136" s="225" t="s">
        <v>224</v>
      </c>
      <c r="L136" s="71"/>
      <c r="M136" s="229" t="s">
        <v>21</v>
      </c>
      <c r="N136" s="230" t="s">
        <v>43</v>
      </c>
      <c r="O136" s="46"/>
      <c r="P136" s="231">
        <f>O136*H136</f>
        <v>0</v>
      </c>
      <c r="Q136" s="231">
        <v>0</v>
      </c>
      <c r="R136" s="231">
        <f>Q136*H136</f>
        <v>0</v>
      </c>
      <c r="S136" s="231">
        <v>0</v>
      </c>
      <c r="T136" s="232">
        <f>S136*H136</f>
        <v>0</v>
      </c>
      <c r="AR136" s="23" t="s">
        <v>151</v>
      </c>
      <c r="AT136" s="23" t="s">
        <v>131</v>
      </c>
      <c r="AU136" s="23" t="s">
        <v>80</v>
      </c>
      <c r="AY136" s="23" t="s">
        <v>130</v>
      </c>
      <c r="BE136" s="233">
        <f>IF(N136="základní",J136,0)</f>
        <v>0</v>
      </c>
      <c r="BF136" s="233">
        <f>IF(N136="snížená",J136,0)</f>
        <v>0</v>
      </c>
      <c r="BG136" s="233">
        <f>IF(N136="zákl. přenesená",J136,0)</f>
        <v>0</v>
      </c>
      <c r="BH136" s="233">
        <f>IF(N136="sníž. přenesená",J136,0)</f>
        <v>0</v>
      </c>
      <c r="BI136" s="233">
        <f>IF(N136="nulová",J136,0)</f>
        <v>0</v>
      </c>
      <c r="BJ136" s="23" t="s">
        <v>80</v>
      </c>
      <c r="BK136" s="233">
        <f>ROUND(I136*H136,1)</f>
        <v>0</v>
      </c>
      <c r="BL136" s="23" t="s">
        <v>151</v>
      </c>
      <c r="BM136" s="23" t="s">
        <v>690</v>
      </c>
    </row>
    <row r="137" spans="2:65" s="1" customFormat="1" ht="25.5" customHeight="1">
      <c r="B137" s="45"/>
      <c r="C137" s="223" t="s">
        <v>455</v>
      </c>
      <c r="D137" s="223" t="s">
        <v>131</v>
      </c>
      <c r="E137" s="224" t="s">
        <v>1232</v>
      </c>
      <c r="F137" s="225" t="s">
        <v>1159</v>
      </c>
      <c r="G137" s="226" t="s">
        <v>1061</v>
      </c>
      <c r="H137" s="227">
        <v>1</v>
      </c>
      <c r="I137" s="228"/>
      <c r="J137" s="227">
        <f>ROUND(I137*H137,1)</f>
        <v>0</v>
      </c>
      <c r="K137" s="225" t="s">
        <v>224</v>
      </c>
      <c r="L137" s="71"/>
      <c r="M137" s="229" t="s">
        <v>21</v>
      </c>
      <c r="N137" s="230" t="s">
        <v>43</v>
      </c>
      <c r="O137" s="46"/>
      <c r="P137" s="231">
        <f>O137*H137</f>
        <v>0</v>
      </c>
      <c r="Q137" s="231">
        <v>0</v>
      </c>
      <c r="R137" s="231">
        <f>Q137*H137</f>
        <v>0</v>
      </c>
      <c r="S137" s="231">
        <v>0</v>
      </c>
      <c r="T137" s="232">
        <f>S137*H137</f>
        <v>0</v>
      </c>
      <c r="AR137" s="23" t="s">
        <v>151</v>
      </c>
      <c r="AT137" s="23" t="s">
        <v>131</v>
      </c>
      <c r="AU137" s="23" t="s">
        <v>80</v>
      </c>
      <c r="AY137" s="23" t="s">
        <v>130</v>
      </c>
      <c r="BE137" s="233">
        <f>IF(N137="základní",J137,0)</f>
        <v>0</v>
      </c>
      <c r="BF137" s="233">
        <f>IF(N137="snížená",J137,0)</f>
        <v>0</v>
      </c>
      <c r="BG137" s="233">
        <f>IF(N137="zákl. přenesená",J137,0)</f>
        <v>0</v>
      </c>
      <c r="BH137" s="233">
        <f>IF(N137="sníž. přenesená",J137,0)</f>
        <v>0</v>
      </c>
      <c r="BI137" s="233">
        <f>IF(N137="nulová",J137,0)</f>
        <v>0</v>
      </c>
      <c r="BJ137" s="23" t="s">
        <v>80</v>
      </c>
      <c r="BK137" s="233">
        <f>ROUND(I137*H137,1)</f>
        <v>0</v>
      </c>
      <c r="BL137" s="23" t="s">
        <v>151</v>
      </c>
      <c r="BM137" s="23" t="s">
        <v>703</v>
      </c>
    </row>
    <row r="138" spans="2:65" s="1" customFormat="1" ht="25.5" customHeight="1">
      <c r="B138" s="45"/>
      <c r="C138" s="223" t="s">
        <v>462</v>
      </c>
      <c r="D138" s="223" t="s">
        <v>131</v>
      </c>
      <c r="E138" s="224" t="s">
        <v>1233</v>
      </c>
      <c r="F138" s="225" t="s">
        <v>1161</v>
      </c>
      <c r="G138" s="226" t="s">
        <v>1061</v>
      </c>
      <c r="H138" s="227">
        <v>1</v>
      </c>
      <c r="I138" s="228"/>
      <c r="J138" s="227">
        <f>ROUND(I138*H138,1)</f>
        <v>0</v>
      </c>
      <c r="K138" s="225" t="s">
        <v>224</v>
      </c>
      <c r="L138" s="71"/>
      <c r="M138" s="229" t="s">
        <v>21</v>
      </c>
      <c r="N138" s="230" t="s">
        <v>43</v>
      </c>
      <c r="O138" s="46"/>
      <c r="P138" s="231">
        <f>O138*H138</f>
        <v>0</v>
      </c>
      <c r="Q138" s="231">
        <v>0</v>
      </c>
      <c r="R138" s="231">
        <f>Q138*H138</f>
        <v>0</v>
      </c>
      <c r="S138" s="231">
        <v>0</v>
      </c>
      <c r="T138" s="232">
        <f>S138*H138</f>
        <v>0</v>
      </c>
      <c r="AR138" s="23" t="s">
        <v>151</v>
      </c>
      <c r="AT138" s="23" t="s">
        <v>131</v>
      </c>
      <c r="AU138" s="23" t="s">
        <v>80</v>
      </c>
      <c r="AY138" s="23" t="s">
        <v>130</v>
      </c>
      <c r="BE138" s="233">
        <f>IF(N138="základní",J138,0)</f>
        <v>0</v>
      </c>
      <c r="BF138" s="233">
        <f>IF(N138="snížená",J138,0)</f>
        <v>0</v>
      </c>
      <c r="BG138" s="233">
        <f>IF(N138="zákl. přenesená",J138,0)</f>
        <v>0</v>
      </c>
      <c r="BH138" s="233">
        <f>IF(N138="sníž. přenesená",J138,0)</f>
        <v>0</v>
      </c>
      <c r="BI138" s="233">
        <f>IF(N138="nulová",J138,0)</f>
        <v>0</v>
      </c>
      <c r="BJ138" s="23" t="s">
        <v>80</v>
      </c>
      <c r="BK138" s="233">
        <f>ROUND(I138*H138,1)</f>
        <v>0</v>
      </c>
      <c r="BL138" s="23" t="s">
        <v>151</v>
      </c>
      <c r="BM138" s="23" t="s">
        <v>716</v>
      </c>
    </row>
    <row r="139" spans="2:65" s="1" customFormat="1" ht="25.5" customHeight="1">
      <c r="B139" s="45"/>
      <c r="C139" s="223" t="s">
        <v>470</v>
      </c>
      <c r="D139" s="223" t="s">
        <v>131</v>
      </c>
      <c r="E139" s="224" t="s">
        <v>1234</v>
      </c>
      <c r="F139" s="225" t="s">
        <v>1163</v>
      </c>
      <c r="G139" s="226" t="s">
        <v>1061</v>
      </c>
      <c r="H139" s="227">
        <v>1</v>
      </c>
      <c r="I139" s="228"/>
      <c r="J139" s="227">
        <f>ROUND(I139*H139,1)</f>
        <v>0</v>
      </c>
      <c r="K139" s="225" t="s">
        <v>224</v>
      </c>
      <c r="L139" s="71"/>
      <c r="M139" s="229" t="s">
        <v>21</v>
      </c>
      <c r="N139" s="230" t="s">
        <v>43</v>
      </c>
      <c r="O139" s="46"/>
      <c r="P139" s="231">
        <f>O139*H139</f>
        <v>0</v>
      </c>
      <c r="Q139" s="231">
        <v>0</v>
      </c>
      <c r="R139" s="231">
        <f>Q139*H139</f>
        <v>0</v>
      </c>
      <c r="S139" s="231">
        <v>0</v>
      </c>
      <c r="T139" s="232">
        <f>S139*H139</f>
        <v>0</v>
      </c>
      <c r="AR139" s="23" t="s">
        <v>151</v>
      </c>
      <c r="AT139" s="23" t="s">
        <v>131</v>
      </c>
      <c r="AU139" s="23" t="s">
        <v>80</v>
      </c>
      <c r="AY139" s="23" t="s">
        <v>130</v>
      </c>
      <c r="BE139" s="233">
        <f>IF(N139="základní",J139,0)</f>
        <v>0</v>
      </c>
      <c r="BF139" s="233">
        <f>IF(N139="snížená",J139,0)</f>
        <v>0</v>
      </c>
      <c r="BG139" s="233">
        <f>IF(N139="zákl. přenesená",J139,0)</f>
        <v>0</v>
      </c>
      <c r="BH139" s="233">
        <f>IF(N139="sníž. přenesená",J139,0)</f>
        <v>0</v>
      </c>
      <c r="BI139" s="233">
        <f>IF(N139="nulová",J139,0)</f>
        <v>0</v>
      </c>
      <c r="BJ139" s="23" t="s">
        <v>80</v>
      </c>
      <c r="BK139" s="233">
        <f>ROUND(I139*H139,1)</f>
        <v>0</v>
      </c>
      <c r="BL139" s="23" t="s">
        <v>151</v>
      </c>
      <c r="BM139" s="23" t="s">
        <v>727</v>
      </c>
    </row>
    <row r="140" spans="2:65" s="1" customFormat="1" ht="25.5" customHeight="1">
      <c r="B140" s="45"/>
      <c r="C140" s="223" t="s">
        <v>476</v>
      </c>
      <c r="D140" s="223" t="s">
        <v>131</v>
      </c>
      <c r="E140" s="224" t="s">
        <v>1235</v>
      </c>
      <c r="F140" s="225" t="s">
        <v>1165</v>
      </c>
      <c r="G140" s="226" t="s">
        <v>1061</v>
      </c>
      <c r="H140" s="227">
        <v>1</v>
      </c>
      <c r="I140" s="228"/>
      <c r="J140" s="227">
        <f>ROUND(I140*H140,1)</f>
        <v>0</v>
      </c>
      <c r="K140" s="225" t="s">
        <v>224</v>
      </c>
      <c r="L140" s="71"/>
      <c r="M140" s="229" t="s">
        <v>21</v>
      </c>
      <c r="N140" s="230" t="s">
        <v>43</v>
      </c>
      <c r="O140" s="46"/>
      <c r="P140" s="231">
        <f>O140*H140</f>
        <v>0</v>
      </c>
      <c r="Q140" s="231">
        <v>0</v>
      </c>
      <c r="R140" s="231">
        <f>Q140*H140</f>
        <v>0</v>
      </c>
      <c r="S140" s="231">
        <v>0</v>
      </c>
      <c r="T140" s="232">
        <f>S140*H140</f>
        <v>0</v>
      </c>
      <c r="AR140" s="23" t="s">
        <v>151</v>
      </c>
      <c r="AT140" s="23" t="s">
        <v>131</v>
      </c>
      <c r="AU140" s="23" t="s">
        <v>80</v>
      </c>
      <c r="AY140" s="23" t="s">
        <v>130</v>
      </c>
      <c r="BE140" s="233">
        <f>IF(N140="základní",J140,0)</f>
        <v>0</v>
      </c>
      <c r="BF140" s="233">
        <f>IF(N140="snížená",J140,0)</f>
        <v>0</v>
      </c>
      <c r="BG140" s="233">
        <f>IF(N140="zákl. přenesená",J140,0)</f>
        <v>0</v>
      </c>
      <c r="BH140" s="233">
        <f>IF(N140="sníž. přenesená",J140,0)</f>
        <v>0</v>
      </c>
      <c r="BI140" s="233">
        <f>IF(N140="nulová",J140,0)</f>
        <v>0</v>
      </c>
      <c r="BJ140" s="23" t="s">
        <v>80</v>
      </c>
      <c r="BK140" s="233">
        <f>ROUND(I140*H140,1)</f>
        <v>0</v>
      </c>
      <c r="BL140" s="23" t="s">
        <v>151</v>
      </c>
      <c r="BM140" s="23" t="s">
        <v>739</v>
      </c>
    </row>
    <row r="141" spans="2:63" s="10" customFormat="1" ht="37.4" customHeight="1">
      <c r="B141" s="209"/>
      <c r="C141" s="210"/>
      <c r="D141" s="211" t="s">
        <v>71</v>
      </c>
      <c r="E141" s="212" t="s">
        <v>1144</v>
      </c>
      <c r="F141" s="212" t="s">
        <v>1167</v>
      </c>
      <c r="G141" s="210"/>
      <c r="H141" s="210"/>
      <c r="I141" s="213"/>
      <c r="J141" s="214">
        <f>BK141</f>
        <v>0</v>
      </c>
      <c r="K141" s="210"/>
      <c r="L141" s="215"/>
      <c r="M141" s="216"/>
      <c r="N141" s="217"/>
      <c r="O141" s="217"/>
      <c r="P141" s="218">
        <f>SUM(P142:P158)</f>
        <v>0</v>
      </c>
      <c r="Q141" s="217"/>
      <c r="R141" s="218">
        <f>SUM(R142:R158)</f>
        <v>0</v>
      </c>
      <c r="S141" s="217"/>
      <c r="T141" s="219">
        <f>SUM(T142:T158)</f>
        <v>0</v>
      </c>
      <c r="AR141" s="220" t="s">
        <v>80</v>
      </c>
      <c r="AT141" s="221" t="s">
        <v>71</v>
      </c>
      <c r="AU141" s="221" t="s">
        <v>72</v>
      </c>
      <c r="AY141" s="220" t="s">
        <v>130</v>
      </c>
      <c r="BK141" s="222">
        <f>SUM(BK142:BK158)</f>
        <v>0</v>
      </c>
    </row>
    <row r="142" spans="2:65" s="1" customFormat="1" ht="16.5" customHeight="1">
      <c r="B142" s="45"/>
      <c r="C142" s="223" t="s">
        <v>482</v>
      </c>
      <c r="D142" s="223" t="s">
        <v>131</v>
      </c>
      <c r="E142" s="224" t="s">
        <v>1236</v>
      </c>
      <c r="F142" s="225" t="s">
        <v>1237</v>
      </c>
      <c r="G142" s="226" t="s">
        <v>1061</v>
      </c>
      <c r="H142" s="227">
        <v>2</v>
      </c>
      <c r="I142" s="228"/>
      <c r="J142" s="227">
        <f>ROUND(I142*H142,1)</f>
        <v>0</v>
      </c>
      <c r="K142" s="225" t="s">
        <v>224</v>
      </c>
      <c r="L142" s="71"/>
      <c r="M142" s="229" t="s">
        <v>21</v>
      </c>
      <c r="N142" s="230" t="s">
        <v>43</v>
      </c>
      <c r="O142" s="46"/>
      <c r="P142" s="231">
        <f>O142*H142</f>
        <v>0</v>
      </c>
      <c r="Q142" s="231">
        <v>0</v>
      </c>
      <c r="R142" s="231">
        <f>Q142*H142</f>
        <v>0</v>
      </c>
      <c r="S142" s="231">
        <v>0</v>
      </c>
      <c r="T142" s="232">
        <f>S142*H142</f>
        <v>0</v>
      </c>
      <c r="AR142" s="23" t="s">
        <v>151</v>
      </c>
      <c r="AT142" s="23" t="s">
        <v>131</v>
      </c>
      <c r="AU142" s="23" t="s">
        <v>80</v>
      </c>
      <c r="AY142" s="23" t="s">
        <v>130</v>
      </c>
      <c r="BE142" s="233">
        <f>IF(N142="základní",J142,0)</f>
        <v>0</v>
      </c>
      <c r="BF142" s="233">
        <f>IF(N142="snížená",J142,0)</f>
        <v>0</v>
      </c>
      <c r="BG142" s="233">
        <f>IF(N142="zákl. přenesená",J142,0)</f>
        <v>0</v>
      </c>
      <c r="BH142" s="233">
        <f>IF(N142="sníž. přenesená",J142,0)</f>
        <v>0</v>
      </c>
      <c r="BI142" s="233">
        <f>IF(N142="nulová",J142,0)</f>
        <v>0</v>
      </c>
      <c r="BJ142" s="23" t="s">
        <v>80</v>
      </c>
      <c r="BK142" s="233">
        <f>ROUND(I142*H142,1)</f>
        <v>0</v>
      </c>
      <c r="BL142" s="23" t="s">
        <v>151</v>
      </c>
      <c r="BM142" s="23" t="s">
        <v>361</v>
      </c>
    </row>
    <row r="143" spans="2:65" s="1" customFormat="1" ht="16.5" customHeight="1">
      <c r="B143" s="45"/>
      <c r="C143" s="223" t="s">
        <v>488</v>
      </c>
      <c r="D143" s="223" t="s">
        <v>131</v>
      </c>
      <c r="E143" s="224" t="s">
        <v>1238</v>
      </c>
      <c r="F143" s="225" t="s">
        <v>1169</v>
      </c>
      <c r="G143" s="226" t="s">
        <v>1061</v>
      </c>
      <c r="H143" s="227">
        <v>50</v>
      </c>
      <c r="I143" s="228"/>
      <c r="J143" s="227">
        <f>ROUND(I143*H143,1)</f>
        <v>0</v>
      </c>
      <c r="K143" s="225" t="s">
        <v>224</v>
      </c>
      <c r="L143" s="71"/>
      <c r="M143" s="229" t="s">
        <v>21</v>
      </c>
      <c r="N143" s="230" t="s">
        <v>43</v>
      </c>
      <c r="O143" s="46"/>
      <c r="P143" s="231">
        <f>O143*H143</f>
        <v>0</v>
      </c>
      <c r="Q143" s="231">
        <v>0</v>
      </c>
      <c r="R143" s="231">
        <f>Q143*H143</f>
        <v>0</v>
      </c>
      <c r="S143" s="231">
        <v>0</v>
      </c>
      <c r="T143" s="232">
        <f>S143*H143</f>
        <v>0</v>
      </c>
      <c r="AR143" s="23" t="s">
        <v>151</v>
      </c>
      <c r="AT143" s="23" t="s">
        <v>131</v>
      </c>
      <c r="AU143" s="23" t="s">
        <v>80</v>
      </c>
      <c r="AY143" s="23" t="s">
        <v>130</v>
      </c>
      <c r="BE143" s="233">
        <f>IF(N143="základní",J143,0)</f>
        <v>0</v>
      </c>
      <c r="BF143" s="233">
        <f>IF(N143="snížená",J143,0)</f>
        <v>0</v>
      </c>
      <c r="BG143" s="233">
        <f>IF(N143="zákl. přenesená",J143,0)</f>
        <v>0</v>
      </c>
      <c r="BH143" s="233">
        <f>IF(N143="sníž. přenesená",J143,0)</f>
        <v>0</v>
      </c>
      <c r="BI143" s="233">
        <f>IF(N143="nulová",J143,0)</f>
        <v>0</v>
      </c>
      <c r="BJ143" s="23" t="s">
        <v>80</v>
      </c>
      <c r="BK143" s="233">
        <f>ROUND(I143*H143,1)</f>
        <v>0</v>
      </c>
      <c r="BL143" s="23" t="s">
        <v>151</v>
      </c>
      <c r="BM143" s="23" t="s">
        <v>764</v>
      </c>
    </row>
    <row r="144" spans="2:65" s="1" customFormat="1" ht="16.5" customHeight="1">
      <c r="B144" s="45"/>
      <c r="C144" s="223" t="s">
        <v>388</v>
      </c>
      <c r="D144" s="223" t="s">
        <v>131</v>
      </c>
      <c r="E144" s="224" t="s">
        <v>1239</v>
      </c>
      <c r="F144" s="225" t="s">
        <v>1172</v>
      </c>
      <c r="G144" s="226" t="s">
        <v>1061</v>
      </c>
      <c r="H144" s="227">
        <v>15</v>
      </c>
      <c r="I144" s="228"/>
      <c r="J144" s="227">
        <f>ROUND(I144*H144,1)</f>
        <v>0</v>
      </c>
      <c r="K144" s="225" t="s">
        <v>224</v>
      </c>
      <c r="L144" s="71"/>
      <c r="M144" s="229" t="s">
        <v>21</v>
      </c>
      <c r="N144" s="230" t="s">
        <v>43</v>
      </c>
      <c r="O144" s="46"/>
      <c r="P144" s="231">
        <f>O144*H144</f>
        <v>0</v>
      </c>
      <c r="Q144" s="231">
        <v>0</v>
      </c>
      <c r="R144" s="231">
        <f>Q144*H144</f>
        <v>0</v>
      </c>
      <c r="S144" s="231">
        <v>0</v>
      </c>
      <c r="T144" s="232">
        <f>S144*H144</f>
        <v>0</v>
      </c>
      <c r="AR144" s="23" t="s">
        <v>151</v>
      </c>
      <c r="AT144" s="23" t="s">
        <v>131</v>
      </c>
      <c r="AU144" s="23" t="s">
        <v>80</v>
      </c>
      <c r="AY144" s="23" t="s">
        <v>130</v>
      </c>
      <c r="BE144" s="233">
        <f>IF(N144="základní",J144,0)</f>
        <v>0</v>
      </c>
      <c r="BF144" s="233">
        <f>IF(N144="snížená",J144,0)</f>
        <v>0</v>
      </c>
      <c r="BG144" s="233">
        <f>IF(N144="zákl. přenesená",J144,0)</f>
        <v>0</v>
      </c>
      <c r="BH144" s="233">
        <f>IF(N144="sníž. přenesená",J144,0)</f>
        <v>0</v>
      </c>
      <c r="BI144" s="233">
        <f>IF(N144="nulová",J144,0)</f>
        <v>0</v>
      </c>
      <c r="BJ144" s="23" t="s">
        <v>80</v>
      </c>
      <c r="BK144" s="233">
        <f>ROUND(I144*H144,1)</f>
        <v>0</v>
      </c>
      <c r="BL144" s="23" t="s">
        <v>151</v>
      </c>
      <c r="BM144" s="23" t="s">
        <v>772</v>
      </c>
    </row>
    <row r="145" spans="2:65" s="1" customFormat="1" ht="16.5" customHeight="1">
      <c r="B145" s="45"/>
      <c r="C145" s="223" t="s">
        <v>499</v>
      </c>
      <c r="D145" s="223" t="s">
        <v>131</v>
      </c>
      <c r="E145" s="224" t="s">
        <v>1240</v>
      </c>
      <c r="F145" s="225" t="s">
        <v>1241</v>
      </c>
      <c r="G145" s="226" t="s">
        <v>1242</v>
      </c>
      <c r="H145" s="227">
        <v>20</v>
      </c>
      <c r="I145" s="228"/>
      <c r="J145" s="227">
        <f>ROUND(I145*H145,1)</f>
        <v>0</v>
      </c>
      <c r="K145" s="225" t="s">
        <v>224</v>
      </c>
      <c r="L145" s="71"/>
      <c r="M145" s="229" t="s">
        <v>21</v>
      </c>
      <c r="N145" s="230" t="s">
        <v>43</v>
      </c>
      <c r="O145" s="46"/>
      <c r="P145" s="231">
        <f>O145*H145</f>
        <v>0</v>
      </c>
      <c r="Q145" s="231">
        <v>0</v>
      </c>
      <c r="R145" s="231">
        <f>Q145*H145</f>
        <v>0</v>
      </c>
      <c r="S145" s="231">
        <v>0</v>
      </c>
      <c r="T145" s="232">
        <f>S145*H145</f>
        <v>0</v>
      </c>
      <c r="AR145" s="23" t="s">
        <v>151</v>
      </c>
      <c r="AT145" s="23" t="s">
        <v>131</v>
      </c>
      <c r="AU145" s="23" t="s">
        <v>80</v>
      </c>
      <c r="AY145" s="23" t="s">
        <v>130</v>
      </c>
      <c r="BE145" s="233">
        <f>IF(N145="základní",J145,0)</f>
        <v>0</v>
      </c>
      <c r="BF145" s="233">
        <f>IF(N145="snížená",J145,0)</f>
        <v>0</v>
      </c>
      <c r="BG145" s="233">
        <f>IF(N145="zákl. přenesená",J145,0)</f>
        <v>0</v>
      </c>
      <c r="BH145" s="233">
        <f>IF(N145="sníž. přenesená",J145,0)</f>
        <v>0</v>
      </c>
      <c r="BI145" s="233">
        <f>IF(N145="nulová",J145,0)</f>
        <v>0</v>
      </c>
      <c r="BJ145" s="23" t="s">
        <v>80</v>
      </c>
      <c r="BK145" s="233">
        <f>ROUND(I145*H145,1)</f>
        <v>0</v>
      </c>
      <c r="BL145" s="23" t="s">
        <v>151</v>
      </c>
      <c r="BM145" s="23" t="s">
        <v>781</v>
      </c>
    </row>
    <row r="146" spans="2:65" s="1" customFormat="1" ht="25.5" customHeight="1">
      <c r="B146" s="45"/>
      <c r="C146" s="223" t="s">
        <v>506</v>
      </c>
      <c r="D146" s="223" t="s">
        <v>131</v>
      </c>
      <c r="E146" s="224" t="s">
        <v>1243</v>
      </c>
      <c r="F146" s="225" t="s">
        <v>1244</v>
      </c>
      <c r="G146" s="226" t="s">
        <v>1242</v>
      </c>
      <c r="H146" s="227">
        <v>40</v>
      </c>
      <c r="I146" s="228"/>
      <c r="J146" s="227">
        <f>ROUND(I146*H146,1)</f>
        <v>0</v>
      </c>
      <c r="K146" s="225" t="s">
        <v>224</v>
      </c>
      <c r="L146" s="71"/>
      <c r="M146" s="229" t="s">
        <v>21</v>
      </c>
      <c r="N146" s="230" t="s">
        <v>43</v>
      </c>
      <c r="O146" s="46"/>
      <c r="P146" s="231">
        <f>O146*H146</f>
        <v>0</v>
      </c>
      <c r="Q146" s="231">
        <v>0</v>
      </c>
      <c r="R146" s="231">
        <f>Q146*H146</f>
        <v>0</v>
      </c>
      <c r="S146" s="231">
        <v>0</v>
      </c>
      <c r="T146" s="232">
        <f>S146*H146</f>
        <v>0</v>
      </c>
      <c r="AR146" s="23" t="s">
        <v>151</v>
      </c>
      <c r="AT146" s="23" t="s">
        <v>131</v>
      </c>
      <c r="AU146" s="23" t="s">
        <v>80</v>
      </c>
      <c r="AY146" s="23" t="s">
        <v>130</v>
      </c>
      <c r="BE146" s="233">
        <f>IF(N146="základní",J146,0)</f>
        <v>0</v>
      </c>
      <c r="BF146" s="233">
        <f>IF(N146="snížená",J146,0)</f>
        <v>0</v>
      </c>
      <c r="BG146" s="233">
        <f>IF(N146="zákl. přenesená",J146,0)</f>
        <v>0</v>
      </c>
      <c r="BH146" s="233">
        <f>IF(N146="sníž. přenesená",J146,0)</f>
        <v>0</v>
      </c>
      <c r="BI146" s="233">
        <f>IF(N146="nulová",J146,0)</f>
        <v>0</v>
      </c>
      <c r="BJ146" s="23" t="s">
        <v>80</v>
      </c>
      <c r="BK146" s="233">
        <f>ROUND(I146*H146,1)</f>
        <v>0</v>
      </c>
      <c r="BL146" s="23" t="s">
        <v>151</v>
      </c>
      <c r="BM146" s="23" t="s">
        <v>791</v>
      </c>
    </row>
    <row r="147" spans="2:65" s="1" customFormat="1" ht="25.5" customHeight="1">
      <c r="B147" s="45"/>
      <c r="C147" s="223" t="s">
        <v>514</v>
      </c>
      <c r="D147" s="223" t="s">
        <v>131</v>
      </c>
      <c r="E147" s="224" t="s">
        <v>1245</v>
      </c>
      <c r="F147" s="225" t="s">
        <v>1246</v>
      </c>
      <c r="G147" s="226" t="s">
        <v>1242</v>
      </c>
      <c r="H147" s="227">
        <v>60</v>
      </c>
      <c r="I147" s="228"/>
      <c r="J147" s="227">
        <f>ROUND(I147*H147,1)</f>
        <v>0</v>
      </c>
      <c r="K147" s="225" t="s">
        <v>224</v>
      </c>
      <c r="L147" s="71"/>
      <c r="M147" s="229" t="s">
        <v>21</v>
      </c>
      <c r="N147" s="230" t="s">
        <v>43</v>
      </c>
      <c r="O147" s="46"/>
      <c r="P147" s="231">
        <f>O147*H147</f>
        <v>0</v>
      </c>
      <c r="Q147" s="231">
        <v>0</v>
      </c>
      <c r="R147" s="231">
        <f>Q147*H147</f>
        <v>0</v>
      </c>
      <c r="S147" s="231">
        <v>0</v>
      </c>
      <c r="T147" s="232">
        <f>S147*H147</f>
        <v>0</v>
      </c>
      <c r="AR147" s="23" t="s">
        <v>151</v>
      </c>
      <c r="AT147" s="23" t="s">
        <v>131</v>
      </c>
      <c r="AU147" s="23" t="s">
        <v>80</v>
      </c>
      <c r="AY147" s="23" t="s">
        <v>130</v>
      </c>
      <c r="BE147" s="233">
        <f>IF(N147="základní",J147,0)</f>
        <v>0</v>
      </c>
      <c r="BF147" s="233">
        <f>IF(N147="snížená",J147,0)</f>
        <v>0</v>
      </c>
      <c r="BG147" s="233">
        <f>IF(N147="zákl. přenesená",J147,0)</f>
        <v>0</v>
      </c>
      <c r="BH147" s="233">
        <f>IF(N147="sníž. přenesená",J147,0)</f>
        <v>0</v>
      </c>
      <c r="BI147" s="233">
        <f>IF(N147="nulová",J147,0)</f>
        <v>0</v>
      </c>
      <c r="BJ147" s="23" t="s">
        <v>80</v>
      </c>
      <c r="BK147" s="233">
        <f>ROUND(I147*H147,1)</f>
        <v>0</v>
      </c>
      <c r="BL147" s="23" t="s">
        <v>151</v>
      </c>
      <c r="BM147" s="23" t="s">
        <v>800</v>
      </c>
    </row>
    <row r="148" spans="2:65" s="1" customFormat="1" ht="16.5" customHeight="1">
      <c r="B148" s="45"/>
      <c r="C148" s="223" t="s">
        <v>519</v>
      </c>
      <c r="D148" s="223" t="s">
        <v>131</v>
      </c>
      <c r="E148" s="224" t="s">
        <v>1247</v>
      </c>
      <c r="F148" s="225" t="s">
        <v>1248</v>
      </c>
      <c r="G148" s="226" t="s">
        <v>1242</v>
      </c>
      <c r="H148" s="227">
        <v>10</v>
      </c>
      <c r="I148" s="228"/>
      <c r="J148" s="227">
        <f>ROUND(I148*H148,1)</f>
        <v>0</v>
      </c>
      <c r="K148" s="225" t="s">
        <v>224</v>
      </c>
      <c r="L148" s="71"/>
      <c r="M148" s="229" t="s">
        <v>21</v>
      </c>
      <c r="N148" s="230" t="s">
        <v>43</v>
      </c>
      <c r="O148" s="46"/>
      <c r="P148" s="231">
        <f>O148*H148</f>
        <v>0</v>
      </c>
      <c r="Q148" s="231">
        <v>0</v>
      </c>
      <c r="R148" s="231">
        <f>Q148*H148</f>
        <v>0</v>
      </c>
      <c r="S148" s="231">
        <v>0</v>
      </c>
      <c r="T148" s="232">
        <f>S148*H148</f>
        <v>0</v>
      </c>
      <c r="AR148" s="23" t="s">
        <v>151</v>
      </c>
      <c r="AT148" s="23" t="s">
        <v>131</v>
      </c>
      <c r="AU148" s="23" t="s">
        <v>80</v>
      </c>
      <c r="AY148" s="23" t="s">
        <v>130</v>
      </c>
      <c r="BE148" s="233">
        <f>IF(N148="základní",J148,0)</f>
        <v>0</v>
      </c>
      <c r="BF148" s="233">
        <f>IF(N148="snížená",J148,0)</f>
        <v>0</v>
      </c>
      <c r="BG148" s="233">
        <f>IF(N148="zákl. přenesená",J148,0)</f>
        <v>0</v>
      </c>
      <c r="BH148" s="233">
        <f>IF(N148="sníž. přenesená",J148,0)</f>
        <v>0</v>
      </c>
      <c r="BI148" s="233">
        <f>IF(N148="nulová",J148,0)</f>
        <v>0</v>
      </c>
      <c r="BJ148" s="23" t="s">
        <v>80</v>
      </c>
      <c r="BK148" s="233">
        <f>ROUND(I148*H148,1)</f>
        <v>0</v>
      </c>
      <c r="BL148" s="23" t="s">
        <v>151</v>
      </c>
      <c r="BM148" s="23" t="s">
        <v>813</v>
      </c>
    </row>
    <row r="149" spans="2:65" s="1" customFormat="1" ht="16.5" customHeight="1">
      <c r="B149" s="45"/>
      <c r="C149" s="223" t="s">
        <v>525</v>
      </c>
      <c r="D149" s="223" t="s">
        <v>131</v>
      </c>
      <c r="E149" s="224" t="s">
        <v>1249</v>
      </c>
      <c r="F149" s="225" t="s">
        <v>1250</v>
      </c>
      <c r="G149" s="226" t="s">
        <v>1242</v>
      </c>
      <c r="H149" s="227">
        <v>20</v>
      </c>
      <c r="I149" s="228"/>
      <c r="J149" s="227">
        <f>ROUND(I149*H149,1)</f>
        <v>0</v>
      </c>
      <c r="K149" s="225" t="s">
        <v>224</v>
      </c>
      <c r="L149" s="71"/>
      <c r="M149" s="229" t="s">
        <v>21</v>
      </c>
      <c r="N149" s="230" t="s">
        <v>43</v>
      </c>
      <c r="O149" s="46"/>
      <c r="P149" s="231">
        <f>O149*H149</f>
        <v>0</v>
      </c>
      <c r="Q149" s="231">
        <v>0</v>
      </c>
      <c r="R149" s="231">
        <f>Q149*H149</f>
        <v>0</v>
      </c>
      <c r="S149" s="231">
        <v>0</v>
      </c>
      <c r="T149" s="232">
        <f>S149*H149</f>
        <v>0</v>
      </c>
      <c r="AR149" s="23" t="s">
        <v>151</v>
      </c>
      <c r="AT149" s="23" t="s">
        <v>131</v>
      </c>
      <c r="AU149" s="23" t="s">
        <v>80</v>
      </c>
      <c r="AY149" s="23" t="s">
        <v>130</v>
      </c>
      <c r="BE149" s="233">
        <f>IF(N149="základní",J149,0)</f>
        <v>0</v>
      </c>
      <c r="BF149" s="233">
        <f>IF(N149="snížená",J149,0)</f>
        <v>0</v>
      </c>
      <c r="BG149" s="233">
        <f>IF(N149="zákl. přenesená",J149,0)</f>
        <v>0</v>
      </c>
      <c r="BH149" s="233">
        <f>IF(N149="sníž. přenesená",J149,0)</f>
        <v>0</v>
      </c>
      <c r="BI149" s="233">
        <f>IF(N149="nulová",J149,0)</f>
        <v>0</v>
      </c>
      <c r="BJ149" s="23" t="s">
        <v>80</v>
      </c>
      <c r="BK149" s="233">
        <f>ROUND(I149*H149,1)</f>
        <v>0</v>
      </c>
      <c r="BL149" s="23" t="s">
        <v>151</v>
      </c>
      <c r="BM149" s="23" t="s">
        <v>709</v>
      </c>
    </row>
    <row r="150" spans="2:65" s="1" customFormat="1" ht="25.5" customHeight="1">
      <c r="B150" s="45"/>
      <c r="C150" s="223" t="s">
        <v>531</v>
      </c>
      <c r="D150" s="223" t="s">
        <v>131</v>
      </c>
      <c r="E150" s="224" t="s">
        <v>1251</v>
      </c>
      <c r="F150" s="225" t="s">
        <v>1252</v>
      </c>
      <c r="G150" s="226" t="s">
        <v>1242</v>
      </c>
      <c r="H150" s="227">
        <v>12</v>
      </c>
      <c r="I150" s="228"/>
      <c r="J150" s="227">
        <f>ROUND(I150*H150,1)</f>
        <v>0</v>
      </c>
      <c r="K150" s="225" t="s">
        <v>224</v>
      </c>
      <c r="L150" s="71"/>
      <c r="M150" s="229" t="s">
        <v>21</v>
      </c>
      <c r="N150" s="230" t="s">
        <v>43</v>
      </c>
      <c r="O150" s="46"/>
      <c r="P150" s="231">
        <f>O150*H150</f>
        <v>0</v>
      </c>
      <c r="Q150" s="231">
        <v>0</v>
      </c>
      <c r="R150" s="231">
        <f>Q150*H150</f>
        <v>0</v>
      </c>
      <c r="S150" s="231">
        <v>0</v>
      </c>
      <c r="T150" s="232">
        <f>S150*H150</f>
        <v>0</v>
      </c>
      <c r="AR150" s="23" t="s">
        <v>151</v>
      </c>
      <c r="AT150" s="23" t="s">
        <v>131</v>
      </c>
      <c r="AU150" s="23" t="s">
        <v>80</v>
      </c>
      <c r="AY150" s="23" t="s">
        <v>130</v>
      </c>
      <c r="BE150" s="233">
        <f>IF(N150="základní",J150,0)</f>
        <v>0</v>
      </c>
      <c r="BF150" s="233">
        <f>IF(N150="snížená",J150,0)</f>
        <v>0</v>
      </c>
      <c r="BG150" s="233">
        <f>IF(N150="zákl. přenesená",J150,0)</f>
        <v>0</v>
      </c>
      <c r="BH150" s="233">
        <f>IF(N150="sníž. přenesená",J150,0)</f>
        <v>0</v>
      </c>
      <c r="BI150" s="233">
        <f>IF(N150="nulová",J150,0)</f>
        <v>0</v>
      </c>
      <c r="BJ150" s="23" t="s">
        <v>80</v>
      </c>
      <c r="BK150" s="233">
        <f>ROUND(I150*H150,1)</f>
        <v>0</v>
      </c>
      <c r="BL150" s="23" t="s">
        <v>151</v>
      </c>
      <c r="BM150" s="23" t="s">
        <v>837</v>
      </c>
    </row>
    <row r="151" spans="2:65" s="1" customFormat="1" ht="16.5" customHeight="1">
      <c r="B151" s="45"/>
      <c r="C151" s="223" t="s">
        <v>537</v>
      </c>
      <c r="D151" s="223" t="s">
        <v>131</v>
      </c>
      <c r="E151" s="224" t="s">
        <v>1253</v>
      </c>
      <c r="F151" s="225" t="s">
        <v>1254</v>
      </c>
      <c r="G151" s="226" t="s">
        <v>1242</v>
      </c>
      <c r="H151" s="227">
        <v>15</v>
      </c>
      <c r="I151" s="228"/>
      <c r="J151" s="227">
        <f>ROUND(I151*H151,1)</f>
        <v>0</v>
      </c>
      <c r="K151" s="225" t="s">
        <v>224</v>
      </c>
      <c r="L151" s="71"/>
      <c r="M151" s="229" t="s">
        <v>21</v>
      </c>
      <c r="N151" s="230" t="s">
        <v>43</v>
      </c>
      <c r="O151" s="46"/>
      <c r="P151" s="231">
        <f>O151*H151</f>
        <v>0</v>
      </c>
      <c r="Q151" s="231">
        <v>0</v>
      </c>
      <c r="R151" s="231">
        <f>Q151*H151</f>
        <v>0</v>
      </c>
      <c r="S151" s="231">
        <v>0</v>
      </c>
      <c r="T151" s="232">
        <f>S151*H151</f>
        <v>0</v>
      </c>
      <c r="AR151" s="23" t="s">
        <v>151</v>
      </c>
      <c r="AT151" s="23" t="s">
        <v>131</v>
      </c>
      <c r="AU151" s="23" t="s">
        <v>80</v>
      </c>
      <c r="AY151" s="23" t="s">
        <v>130</v>
      </c>
      <c r="BE151" s="233">
        <f>IF(N151="základní",J151,0)</f>
        <v>0</v>
      </c>
      <c r="BF151" s="233">
        <f>IF(N151="snížená",J151,0)</f>
        <v>0</v>
      </c>
      <c r="BG151" s="233">
        <f>IF(N151="zákl. přenesená",J151,0)</f>
        <v>0</v>
      </c>
      <c r="BH151" s="233">
        <f>IF(N151="sníž. přenesená",J151,0)</f>
        <v>0</v>
      </c>
      <c r="BI151" s="233">
        <f>IF(N151="nulová",J151,0)</f>
        <v>0</v>
      </c>
      <c r="BJ151" s="23" t="s">
        <v>80</v>
      </c>
      <c r="BK151" s="233">
        <f>ROUND(I151*H151,1)</f>
        <v>0</v>
      </c>
      <c r="BL151" s="23" t="s">
        <v>151</v>
      </c>
      <c r="BM151" s="23" t="s">
        <v>848</v>
      </c>
    </row>
    <row r="152" spans="2:65" s="1" customFormat="1" ht="38.25" customHeight="1">
      <c r="B152" s="45"/>
      <c r="C152" s="223" t="s">
        <v>543</v>
      </c>
      <c r="D152" s="223" t="s">
        <v>131</v>
      </c>
      <c r="E152" s="224" t="s">
        <v>1255</v>
      </c>
      <c r="F152" s="225" t="s">
        <v>1256</v>
      </c>
      <c r="G152" s="226" t="s">
        <v>1242</v>
      </c>
      <c r="H152" s="227">
        <v>50</v>
      </c>
      <c r="I152" s="228"/>
      <c r="J152" s="227">
        <f>ROUND(I152*H152,1)</f>
        <v>0</v>
      </c>
      <c r="K152" s="225" t="s">
        <v>224</v>
      </c>
      <c r="L152" s="71"/>
      <c r="M152" s="229" t="s">
        <v>21</v>
      </c>
      <c r="N152" s="230" t="s">
        <v>43</v>
      </c>
      <c r="O152" s="46"/>
      <c r="P152" s="231">
        <f>O152*H152</f>
        <v>0</v>
      </c>
      <c r="Q152" s="231">
        <v>0</v>
      </c>
      <c r="R152" s="231">
        <f>Q152*H152</f>
        <v>0</v>
      </c>
      <c r="S152" s="231">
        <v>0</v>
      </c>
      <c r="T152" s="232">
        <f>S152*H152</f>
        <v>0</v>
      </c>
      <c r="AR152" s="23" t="s">
        <v>151</v>
      </c>
      <c r="AT152" s="23" t="s">
        <v>131</v>
      </c>
      <c r="AU152" s="23" t="s">
        <v>80</v>
      </c>
      <c r="AY152" s="23" t="s">
        <v>130</v>
      </c>
      <c r="BE152" s="233">
        <f>IF(N152="základní",J152,0)</f>
        <v>0</v>
      </c>
      <c r="BF152" s="233">
        <f>IF(N152="snížená",J152,0)</f>
        <v>0</v>
      </c>
      <c r="BG152" s="233">
        <f>IF(N152="zákl. přenesená",J152,0)</f>
        <v>0</v>
      </c>
      <c r="BH152" s="233">
        <f>IF(N152="sníž. přenesená",J152,0)</f>
        <v>0</v>
      </c>
      <c r="BI152" s="233">
        <f>IF(N152="nulová",J152,0)</f>
        <v>0</v>
      </c>
      <c r="BJ152" s="23" t="s">
        <v>80</v>
      </c>
      <c r="BK152" s="233">
        <f>ROUND(I152*H152,1)</f>
        <v>0</v>
      </c>
      <c r="BL152" s="23" t="s">
        <v>151</v>
      </c>
      <c r="BM152" s="23" t="s">
        <v>859</v>
      </c>
    </row>
    <row r="153" spans="2:65" s="1" customFormat="1" ht="25.5" customHeight="1">
      <c r="B153" s="45"/>
      <c r="C153" s="223" t="s">
        <v>554</v>
      </c>
      <c r="D153" s="223" t="s">
        <v>131</v>
      </c>
      <c r="E153" s="224" t="s">
        <v>1257</v>
      </c>
      <c r="F153" s="225" t="s">
        <v>1258</v>
      </c>
      <c r="G153" s="226" t="s">
        <v>1242</v>
      </c>
      <c r="H153" s="227">
        <v>5</v>
      </c>
      <c r="I153" s="228"/>
      <c r="J153" s="227">
        <f>ROUND(I153*H153,1)</f>
        <v>0</v>
      </c>
      <c r="K153" s="225" t="s">
        <v>224</v>
      </c>
      <c r="L153" s="71"/>
      <c r="M153" s="229" t="s">
        <v>21</v>
      </c>
      <c r="N153" s="230" t="s">
        <v>43</v>
      </c>
      <c r="O153" s="46"/>
      <c r="P153" s="231">
        <f>O153*H153</f>
        <v>0</v>
      </c>
      <c r="Q153" s="231">
        <v>0</v>
      </c>
      <c r="R153" s="231">
        <f>Q153*H153</f>
        <v>0</v>
      </c>
      <c r="S153" s="231">
        <v>0</v>
      </c>
      <c r="T153" s="232">
        <f>S153*H153</f>
        <v>0</v>
      </c>
      <c r="AR153" s="23" t="s">
        <v>151</v>
      </c>
      <c r="AT153" s="23" t="s">
        <v>131</v>
      </c>
      <c r="AU153" s="23" t="s">
        <v>80</v>
      </c>
      <c r="AY153" s="23" t="s">
        <v>130</v>
      </c>
      <c r="BE153" s="233">
        <f>IF(N153="základní",J153,0)</f>
        <v>0</v>
      </c>
      <c r="BF153" s="233">
        <f>IF(N153="snížená",J153,0)</f>
        <v>0</v>
      </c>
      <c r="BG153" s="233">
        <f>IF(N153="zákl. přenesená",J153,0)</f>
        <v>0</v>
      </c>
      <c r="BH153" s="233">
        <f>IF(N153="sníž. přenesená",J153,0)</f>
        <v>0</v>
      </c>
      <c r="BI153" s="233">
        <f>IF(N153="nulová",J153,0)</f>
        <v>0</v>
      </c>
      <c r="BJ153" s="23" t="s">
        <v>80</v>
      </c>
      <c r="BK153" s="233">
        <f>ROUND(I153*H153,1)</f>
        <v>0</v>
      </c>
      <c r="BL153" s="23" t="s">
        <v>151</v>
      </c>
      <c r="BM153" s="23" t="s">
        <v>871</v>
      </c>
    </row>
    <row r="154" spans="2:65" s="1" customFormat="1" ht="25.5" customHeight="1">
      <c r="B154" s="45"/>
      <c r="C154" s="223" t="s">
        <v>560</v>
      </c>
      <c r="D154" s="223" t="s">
        <v>131</v>
      </c>
      <c r="E154" s="224" t="s">
        <v>1259</v>
      </c>
      <c r="F154" s="225" t="s">
        <v>1260</v>
      </c>
      <c r="G154" s="226" t="s">
        <v>1242</v>
      </c>
      <c r="H154" s="227">
        <v>30</v>
      </c>
      <c r="I154" s="228"/>
      <c r="J154" s="227">
        <f>ROUND(I154*H154,1)</f>
        <v>0</v>
      </c>
      <c r="K154" s="225" t="s">
        <v>224</v>
      </c>
      <c r="L154" s="71"/>
      <c r="M154" s="229" t="s">
        <v>21</v>
      </c>
      <c r="N154" s="230" t="s">
        <v>43</v>
      </c>
      <c r="O154" s="46"/>
      <c r="P154" s="231">
        <f>O154*H154</f>
        <v>0</v>
      </c>
      <c r="Q154" s="231">
        <v>0</v>
      </c>
      <c r="R154" s="231">
        <f>Q154*H154</f>
        <v>0</v>
      </c>
      <c r="S154" s="231">
        <v>0</v>
      </c>
      <c r="T154" s="232">
        <f>S154*H154</f>
        <v>0</v>
      </c>
      <c r="AR154" s="23" t="s">
        <v>151</v>
      </c>
      <c r="AT154" s="23" t="s">
        <v>131</v>
      </c>
      <c r="AU154" s="23" t="s">
        <v>80</v>
      </c>
      <c r="AY154" s="23" t="s">
        <v>130</v>
      </c>
      <c r="BE154" s="233">
        <f>IF(N154="základní",J154,0)</f>
        <v>0</v>
      </c>
      <c r="BF154" s="233">
        <f>IF(N154="snížená",J154,0)</f>
        <v>0</v>
      </c>
      <c r="BG154" s="233">
        <f>IF(N154="zákl. přenesená",J154,0)</f>
        <v>0</v>
      </c>
      <c r="BH154" s="233">
        <f>IF(N154="sníž. přenesená",J154,0)</f>
        <v>0</v>
      </c>
      <c r="BI154" s="233">
        <f>IF(N154="nulová",J154,0)</f>
        <v>0</v>
      </c>
      <c r="BJ154" s="23" t="s">
        <v>80</v>
      </c>
      <c r="BK154" s="233">
        <f>ROUND(I154*H154,1)</f>
        <v>0</v>
      </c>
      <c r="BL154" s="23" t="s">
        <v>151</v>
      </c>
      <c r="BM154" s="23" t="s">
        <v>883</v>
      </c>
    </row>
    <row r="155" spans="2:65" s="1" customFormat="1" ht="16.5" customHeight="1">
      <c r="B155" s="45"/>
      <c r="C155" s="223" t="s">
        <v>582</v>
      </c>
      <c r="D155" s="223" t="s">
        <v>131</v>
      </c>
      <c r="E155" s="224" t="s">
        <v>1261</v>
      </c>
      <c r="F155" s="225" t="s">
        <v>1262</v>
      </c>
      <c r="G155" s="226" t="s">
        <v>1242</v>
      </c>
      <c r="H155" s="227">
        <v>15</v>
      </c>
      <c r="I155" s="228"/>
      <c r="J155" s="227">
        <f>ROUND(I155*H155,1)</f>
        <v>0</v>
      </c>
      <c r="K155" s="225" t="s">
        <v>224</v>
      </c>
      <c r="L155" s="71"/>
      <c r="M155" s="229" t="s">
        <v>21</v>
      </c>
      <c r="N155" s="230" t="s">
        <v>43</v>
      </c>
      <c r="O155" s="46"/>
      <c r="P155" s="231">
        <f>O155*H155</f>
        <v>0</v>
      </c>
      <c r="Q155" s="231">
        <v>0</v>
      </c>
      <c r="R155" s="231">
        <f>Q155*H155</f>
        <v>0</v>
      </c>
      <c r="S155" s="231">
        <v>0</v>
      </c>
      <c r="T155" s="232">
        <f>S155*H155</f>
        <v>0</v>
      </c>
      <c r="AR155" s="23" t="s">
        <v>151</v>
      </c>
      <c r="AT155" s="23" t="s">
        <v>131</v>
      </c>
      <c r="AU155" s="23" t="s">
        <v>80</v>
      </c>
      <c r="AY155" s="23" t="s">
        <v>130</v>
      </c>
      <c r="BE155" s="233">
        <f>IF(N155="základní",J155,0)</f>
        <v>0</v>
      </c>
      <c r="BF155" s="233">
        <f>IF(N155="snížená",J155,0)</f>
        <v>0</v>
      </c>
      <c r="BG155" s="233">
        <f>IF(N155="zákl. přenesená",J155,0)</f>
        <v>0</v>
      </c>
      <c r="BH155" s="233">
        <f>IF(N155="sníž. přenesená",J155,0)</f>
        <v>0</v>
      </c>
      <c r="BI155" s="233">
        <f>IF(N155="nulová",J155,0)</f>
        <v>0</v>
      </c>
      <c r="BJ155" s="23" t="s">
        <v>80</v>
      </c>
      <c r="BK155" s="233">
        <f>ROUND(I155*H155,1)</f>
        <v>0</v>
      </c>
      <c r="BL155" s="23" t="s">
        <v>151</v>
      </c>
      <c r="BM155" s="23" t="s">
        <v>930</v>
      </c>
    </row>
    <row r="156" spans="2:65" s="1" customFormat="1" ht="16.5" customHeight="1">
      <c r="B156" s="45"/>
      <c r="C156" s="223" t="s">
        <v>586</v>
      </c>
      <c r="D156" s="223" t="s">
        <v>131</v>
      </c>
      <c r="E156" s="224" t="s">
        <v>1263</v>
      </c>
      <c r="F156" s="225" t="s">
        <v>1264</v>
      </c>
      <c r="G156" s="226" t="s">
        <v>1242</v>
      </c>
      <c r="H156" s="227">
        <v>20</v>
      </c>
      <c r="I156" s="228"/>
      <c r="J156" s="227">
        <f>ROUND(I156*H156,1)</f>
        <v>0</v>
      </c>
      <c r="K156" s="225" t="s">
        <v>224</v>
      </c>
      <c r="L156" s="71"/>
      <c r="M156" s="229" t="s">
        <v>21</v>
      </c>
      <c r="N156" s="230" t="s">
        <v>43</v>
      </c>
      <c r="O156" s="46"/>
      <c r="P156" s="231">
        <f>O156*H156</f>
        <v>0</v>
      </c>
      <c r="Q156" s="231">
        <v>0</v>
      </c>
      <c r="R156" s="231">
        <f>Q156*H156</f>
        <v>0</v>
      </c>
      <c r="S156" s="231">
        <v>0</v>
      </c>
      <c r="T156" s="232">
        <f>S156*H156</f>
        <v>0</v>
      </c>
      <c r="AR156" s="23" t="s">
        <v>151</v>
      </c>
      <c r="AT156" s="23" t="s">
        <v>131</v>
      </c>
      <c r="AU156" s="23" t="s">
        <v>80</v>
      </c>
      <c r="AY156" s="23" t="s">
        <v>130</v>
      </c>
      <c r="BE156" s="233">
        <f>IF(N156="základní",J156,0)</f>
        <v>0</v>
      </c>
      <c r="BF156" s="233">
        <f>IF(N156="snížená",J156,0)</f>
        <v>0</v>
      </c>
      <c r="BG156" s="233">
        <f>IF(N156="zákl. přenesená",J156,0)</f>
        <v>0</v>
      </c>
      <c r="BH156" s="233">
        <f>IF(N156="sníž. přenesená",J156,0)</f>
        <v>0</v>
      </c>
      <c r="BI156" s="233">
        <f>IF(N156="nulová",J156,0)</f>
        <v>0</v>
      </c>
      <c r="BJ156" s="23" t="s">
        <v>80</v>
      </c>
      <c r="BK156" s="233">
        <f>ROUND(I156*H156,1)</f>
        <v>0</v>
      </c>
      <c r="BL156" s="23" t="s">
        <v>151</v>
      </c>
      <c r="BM156" s="23" t="s">
        <v>942</v>
      </c>
    </row>
    <row r="157" spans="2:65" s="1" customFormat="1" ht="16.5" customHeight="1">
      <c r="B157" s="45"/>
      <c r="C157" s="223" t="s">
        <v>599</v>
      </c>
      <c r="D157" s="223" t="s">
        <v>131</v>
      </c>
      <c r="E157" s="224" t="s">
        <v>1265</v>
      </c>
      <c r="F157" s="225" t="s">
        <v>1266</v>
      </c>
      <c r="G157" s="226" t="s">
        <v>1242</v>
      </c>
      <c r="H157" s="227">
        <v>10</v>
      </c>
      <c r="I157" s="228"/>
      <c r="J157" s="227">
        <f>ROUND(I157*H157,1)</f>
        <v>0</v>
      </c>
      <c r="K157" s="225" t="s">
        <v>224</v>
      </c>
      <c r="L157" s="71"/>
      <c r="M157" s="229" t="s">
        <v>21</v>
      </c>
      <c r="N157" s="230" t="s">
        <v>43</v>
      </c>
      <c r="O157" s="46"/>
      <c r="P157" s="231">
        <f>O157*H157</f>
        <v>0</v>
      </c>
      <c r="Q157" s="231">
        <v>0</v>
      </c>
      <c r="R157" s="231">
        <f>Q157*H157</f>
        <v>0</v>
      </c>
      <c r="S157" s="231">
        <v>0</v>
      </c>
      <c r="T157" s="232">
        <f>S157*H157</f>
        <v>0</v>
      </c>
      <c r="AR157" s="23" t="s">
        <v>151</v>
      </c>
      <c r="AT157" s="23" t="s">
        <v>131</v>
      </c>
      <c r="AU157" s="23" t="s">
        <v>80</v>
      </c>
      <c r="AY157" s="23" t="s">
        <v>130</v>
      </c>
      <c r="BE157" s="233">
        <f>IF(N157="základní",J157,0)</f>
        <v>0</v>
      </c>
      <c r="BF157" s="233">
        <f>IF(N157="snížená",J157,0)</f>
        <v>0</v>
      </c>
      <c r="BG157" s="233">
        <f>IF(N157="zákl. přenesená",J157,0)</f>
        <v>0</v>
      </c>
      <c r="BH157" s="233">
        <f>IF(N157="sníž. přenesená",J157,0)</f>
        <v>0</v>
      </c>
      <c r="BI157" s="233">
        <f>IF(N157="nulová",J157,0)</f>
        <v>0</v>
      </c>
      <c r="BJ157" s="23" t="s">
        <v>80</v>
      </c>
      <c r="BK157" s="233">
        <f>ROUND(I157*H157,1)</f>
        <v>0</v>
      </c>
      <c r="BL157" s="23" t="s">
        <v>151</v>
      </c>
      <c r="BM157" s="23" t="s">
        <v>953</v>
      </c>
    </row>
    <row r="158" spans="2:65" s="1" customFormat="1" ht="16.5" customHeight="1">
      <c r="B158" s="45"/>
      <c r="C158" s="223" t="s">
        <v>272</v>
      </c>
      <c r="D158" s="223" t="s">
        <v>131</v>
      </c>
      <c r="E158" s="224" t="s">
        <v>1267</v>
      </c>
      <c r="F158" s="225" t="s">
        <v>1268</v>
      </c>
      <c r="G158" s="226" t="s">
        <v>1061</v>
      </c>
      <c r="H158" s="227">
        <v>1</v>
      </c>
      <c r="I158" s="228"/>
      <c r="J158" s="227">
        <f>ROUND(I158*H158,1)</f>
        <v>0</v>
      </c>
      <c r="K158" s="225" t="s">
        <v>224</v>
      </c>
      <c r="L158" s="71"/>
      <c r="M158" s="229" t="s">
        <v>21</v>
      </c>
      <c r="N158" s="237" t="s">
        <v>43</v>
      </c>
      <c r="O158" s="238"/>
      <c r="P158" s="239">
        <f>O158*H158</f>
        <v>0</v>
      </c>
      <c r="Q158" s="239">
        <v>0</v>
      </c>
      <c r="R158" s="239">
        <f>Q158*H158</f>
        <v>0</v>
      </c>
      <c r="S158" s="239">
        <v>0</v>
      </c>
      <c r="T158" s="240">
        <f>S158*H158</f>
        <v>0</v>
      </c>
      <c r="AR158" s="23" t="s">
        <v>151</v>
      </c>
      <c r="AT158" s="23" t="s">
        <v>131</v>
      </c>
      <c r="AU158" s="23" t="s">
        <v>80</v>
      </c>
      <c r="AY158" s="23" t="s">
        <v>130</v>
      </c>
      <c r="BE158" s="233">
        <f>IF(N158="základní",J158,0)</f>
        <v>0</v>
      </c>
      <c r="BF158" s="233">
        <f>IF(N158="snížená",J158,0)</f>
        <v>0</v>
      </c>
      <c r="BG158" s="233">
        <f>IF(N158="zákl. přenesená",J158,0)</f>
        <v>0</v>
      </c>
      <c r="BH158" s="233">
        <f>IF(N158="sníž. přenesená",J158,0)</f>
        <v>0</v>
      </c>
      <c r="BI158" s="233">
        <f>IF(N158="nulová",J158,0)</f>
        <v>0</v>
      </c>
      <c r="BJ158" s="23" t="s">
        <v>80</v>
      </c>
      <c r="BK158" s="233">
        <f>ROUND(I158*H158,1)</f>
        <v>0</v>
      </c>
      <c r="BL158" s="23" t="s">
        <v>151</v>
      </c>
      <c r="BM158" s="23" t="s">
        <v>961</v>
      </c>
    </row>
    <row r="159" spans="2:12" s="1" customFormat="1" ht="6.95" customHeight="1">
      <c r="B159" s="66"/>
      <c r="C159" s="67"/>
      <c r="D159" s="67"/>
      <c r="E159" s="67"/>
      <c r="F159" s="67"/>
      <c r="G159" s="67"/>
      <c r="H159" s="67"/>
      <c r="I159" s="177"/>
      <c r="J159" s="67"/>
      <c r="K159" s="67"/>
      <c r="L159" s="71"/>
    </row>
  </sheetData>
  <sheetProtection password="CC35" sheet="1" objects="1" scenarios="1" formatColumns="0" formatRows="0" autoFilter="0"/>
  <autoFilter ref="C87:K158"/>
  <mergeCells count="13">
    <mergeCell ref="E7:H7"/>
    <mergeCell ref="E9:H9"/>
    <mergeCell ref="E11:H11"/>
    <mergeCell ref="E26:H26"/>
    <mergeCell ref="E47:H47"/>
    <mergeCell ref="E49:H49"/>
    <mergeCell ref="E51:H51"/>
    <mergeCell ref="J55:J56"/>
    <mergeCell ref="E76:H76"/>
    <mergeCell ref="E78:H78"/>
    <mergeCell ref="E80:H80"/>
    <mergeCell ref="G1:H1"/>
    <mergeCell ref="L2:V2"/>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21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8"/>
      <c r="C1" s="148"/>
      <c r="D1" s="149" t="s">
        <v>1</v>
      </c>
      <c r="E1" s="148"/>
      <c r="F1" s="150" t="s">
        <v>99</v>
      </c>
      <c r="G1" s="150" t="s">
        <v>100</v>
      </c>
      <c r="H1" s="150"/>
      <c r="I1" s="151"/>
      <c r="J1" s="150" t="s">
        <v>101</v>
      </c>
      <c r="K1" s="149" t="s">
        <v>102</v>
      </c>
      <c r="L1" s="150" t="s">
        <v>103</v>
      </c>
      <c r="M1" s="150"/>
      <c r="N1" s="150"/>
      <c r="O1" s="150"/>
      <c r="P1" s="150"/>
      <c r="Q1" s="150"/>
      <c r="R1" s="150"/>
      <c r="S1" s="150"/>
      <c r="T1" s="150"/>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98</v>
      </c>
    </row>
    <row r="3" spans="2:46" ht="6.95" customHeight="1">
      <c r="B3" s="24"/>
      <c r="C3" s="25"/>
      <c r="D3" s="25"/>
      <c r="E3" s="25"/>
      <c r="F3" s="25"/>
      <c r="G3" s="25"/>
      <c r="H3" s="25"/>
      <c r="I3" s="152"/>
      <c r="J3" s="25"/>
      <c r="K3" s="26"/>
      <c r="AT3" s="23" t="s">
        <v>82</v>
      </c>
    </row>
    <row r="4" spans="2:46" ht="36.95" customHeight="1">
      <c r="B4" s="27"/>
      <c r="C4" s="28"/>
      <c r="D4" s="29" t="s">
        <v>104</v>
      </c>
      <c r="E4" s="28"/>
      <c r="F4" s="28"/>
      <c r="G4" s="28"/>
      <c r="H4" s="28"/>
      <c r="I4" s="153"/>
      <c r="J4" s="28"/>
      <c r="K4" s="30"/>
      <c r="M4" s="31" t="s">
        <v>12</v>
      </c>
      <c r="AT4" s="23" t="s">
        <v>6</v>
      </c>
    </row>
    <row r="5" spans="2:11" ht="6.95" customHeight="1">
      <c r="B5" s="27"/>
      <c r="C5" s="28"/>
      <c r="D5" s="28"/>
      <c r="E5" s="28"/>
      <c r="F5" s="28"/>
      <c r="G5" s="28"/>
      <c r="H5" s="28"/>
      <c r="I5" s="153"/>
      <c r="J5" s="28"/>
      <c r="K5" s="30"/>
    </row>
    <row r="6" spans="2:11" ht="13.5">
      <c r="B6" s="27"/>
      <c r="C6" s="28"/>
      <c r="D6" s="39" t="s">
        <v>18</v>
      </c>
      <c r="E6" s="28"/>
      <c r="F6" s="28"/>
      <c r="G6" s="28"/>
      <c r="H6" s="28"/>
      <c r="I6" s="153"/>
      <c r="J6" s="28"/>
      <c r="K6" s="30"/>
    </row>
    <row r="7" spans="2:11" ht="16.5" customHeight="1">
      <c r="B7" s="27"/>
      <c r="C7" s="28"/>
      <c r="D7" s="28"/>
      <c r="E7" s="154" t="str">
        <f>'Rekapitulace stavby'!K6</f>
        <v>ZČU v Plzni - Stavební úpravy 7.NP objektu UK a UL, Univerzitní 22 pro KKE FST</v>
      </c>
      <c r="F7" s="39"/>
      <c r="G7" s="39"/>
      <c r="H7" s="39"/>
      <c r="I7" s="153"/>
      <c r="J7" s="28"/>
      <c r="K7" s="30"/>
    </row>
    <row r="8" spans="2:11" s="1" customFormat="1" ht="13.5">
      <c r="B8" s="45"/>
      <c r="C8" s="46"/>
      <c r="D8" s="39" t="s">
        <v>105</v>
      </c>
      <c r="E8" s="46"/>
      <c r="F8" s="46"/>
      <c r="G8" s="46"/>
      <c r="H8" s="46"/>
      <c r="I8" s="155"/>
      <c r="J8" s="46"/>
      <c r="K8" s="50"/>
    </row>
    <row r="9" spans="2:11" s="1" customFormat="1" ht="36.95" customHeight="1">
      <c r="B9" s="45"/>
      <c r="C9" s="46"/>
      <c r="D9" s="46"/>
      <c r="E9" s="156" t="s">
        <v>1269</v>
      </c>
      <c r="F9" s="46"/>
      <c r="G9" s="46"/>
      <c r="H9" s="46"/>
      <c r="I9" s="155"/>
      <c r="J9" s="46"/>
      <c r="K9" s="50"/>
    </row>
    <row r="10" spans="2:11" s="1" customFormat="1" ht="13.5">
      <c r="B10" s="45"/>
      <c r="C10" s="46"/>
      <c r="D10" s="46"/>
      <c r="E10" s="46"/>
      <c r="F10" s="46"/>
      <c r="G10" s="46"/>
      <c r="H10" s="46"/>
      <c r="I10" s="155"/>
      <c r="J10" s="46"/>
      <c r="K10" s="50"/>
    </row>
    <row r="11" spans="2:11" s="1" customFormat="1" ht="14.4" customHeight="1">
      <c r="B11" s="45"/>
      <c r="C11" s="46"/>
      <c r="D11" s="39" t="s">
        <v>20</v>
      </c>
      <c r="E11" s="46"/>
      <c r="F11" s="34" t="s">
        <v>21</v>
      </c>
      <c r="G11" s="46"/>
      <c r="H11" s="46"/>
      <c r="I11" s="157" t="s">
        <v>22</v>
      </c>
      <c r="J11" s="34" t="s">
        <v>21</v>
      </c>
      <c r="K11" s="50"/>
    </row>
    <row r="12" spans="2:11" s="1" customFormat="1" ht="14.4" customHeight="1">
      <c r="B12" s="45"/>
      <c r="C12" s="46"/>
      <c r="D12" s="39" t="s">
        <v>23</v>
      </c>
      <c r="E12" s="46"/>
      <c r="F12" s="34" t="s">
        <v>24</v>
      </c>
      <c r="G12" s="46"/>
      <c r="H12" s="46"/>
      <c r="I12" s="157" t="s">
        <v>25</v>
      </c>
      <c r="J12" s="158" t="str">
        <f>'Rekapitulace stavby'!AN8</f>
        <v>24.9.2018</v>
      </c>
      <c r="K12" s="50"/>
    </row>
    <row r="13" spans="2:11" s="1" customFormat="1" ht="10.8" customHeight="1">
      <c r="B13" s="45"/>
      <c r="C13" s="46"/>
      <c r="D13" s="46"/>
      <c r="E13" s="46"/>
      <c r="F13" s="46"/>
      <c r="G13" s="46"/>
      <c r="H13" s="46"/>
      <c r="I13" s="155"/>
      <c r="J13" s="46"/>
      <c r="K13" s="50"/>
    </row>
    <row r="14" spans="2:11" s="1" customFormat="1" ht="14.4" customHeight="1">
      <c r="B14" s="45"/>
      <c r="C14" s="46"/>
      <c r="D14" s="39" t="s">
        <v>27</v>
      </c>
      <c r="E14" s="46"/>
      <c r="F14" s="46"/>
      <c r="G14" s="46"/>
      <c r="H14" s="46"/>
      <c r="I14" s="157" t="s">
        <v>28</v>
      </c>
      <c r="J14" s="34" t="str">
        <f>IF('Rekapitulace stavby'!AN10="","",'Rekapitulace stavby'!AN10)</f>
        <v/>
      </c>
      <c r="K14" s="50"/>
    </row>
    <row r="15" spans="2:11" s="1" customFormat="1" ht="18" customHeight="1">
      <c r="B15" s="45"/>
      <c r="C15" s="46"/>
      <c r="D15" s="46"/>
      <c r="E15" s="34" t="str">
        <f>IF('Rekapitulace stavby'!E11="","",'Rekapitulace stavby'!E11)</f>
        <v>ZČU v Plzni</v>
      </c>
      <c r="F15" s="46"/>
      <c r="G15" s="46"/>
      <c r="H15" s="46"/>
      <c r="I15" s="157" t="s">
        <v>30</v>
      </c>
      <c r="J15" s="34" t="str">
        <f>IF('Rekapitulace stavby'!AN11="","",'Rekapitulace stavby'!AN11)</f>
        <v/>
      </c>
      <c r="K15" s="50"/>
    </row>
    <row r="16" spans="2:11" s="1" customFormat="1" ht="6.95" customHeight="1">
      <c r="B16" s="45"/>
      <c r="C16" s="46"/>
      <c r="D16" s="46"/>
      <c r="E16" s="46"/>
      <c r="F16" s="46"/>
      <c r="G16" s="46"/>
      <c r="H16" s="46"/>
      <c r="I16" s="155"/>
      <c r="J16" s="46"/>
      <c r="K16" s="50"/>
    </row>
    <row r="17" spans="2:11" s="1" customFormat="1" ht="14.4" customHeight="1">
      <c r="B17" s="45"/>
      <c r="C17" s="46"/>
      <c r="D17" s="39" t="s">
        <v>31</v>
      </c>
      <c r="E17" s="46"/>
      <c r="F17" s="46"/>
      <c r="G17" s="46"/>
      <c r="H17" s="46"/>
      <c r="I17" s="157"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57" t="s">
        <v>30</v>
      </c>
      <c r="J18" s="34" t="str">
        <f>IF('Rekapitulace stavby'!AN14="Vyplň údaj","",IF('Rekapitulace stavby'!AN14="","",'Rekapitulace stavby'!AN14))</f>
        <v/>
      </c>
      <c r="K18" s="50"/>
    </row>
    <row r="19" spans="2:11" s="1" customFormat="1" ht="6.95" customHeight="1">
      <c r="B19" s="45"/>
      <c r="C19" s="46"/>
      <c r="D19" s="46"/>
      <c r="E19" s="46"/>
      <c r="F19" s="46"/>
      <c r="G19" s="46"/>
      <c r="H19" s="46"/>
      <c r="I19" s="155"/>
      <c r="J19" s="46"/>
      <c r="K19" s="50"/>
    </row>
    <row r="20" spans="2:11" s="1" customFormat="1" ht="14.4" customHeight="1">
      <c r="B20" s="45"/>
      <c r="C20" s="46"/>
      <c r="D20" s="39" t="s">
        <v>33</v>
      </c>
      <c r="E20" s="46"/>
      <c r="F20" s="46"/>
      <c r="G20" s="46"/>
      <c r="H20" s="46"/>
      <c r="I20" s="157" t="s">
        <v>28</v>
      </c>
      <c r="J20" s="34" t="str">
        <f>IF('Rekapitulace stavby'!AN16="","",'Rekapitulace stavby'!AN16)</f>
        <v/>
      </c>
      <c r="K20" s="50"/>
    </row>
    <row r="21" spans="2:11" s="1" customFormat="1" ht="18" customHeight="1">
      <c r="B21" s="45"/>
      <c r="C21" s="46"/>
      <c r="D21" s="46"/>
      <c r="E21" s="34" t="str">
        <f>IF('Rekapitulace stavby'!E17="","",'Rekapitulace stavby'!E17)</f>
        <v>HBH atelier s.r.o.</v>
      </c>
      <c r="F21" s="46"/>
      <c r="G21" s="46"/>
      <c r="H21" s="46"/>
      <c r="I21" s="157" t="s">
        <v>30</v>
      </c>
      <c r="J21" s="34" t="str">
        <f>IF('Rekapitulace stavby'!AN17="","",'Rekapitulace stavby'!AN17)</f>
        <v/>
      </c>
      <c r="K21" s="50"/>
    </row>
    <row r="22" spans="2:11" s="1" customFormat="1" ht="6.95" customHeight="1">
      <c r="B22" s="45"/>
      <c r="C22" s="46"/>
      <c r="D22" s="46"/>
      <c r="E22" s="46"/>
      <c r="F22" s="46"/>
      <c r="G22" s="46"/>
      <c r="H22" s="46"/>
      <c r="I22" s="155"/>
      <c r="J22" s="46"/>
      <c r="K22" s="50"/>
    </row>
    <row r="23" spans="2:11" s="1" customFormat="1" ht="14.4" customHeight="1">
      <c r="B23" s="45"/>
      <c r="C23" s="46"/>
      <c r="D23" s="39" t="s">
        <v>36</v>
      </c>
      <c r="E23" s="46"/>
      <c r="F23" s="46"/>
      <c r="G23" s="46"/>
      <c r="H23" s="46"/>
      <c r="I23" s="155"/>
      <c r="J23" s="46"/>
      <c r="K23" s="50"/>
    </row>
    <row r="24" spans="2:11" s="7" customFormat="1" ht="16.5" customHeight="1">
      <c r="B24" s="159"/>
      <c r="C24" s="160"/>
      <c r="D24" s="160"/>
      <c r="E24" s="43" t="s">
        <v>21</v>
      </c>
      <c r="F24" s="43"/>
      <c r="G24" s="43"/>
      <c r="H24" s="43"/>
      <c r="I24" s="161"/>
      <c r="J24" s="160"/>
      <c r="K24" s="162"/>
    </row>
    <row r="25" spans="2:11" s="1" customFormat="1" ht="6.95" customHeight="1">
      <c r="B25" s="45"/>
      <c r="C25" s="46"/>
      <c r="D25" s="46"/>
      <c r="E25" s="46"/>
      <c r="F25" s="46"/>
      <c r="G25" s="46"/>
      <c r="H25" s="46"/>
      <c r="I25" s="155"/>
      <c r="J25" s="46"/>
      <c r="K25" s="50"/>
    </row>
    <row r="26" spans="2:11" s="1" customFormat="1" ht="6.95" customHeight="1">
      <c r="B26" s="45"/>
      <c r="C26" s="46"/>
      <c r="D26" s="105"/>
      <c r="E26" s="105"/>
      <c r="F26" s="105"/>
      <c r="G26" s="105"/>
      <c r="H26" s="105"/>
      <c r="I26" s="163"/>
      <c r="J26" s="105"/>
      <c r="K26" s="164"/>
    </row>
    <row r="27" spans="2:11" s="1" customFormat="1" ht="25.4" customHeight="1">
      <c r="B27" s="45"/>
      <c r="C27" s="46"/>
      <c r="D27" s="165" t="s">
        <v>38</v>
      </c>
      <c r="E27" s="46"/>
      <c r="F27" s="46"/>
      <c r="G27" s="46"/>
      <c r="H27" s="46"/>
      <c r="I27" s="155"/>
      <c r="J27" s="166">
        <f>ROUND(J88,1)</f>
        <v>0</v>
      </c>
      <c r="K27" s="50"/>
    </row>
    <row r="28" spans="2:11" s="1" customFormat="1" ht="6.95" customHeight="1">
      <c r="B28" s="45"/>
      <c r="C28" s="46"/>
      <c r="D28" s="105"/>
      <c r="E28" s="105"/>
      <c r="F28" s="105"/>
      <c r="G28" s="105"/>
      <c r="H28" s="105"/>
      <c r="I28" s="163"/>
      <c r="J28" s="105"/>
      <c r="K28" s="164"/>
    </row>
    <row r="29" spans="2:11" s="1" customFormat="1" ht="14.4" customHeight="1">
      <c r="B29" s="45"/>
      <c r="C29" s="46"/>
      <c r="D29" s="46"/>
      <c r="E29" s="46"/>
      <c r="F29" s="51" t="s">
        <v>40</v>
      </c>
      <c r="G29" s="46"/>
      <c r="H29" s="46"/>
      <c r="I29" s="167" t="s">
        <v>39</v>
      </c>
      <c r="J29" s="51" t="s">
        <v>41</v>
      </c>
      <c r="K29" s="50"/>
    </row>
    <row r="30" spans="2:11" s="1" customFormat="1" ht="14.4" customHeight="1">
      <c r="B30" s="45"/>
      <c r="C30" s="46"/>
      <c r="D30" s="54" t="s">
        <v>42</v>
      </c>
      <c r="E30" s="54" t="s">
        <v>43</v>
      </c>
      <c r="F30" s="168">
        <f>ROUND(SUM(BE88:BE215),1)</f>
        <v>0</v>
      </c>
      <c r="G30" s="46"/>
      <c r="H30" s="46"/>
      <c r="I30" s="169">
        <v>0.21</v>
      </c>
      <c r="J30" s="168">
        <f>ROUND(ROUND((SUM(BE88:BE215)),1)*I30,2)</f>
        <v>0</v>
      </c>
      <c r="K30" s="50"/>
    </row>
    <row r="31" spans="2:11" s="1" customFormat="1" ht="14.4" customHeight="1">
      <c r="B31" s="45"/>
      <c r="C31" s="46"/>
      <c r="D31" s="46"/>
      <c r="E31" s="54" t="s">
        <v>44</v>
      </c>
      <c r="F31" s="168">
        <f>ROUND(SUM(BF88:BF215),1)</f>
        <v>0</v>
      </c>
      <c r="G31" s="46"/>
      <c r="H31" s="46"/>
      <c r="I31" s="169">
        <v>0.15</v>
      </c>
      <c r="J31" s="168">
        <f>ROUND(ROUND((SUM(BF88:BF215)),1)*I31,2)</f>
        <v>0</v>
      </c>
      <c r="K31" s="50"/>
    </row>
    <row r="32" spans="2:11" s="1" customFormat="1" ht="14.4" customHeight="1" hidden="1">
      <c r="B32" s="45"/>
      <c r="C32" s="46"/>
      <c r="D32" s="46"/>
      <c r="E32" s="54" t="s">
        <v>45</v>
      </c>
      <c r="F32" s="168">
        <f>ROUND(SUM(BG88:BG215),1)</f>
        <v>0</v>
      </c>
      <c r="G32" s="46"/>
      <c r="H32" s="46"/>
      <c r="I32" s="169">
        <v>0.21</v>
      </c>
      <c r="J32" s="168">
        <v>0</v>
      </c>
      <c r="K32" s="50"/>
    </row>
    <row r="33" spans="2:11" s="1" customFormat="1" ht="14.4" customHeight="1" hidden="1">
      <c r="B33" s="45"/>
      <c r="C33" s="46"/>
      <c r="D33" s="46"/>
      <c r="E33" s="54" t="s">
        <v>46</v>
      </c>
      <c r="F33" s="168">
        <f>ROUND(SUM(BH88:BH215),1)</f>
        <v>0</v>
      </c>
      <c r="G33" s="46"/>
      <c r="H33" s="46"/>
      <c r="I33" s="169">
        <v>0.15</v>
      </c>
      <c r="J33" s="168">
        <v>0</v>
      </c>
      <c r="K33" s="50"/>
    </row>
    <row r="34" spans="2:11" s="1" customFormat="1" ht="14.4" customHeight="1" hidden="1">
      <c r="B34" s="45"/>
      <c r="C34" s="46"/>
      <c r="D34" s="46"/>
      <c r="E34" s="54" t="s">
        <v>47</v>
      </c>
      <c r="F34" s="168">
        <f>ROUND(SUM(BI88:BI215),1)</f>
        <v>0</v>
      </c>
      <c r="G34" s="46"/>
      <c r="H34" s="46"/>
      <c r="I34" s="169">
        <v>0</v>
      </c>
      <c r="J34" s="168">
        <v>0</v>
      </c>
      <c r="K34" s="50"/>
    </row>
    <row r="35" spans="2:11" s="1" customFormat="1" ht="6.95" customHeight="1">
      <c r="B35" s="45"/>
      <c r="C35" s="46"/>
      <c r="D35" s="46"/>
      <c r="E35" s="46"/>
      <c r="F35" s="46"/>
      <c r="G35" s="46"/>
      <c r="H35" s="46"/>
      <c r="I35" s="155"/>
      <c r="J35" s="46"/>
      <c r="K35" s="50"/>
    </row>
    <row r="36" spans="2:11" s="1" customFormat="1" ht="25.4" customHeight="1">
      <c r="B36" s="45"/>
      <c r="C36" s="170"/>
      <c r="D36" s="171" t="s">
        <v>48</v>
      </c>
      <c r="E36" s="97"/>
      <c r="F36" s="97"/>
      <c r="G36" s="172" t="s">
        <v>49</v>
      </c>
      <c r="H36" s="173" t="s">
        <v>50</v>
      </c>
      <c r="I36" s="174"/>
      <c r="J36" s="175">
        <f>SUM(J27:J34)</f>
        <v>0</v>
      </c>
      <c r="K36" s="176"/>
    </row>
    <row r="37" spans="2:11" s="1" customFormat="1" ht="14.4" customHeight="1">
      <c r="B37" s="66"/>
      <c r="C37" s="67"/>
      <c r="D37" s="67"/>
      <c r="E37" s="67"/>
      <c r="F37" s="67"/>
      <c r="G37" s="67"/>
      <c r="H37" s="67"/>
      <c r="I37" s="177"/>
      <c r="J37" s="67"/>
      <c r="K37" s="68"/>
    </row>
    <row r="41" spans="2:11" s="1" customFormat="1" ht="6.95" customHeight="1">
      <c r="B41" s="178"/>
      <c r="C41" s="179"/>
      <c r="D41" s="179"/>
      <c r="E41" s="179"/>
      <c r="F41" s="179"/>
      <c r="G41" s="179"/>
      <c r="H41" s="179"/>
      <c r="I41" s="180"/>
      <c r="J41" s="179"/>
      <c r="K41" s="181"/>
    </row>
    <row r="42" spans="2:11" s="1" customFormat="1" ht="36.95" customHeight="1">
      <c r="B42" s="45"/>
      <c r="C42" s="29" t="s">
        <v>107</v>
      </c>
      <c r="D42" s="46"/>
      <c r="E42" s="46"/>
      <c r="F42" s="46"/>
      <c r="G42" s="46"/>
      <c r="H42" s="46"/>
      <c r="I42" s="155"/>
      <c r="J42" s="46"/>
      <c r="K42" s="50"/>
    </row>
    <row r="43" spans="2:11" s="1" customFormat="1" ht="6.95" customHeight="1">
      <c r="B43" s="45"/>
      <c r="C43" s="46"/>
      <c r="D43" s="46"/>
      <c r="E43" s="46"/>
      <c r="F43" s="46"/>
      <c r="G43" s="46"/>
      <c r="H43" s="46"/>
      <c r="I43" s="155"/>
      <c r="J43" s="46"/>
      <c r="K43" s="50"/>
    </row>
    <row r="44" spans="2:11" s="1" customFormat="1" ht="14.4" customHeight="1">
      <c r="B44" s="45"/>
      <c r="C44" s="39" t="s">
        <v>18</v>
      </c>
      <c r="D44" s="46"/>
      <c r="E44" s="46"/>
      <c r="F44" s="46"/>
      <c r="G44" s="46"/>
      <c r="H44" s="46"/>
      <c r="I44" s="155"/>
      <c r="J44" s="46"/>
      <c r="K44" s="50"/>
    </row>
    <row r="45" spans="2:11" s="1" customFormat="1" ht="16.5" customHeight="1">
      <c r="B45" s="45"/>
      <c r="C45" s="46"/>
      <c r="D45" s="46"/>
      <c r="E45" s="154" t="str">
        <f>E7</f>
        <v>ZČU v Plzni - Stavební úpravy 7.NP objektu UK a UL, Univerzitní 22 pro KKE FST</v>
      </c>
      <c r="F45" s="39"/>
      <c r="G45" s="39"/>
      <c r="H45" s="39"/>
      <c r="I45" s="155"/>
      <c r="J45" s="46"/>
      <c r="K45" s="50"/>
    </row>
    <row r="46" spans="2:11" s="1" customFormat="1" ht="14.4" customHeight="1">
      <c r="B46" s="45"/>
      <c r="C46" s="39" t="s">
        <v>105</v>
      </c>
      <c r="D46" s="46"/>
      <c r="E46" s="46"/>
      <c r="F46" s="46"/>
      <c r="G46" s="46"/>
      <c r="H46" s="46"/>
      <c r="I46" s="155"/>
      <c r="J46" s="46"/>
      <c r="K46" s="50"/>
    </row>
    <row r="47" spans="2:11" s="1" customFormat="1" ht="17.25" customHeight="1">
      <c r="B47" s="45"/>
      <c r="C47" s="46"/>
      <c r="D47" s="46"/>
      <c r="E47" s="156" t="str">
        <f>E9</f>
        <v>D.3 - Elektroinstalce slaboproudé</v>
      </c>
      <c r="F47" s="46"/>
      <c r="G47" s="46"/>
      <c r="H47" s="46"/>
      <c r="I47" s="155"/>
      <c r="J47" s="46"/>
      <c r="K47" s="50"/>
    </row>
    <row r="48" spans="2:11" s="1" customFormat="1" ht="6.95" customHeight="1">
      <c r="B48" s="45"/>
      <c r="C48" s="46"/>
      <c r="D48" s="46"/>
      <c r="E48" s="46"/>
      <c r="F48" s="46"/>
      <c r="G48" s="46"/>
      <c r="H48" s="46"/>
      <c r="I48" s="155"/>
      <c r="J48" s="46"/>
      <c r="K48" s="50"/>
    </row>
    <row r="49" spans="2:11" s="1" customFormat="1" ht="18" customHeight="1">
      <c r="B49" s="45"/>
      <c r="C49" s="39" t="s">
        <v>23</v>
      </c>
      <c r="D49" s="46"/>
      <c r="E49" s="46"/>
      <c r="F49" s="34" t="str">
        <f>F12</f>
        <v xml:space="preserve"> </v>
      </c>
      <c r="G49" s="46"/>
      <c r="H49" s="46"/>
      <c r="I49" s="157" t="s">
        <v>25</v>
      </c>
      <c r="J49" s="158" t="str">
        <f>IF(J12="","",J12)</f>
        <v>24.9.2018</v>
      </c>
      <c r="K49" s="50"/>
    </row>
    <row r="50" spans="2:11" s="1" customFormat="1" ht="6.95" customHeight="1">
      <c r="B50" s="45"/>
      <c r="C50" s="46"/>
      <c r="D50" s="46"/>
      <c r="E50" s="46"/>
      <c r="F50" s="46"/>
      <c r="G50" s="46"/>
      <c r="H50" s="46"/>
      <c r="I50" s="155"/>
      <c r="J50" s="46"/>
      <c r="K50" s="50"/>
    </row>
    <row r="51" spans="2:11" s="1" customFormat="1" ht="13.5">
      <c r="B51" s="45"/>
      <c r="C51" s="39" t="s">
        <v>27</v>
      </c>
      <c r="D51" s="46"/>
      <c r="E51" s="46"/>
      <c r="F51" s="34" t="str">
        <f>E15</f>
        <v>ZČU v Plzni</v>
      </c>
      <c r="G51" s="46"/>
      <c r="H51" s="46"/>
      <c r="I51" s="157" t="s">
        <v>33</v>
      </c>
      <c r="J51" s="43" t="str">
        <f>E21</f>
        <v>HBH atelier s.r.o.</v>
      </c>
      <c r="K51" s="50"/>
    </row>
    <row r="52" spans="2:11" s="1" customFormat="1" ht="14.4" customHeight="1">
      <c r="B52" s="45"/>
      <c r="C52" s="39" t="s">
        <v>31</v>
      </c>
      <c r="D52" s="46"/>
      <c r="E52" s="46"/>
      <c r="F52" s="34" t="str">
        <f>IF(E18="","",E18)</f>
        <v/>
      </c>
      <c r="G52" s="46"/>
      <c r="H52" s="46"/>
      <c r="I52" s="155"/>
      <c r="J52" s="182"/>
      <c r="K52" s="50"/>
    </row>
    <row r="53" spans="2:11" s="1" customFormat="1" ht="10.3" customHeight="1">
      <c r="B53" s="45"/>
      <c r="C53" s="46"/>
      <c r="D53" s="46"/>
      <c r="E53" s="46"/>
      <c r="F53" s="46"/>
      <c r="G53" s="46"/>
      <c r="H53" s="46"/>
      <c r="I53" s="155"/>
      <c r="J53" s="46"/>
      <c r="K53" s="50"/>
    </row>
    <row r="54" spans="2:11" s="1" customFormat="1" ht="29.25" customHeight="1">
      <c r="B54" s="45"/>
      <c r="C54" s="183" t="s">
        <v>108</v>
      </c>
      <c r="D54" s="170"/>
      <c r="E54" s="170"/>
      <c r="F54" s="170"/>
      <c r="G54" s="170"/>
      <c r="H54" s="170"/>
      <c r="I54" s="184"/>
      <c r="J54" s="185" t="s">
        <v>109</v>
      </c>
      <c r="K54" s="186"/>
    </row>
    <row r="55" spans="2:11" s="1" customFormat="1" ht="10.3" customHeight="1">
      <c r="B55" s="45"/>
      <c r="C55" s="46"/>
      <c r="D55" s="46"/>
      <c r="E55" s="46"/>
      <c r="F55" s="46"/>
      <c r="G55" s="46"/>
      <c r="H55" s="46"/>
      <c r="I55" s="155"/>
      <c r="J55" s="46"/>
      <c r="K55" s="50"/>
    </row>
    <row r="56" spans="2:47" s="1" customFormat="1" ht="29.25" customHeight="1">
      <c r="B56" s="45"/>
      <c r="C56" s="187" t="s">
        <v>110</v>
      </c>
      <c r="D56" s="46"/>
      <c r="E56" s="46"/>
      <c r="F56" s="46"/>
      <c r="G56" s="46"/>
      <c r="H56" s="46"/>
      <c r="I56" s="155"/>
      <c r="J56" s="166">
        <f>J88</f>
        <v>0</v>
      </c>
      <c r="K56" s="50"/>
      <c r="AU56" s="23" t="s">
        <v>111</v>
      </c>
    </row>
    <row r="57" spans="2:11" s="8" customFormat="1" ht="24.95" customHeight="1">
      <c r="B57" s="188"/>
      <c r="C57" s="189"/>
      <c r="D57" s="190" t="s">
        <v>1270</v>
      </c>
      <c r="E57" s="191"/>
      <c r="F57" s="191"/>
      <c r="G57" s="191"/>
      <c r="H57" s="191"/>
      <c r="I57" s="192"/>
      <c r="J57" s="193">
        <f>J89</f>
        <v>0</v>
      </c>
      <c r="K57" s="194"/>
    </row>
    <row r="58" spans="2:11" s="8" customFormat="1" ht="24.95" customHeight="1">
      <c r="B58" s="188"/>
      <c r="C58" s="189"/>
      <c r="D58" s="190" t="s">
        <v>1271</v>
      </c>
      <c r="E58" s="191"/>
      <c r="F58" s="191"/>
      <c r="G58" s="191"/>
      <c r="H58" s="191"/>
      <c r="I58" s="192"/>
      <c r="J58" s="193">
        <f>J110</f>
        <v>0</v>
      </c>
      <c r="K58" s="194"/>
    </row>
    <row r="59" spans="2:11" s="8" customFormat="1" ht="24.95" customHeight="1">
      <c r="B59" s="188"/>
      <c r="C59" s="189"/>
      <c r="D59" s="190" t="s">
        <v>1272</v>
      </c>
      <c r="E59" s="191"/>
      <c r="F59" s="191"/>
      <c r="G59" s="191"/>
      <c r="H59" s="191"/>
      <c r="I59" s="192"/>
      <c r="J59" s="193">
        <f>J115</f>
        <v>0</v>
      </c>
      <c r="K59" s="194"/>
    </row>
    <row r="60" spans="2:11" s="8" customFormat="1" ht="24.95" customHeight="1">
      <c r="B60" s="188"/>
      <c r="C60" s="189"/>
      <c r="D60" s="190" t="s">
        <v>1271</v>
      </c>
      <c r="E60" s="191"/>
      <c r="F60" s="191"/>
      <c r="G60" s="191"/>
      <c r="H60" s="191"/>
      <c r="I60" s="192"/>
      <c r="J60" s="193">
        <f>J143</f>
        <v>0</v>
      </c>
      <c r="K60" s="194"/>
    </row>
    <row r="61" spans="2:11" s="8" customFormat="1" ht="24.95" customHeight="1">
      <c r="B61" s="188"/>
      <c r="C61" s="189"/>
      <c r="D61" s="190" t="s">
        <v>1273</v>
      </c>
      <c r="E61" s="191"/>
      <c r="F61" s="191"/>
      <c r="G61" s="191"/>
      <c r="H61" s="191"/>
      <c r="I61" s="192"/>
      <c r="J61" s="193">
        <f>J148</f>
        <v>0</v>
      </c>
      <c r="K61" s="194"/>
    </row>
    <row r="62" spans="2:11" s="8" customFormat="1" ht="24.95" customHeight="1">
      <c r="B62" s="188"/>
      <c r="C62" s="189"/>
      <c r="D62" s="190" t="s">
        <v>1274</v>
      </c>
      <c r="E62" s="191"/>
      <c r="F62" s="191"/>
      <c r="G62" s="191"/>
      <c r="H62" s="191"/>
      <c r="I62" s="192"/>
      <c r="J62" s="193">
        <f>J161</f>
        <v>0</v>
      </c>
      <c r="K62" s="194"/>
    </row>
    <row r="63" spans="2:11" s="8" customFormat="1" ht="24.95" customHeight="1">
      <c r="B63" s="188"/>
      <c r="C63" s="189"/>
      <c r="D63" s="190" t="s">
        <v>1275</v>
      </c>
      <c r="E63" s="191"/>
      <c r="F63" s="191"/>
      <c r="G63" s="191"/>
      <c r="H63" s="191"/>
      <c r="I63" s="192"/>
      <c r="J63" s="193">
        <f>J166</f>
        <v>0</v>
      </c>
      <c r="K63" s="194"/>
    </row>
    <row r="64" spans="2:11" s="8" customFormat="1" ht="24.95" customHeight="1">
      <c r="B64" s="188"/>
      <c r="C64" s="189"/>
      <c r="D64" s="190" t="s">
        <v>1274</v>
      </c>
      <c r="E64" s="191"/>
      <c r="F64" s="191"/>
      <c r="G64" s="191"/>
      <c r="H64" s="191"/>
      <c r="I64" s="192"/>
      <c r="J64" s="193">
        <f>J189</f>
        <v>0</v>
      </c>
      <c r="K64" s="194"/>
    </row>
    <row r="65" spans="2:11" s="8" customFormat="1" ht="24.95" customHeight="1">
      <c r="B65" s="188"/>
      <c r="C65" s="189"/>
      <c r="D65" s="190" t="s">
        <v>1276</v>
      </c>
      <c r="E65" s="191"/>
      <c r="F65" s="191"/>
      <c r="G65" s="191"/>
      <c r="H65" s="191"/>
      <c r="I65" s="192"/>
      <c r="J65" s="193">
        <f>J194</f>
        <v>0</v>
      </c>
      <c r="K65" s="194"/>
    </row>
    <row r="66" spans="2:11" s="8" customFormat="1" ht="24.95" customHeight="1">
      <c r="B66" s="188"/>
      <c r="C66" s="189"/>
      <c r="D66" s="190" t="s">
        <v>1277</v>
      </c>
      <c r="E66" s="191"/>
      <c r="F66" s="191"/>
      <c r="G66" s="191"/>
      <c r="H66" s="191"/>
      <c r="I66" s="192"/>
      <c r="J66" s="193">
        <f>J200</f>
        <v>0</v>
      </c>
      <c r="K66" s="194"/>
    </row>
    <row r="67" spans="2:11" s="8" customFormat="1" ht="24.95" customHeight="1">
      <c r="B67" s="188"/>
      <c r="C67" s="189"/>
      <c r="D67" s="190" t="s">
        <v>1278</v>
      </c>
      <c r="E67" s="191"/>
      <c r="F67" s="191"/>
      <c r="G67" s="191"/>
      <c r="H67" s="191"/>
      <c r="I67" s="192"/>
      <c r="J67" s="193">
        <f>J206</f>
        <v>0</v>
      </c>
      <c r="K67" s="194"/>
    </row>
    <row r="68" spans="2:11" s="8" customFormat="1" ht="24.95" customHeight="1">
      <c r="B68" s="188"/>
      <c r="C68" s="189"/>
      <c r="D68" s="190" t="s">
        <v>1279</v>
      </c>
      <c r="E68" s="191"/>
      <c r="F68" s="191"/>
      <c r="G68" s="191"/>
      <c r="H68" s="191"/>
      <c r="I68" s="192"/>
      <c r="J68" s="193">
        <f>J211</f>
        <v>0</v>
      </c>
      <c r="K68" s="194"/>
    </row>
    <row r="69" spans="2:11" s="1" customFormat="1" ht="21.8" customHeight="1">
      <c r="B69" s="45"/>
      <c r="C69" s="46"/>
      <c r="D69" s="46"/>
      <c r="E69" s="46"/>
      <c r="F69" s="46"/>
      <c r="G69" s="46"/>
      <c r="H69" s="46"/>
      <c r="I69" s="155"/>
      <c r="J69" s="46"/>
      <c r="K69" s="50"/>
    </row>
    <row r="70" spans="2:11" s="1" customFormat="1" ht="6.95" customHeight="1">
      <c r="B70" s="66"/>
      <c r="C70" s="67"/>
      <c r="D70" s="67"/>
      <c r="E70" s="67"/>
      <c r="F70" s="67"/>
      <c r="G70" s="67"/>
      <c r="H70" s="67"/>
      <c r="I70" s="177"/>
      <c r="J70" s="67"/>
      <c r="K70" s="68"/>
    </row>
    <row r="74" spans="2:12" s="1" customFormat="1" ht="6.95" customHeight="1">
      <c r="B74" s="69"/>
      <c r="C74" s="70"/>
      <c r="D74" s="70"/>
      <c r="E74" s="70"/>
      <c r="F74" s="70"/>
      <c r="G74" s="70"/>
      <c r="H74" s="70"/>
      <c r="I74" s="180"/>
      <c r="J74" s="70"/>
      <c r="K74" s="70"/>
      <c r="L74" s="71"/>
    </row>
    <row r="75" spans="2:12" s="1" customFormat="1" ht="36.95" customHeight="1">
      <c r="B75" s="45"/>
      <c r="C75" s="72" t="s">
        <v>114</v>
      </c>
      <c r="D75" s="73"/>
      <c r="E75" s="73"/>
      <c r="F75" s="73"/>
      <c r="G75" s="73"/>
      <c r="H75" s="73"/>
      <c r="I75" s="195"/>
      <c r="J75" s="73"/>
      <c r="K75" s="73"/>
      <c r="L75" s="71"/>
    </row>
    <row r="76" spans="2:12" s="1" customFormat="1" ht="6.95" customHeight="1">
      <c r="B76" s="45"/>
      <c r="C76" s="73"/>
      <c r="D76" s="73"/>
      <c r="E76" s="73"/>
      <c r="F76" s="73"/>
      <c r="G76" s="73"/>
      <c r="H76" s="73"/>
      <c r="I76" s="195"/>
      <c r="J76" s="73"/>
      <c r="K76" s="73"/>
      <c r="L76" s="71"/>
    </row>
    <row r="77" spans="2:12" s="1" customFormat="1" ht="14.4" customHeight="1">
      <c r="B77" s="45"/>
      <c r="C77" s="75" t="s">
        <v>18</v>
      </c>
      <c r="D77" s="73"/>
      <c r="E77" s="73"/>
      <c r="F77" s="73"/>
      <c r="G77" s="73"/>
      <c r="H77" s="73"/>
      <c r="I77" s="195"/>
      <c r="J77" s="73"/>
      <c r="K77" s="73"/>
      <c r="L77" s="71"/>
    </row>
    <row r="78" spans="2:12" s="1" customFormat="1" ht="16.5" customHeight="1">
      <c r="B78" s="45"/>
      <c r="C78" s="73"/>
      <c r="D78" s="73"/>
      <c r="E78" s="196" t="str">
        <f>E7</f>
        <v>ZČU v Plzni - Stavební úpravy 7.NP objektu UK a UL, Univerzitní 22 pro KKE FST</v>
      </c>
      <c r="F78" s="75"/>
      <c r="G78" s="75"/>
      <c r="H78" s="75"/>
      <c r="I78" s="195"/>
      <c r="J78" s="73"/>
      <c r="K78" s="73"/>
      <c r="L78" s="71"/>
    </row>
    <row r="79" spans="2:12" s="1" customFormat="1" ht="14.4" customHeight="1">
      <c r="B79" s="45"/>
      <c r="C79" s="75" t="s">
        <v>105</v>
      </c>
      <c r="D79" s="73"/>
      <c r="E79" s="73"/>
      <c r="F79" s="73"/>
      <c r="G79" s="73"/>
      <c r="H79" s="73"/>
      <c r="I79" s="195"/>
      <c r="J79" s="73"/>
      <c r="K79" s="73"/>
      <c r="L79" s="71"/>
    </row>
    <row r="80" spans="2:12" s="1" customFormat="1" ht="17.25" customHeight="1">
      <c r="B80" s="45"/>
      <c r="C80" s="73"/>
      <c r="D80" s="73"/>
      <c r="E80" s="81" t="str">
        <f>E9</f>
        <v>D.3 - Elektroinstalce slaboproudé</v>
      </c>
      <c r="F80" s="73"/>
      <c r="G80" s="73"/>
      <c r="H80" s="73"/>
      <c r="I80" s="195"/>
      <c r="J80" s="73"/>
      <c r="K80" s="73"/>
      <c r="L80" s="71"/>
    </row>
    <row r="81" spans="2:12" s="1" customFormat="1" ht="6.95" customHeight="1">
      <c r="B81" s="45"/>
      <c r="C81" s="73"/>
      <c r="D81" s="73"/>
      <c r="E81" s="73"/>
      <c r="F81" s="73"/>
      <c r="G81" s="73"/>
      <c r="H81" s="73"/>
      <c r="I81" s="195"/>
      <c r="J81" s="73"/>
      <c r="K81" s="73"/>
      <c r="L81" s="71"/>
    </row>
    <row r="82" spans="2:12" s="1" customFormat="1" ht="18" customHeight="1">
      <c r="B82" s="45"/>
      <c r="C82" s="75" t="s">
        <v>23</v>
      </c>
      <c r="D82" s="73"/>
      <c r="E82" s="73"/>
      <c r="F82" s="197" t="str">
        <f>F12</f>
        <v xml:space="preserve"> </v>
      </c>
      <c r="G82" s="73"/>
      <c r="H82" s="73"/>
      <c r="I82" s="198" t="s">
        <v>25</v>
      </c>
      <c r="J82" s="84" t="str">
        <f>IF(J12="","",J12)</f>
        <v>24.9.2018</v>
      </c>
      <c r="K82" s="73"/>
      <c r="L82" s="71"/>
    </row>
    <row r="83" spans="2:12" s="1" customFormat="1" ht="6.95" customHeight="1">
      <c r="B83" s="45"/>
      <c r="C83" s="73"/>
      <c r="D83" s="73"/>
      <c r="E83" s="73"/>
      <c r="F83" s="73"/>
      <c r="G83" s="73"/>
      <c r="H83" s="73"/>
      <c r="I83" s="195"/>
      <c r="J83" s="73"/>
      <c r="K83" s="73"/>
      <c r="L83" s="71"/>
    </row>
    <row r="84" spans="2:12" s="1" customFormat="1" ht="13.5">
      <c r="B84" s="45"/>
      <c r="C84" s="75" t="s">
        <v>27</v>
      </c>
      <c r="D84" s="73"/>
      <c r="E84" s="73"/>
      <c r="F84" s="197" t="str">
        <f>E15</f>
        <v>ZČU v Plzni</v>
      </c>
      <c r="G84" s="73"/>
      <c r="H84" s="73"/>
      <c r="I84" s="198" t="s">
        <v>33</v>
      </c>
      <c r="J84" s="197" t="str">
        <f>E21</f>
        <v>HBH atelier s.r.o.</v>
      </c>
      <c r="K84" s="73"/>
      <c r="L84" s="71"/>
    </row>
    <row r="85" spans="2:12" s="1" customFormat="1" ht="14.4" customHeight="1">
      <c r="B85" s="45"/>
      <c r="C85" s="75" t="s">
        <v>31</v>
      </c>
      <c r="D85" s="73"/>
      <c r="E85" s="73"/>
      <c r="F85" s="197" t="str">
        <f>IF(E18="","",E18)</f>
        <v/>
      </c>
      <c r="G85" s="73"/>
      <c r="H85" s="73"/>
      <c r="I85" s="195"/>
      <c r="J85" s="73"/>
      <c r="K85" s="73"/>
      <c r="L85" s="71"/>
    </row>
    <row r="86" spans="2:12" s="1" customFormat="1" ht="10.3" customHeight="1">
      <c r="B86" s="45"/>
      <c r="C86" s="73"/>
      <c r="D86" s="73"/>
      <c r="E86" s="73"/>
      <c r="F86" s="73"/>
      <c r="G86" s="73"/>
      <c r="H86" s="73"/>
      <c r="I86" s="195"/>
      <c r="J86" s="73"/>
      <c r="K86" s="73"/>
      <c r="L86" s="71"/>
    </row>
    <row r="87" spans="2:20" s="9" customFormat="1" ht="29.25" customHeight="1">
      <c r="B87" s="199"/>
      <c r="C87" s="200" t="s">
        <v>115</v>
      </c>
      <c r="D87" s="201" t="s">
        <v>57</v>
      </c>
      <c r="E87" s="201" t="s">
        <v>53</v>
      </c>
      <c r="F87" s="201" t="s">
        <v>116</v>
      </c>
      <c r="G87" s="201" t="s">
        <v>117</v>
      </c>
      <c r="H87" s="201" t="s">
        <v>118</v>
      </c>
      <c r="I87" s="202" t="s">
        <v>119</v>
      </c>
      <c r="J87" s="201" t="s">
        <v>109</v>
      </c>
      <c r="K87" s="203" t="s">
        <v>120</v>
      </c>
      <c r="L87" s="204"/>
      <c r="M87" s="101" t="s">
        <v>121</v>
      </c>
      <c r="N87" s="102" t="s">
        <v>42</v>
      </c>
      <c r="O87" s="102" t="s">
        <v>122</v>
      </c>
      <c r="P87" s="102" t="s">
        <v>123</v>
      </c>
      <c r="Q87" s="102" t="s">
        <v>124</v>
      </c>
      <c r="R87" s="102" t="s">
        <v>125</v>
      </c>
      <c r="S87" s="102" t="s">
        <v>126</v>
      </c>
      <c r="T87" s="103" t="s">
        <v>127</v>
      </c>
    </row>
    <row r="88" spans="2:63" s="1" customFormat="1" ht="29.25" customHeight="1">
      <c r="B88" s="45"/>
      <c r="C88" s="107" t="s">
        <v>110</v>
      </c>
      <c r="D88" s="73"/>
      <c r="E88" s="73"/>
      <c r="F88" s="73"/>
      <c r="G88" s="73"/>
      <c r="H88" s="73"/>
      <c r="I88" s="195"/>
      <c r="J88" s="205">
        <f>BK88</f>
        <v>0</v>
      </c>
      <c r="K88" s="73"/>
      <c r="L88" s="71"/>
      <c r="M88" s="104"/>
      <c r="N88" s="105"/>
      <c r="O88" s="105"/>
      <c r="P88" s="206">
        <f>P89+P110+P115+P143+P148+P161+P166+P189+P194+P200+P206+P211</f>
        <v>0</v>
      </c>
      <c r="Q88" s="105"/>
      <c r="R88" s="206">
        <f>R89+R110+R115+R143+R148+R161+R166+R189+R194+R200+R206+R211</f>
        <v>0</v>
      </c>
      <c r="S88" s="105"/>
      <c r="T88" s="207">
        <f>T89+T110+T115+T143+T148+T161+T166+T189+T194+T200+T206+T211</f>
        <v>0</v>
      </c>
      <c r="AT88" s="23" t="s">
        <v>71</v>
      </c>
      <c r="AU88" s="23" t="s">
        <v>111</v>
      </c>
      <c r="BK88" s="208">
        <f>BK89+BK110+BK115+BK143+BK148+BK161+BK166+BK189+BK194+BK200+BK206+BK211</f>
        <v>0</v>
      </c>
    </row>
    <row r="89" spans="2:63" s="10" customFormat="1" ht="37.4" customHeight="1">
      <c r="B89" s="209"/>
      <c r="C89" s="210"/>
      <c r="D89" s="211" t="s">
        <v>71</v>
      </c>
      <c r="E89" s="212" t="s">
        <v>1055</v>
      </c>
      <c r="F89" s="212" t="s">
        <v>1280</v>
      </c>
      <c r="G89" s="210"/>
      <c r="H89" s="210"/>
      <c r="I89" s="213"/>
      <c r="J89" s="214">
        <f>BK89</f>
        <v>0</v>
      </c>
      <c r="K89" s="210"/>
      <c r="L89" s="215"/>
      <c r="M89" s="216"/>
      <c r="N89" s="217"/>
      <c r="O89" s="217"/>
      <c r="P89" s="218">
        <f>SUM(P90:P109)</f>
        <v>0</v>
      </c>
      <c r="Q89" s="217"/>
      <c r="R89" s="218">
        <f>SUM(R90:R109)</f>
        <v>0</v>
      </c>
      <c r="S89" s="217"/>
      <c r="T89" s="219">
        <f>SUM(T90:T109)</f>
        <v>0</v>
      </c>
      <c r="AR89" s="220" t="s">
        <v>80</v>
      </c>
      <c r="AT89" s="221" t="s">
        <v>71</v>
      </c>
      <c r="AU89" s="221" t="s">
        <v>72</v>
      </c>
      <c r="AY89" s="220" t="s">
        <v>130</v>
      </c>
      <c r="BK89" s="222">
        <f>SUM(BK90:BK109)</f>
        <v>0</v>
      </c>
    </row>
    <row r="90" spans="2:65" s="1" customFormat="1" ht="16.5" customHeight="1">
      <c r="B90" s="45"/>
      <c r="C90" s="271" t="s">
        <v>80</v>
      </c>
      <c r="D90" s="271" t="s">
        <v>261</v>
      </c>
      <c r="E90" s="272" t="s">
        <v>1281</v>
      </c>
      <c r="F90" s="273" t="s">
        <v>1282</v>
      </c>
      <c r="G90" s="274" t="s">
        <v>215</v>
      </c>
      <c r="H90" s="275">
        <v>12864</v>
      </c>
      <c r="I90" s="276"/>
      <c r="J90" s="275">
        <f>ROUND(I90*H90,1)</f>
        <v>0</v>
      </c>
      <c r="K90" s="273" t="s">
        <v>224</v>
      </c>
      <c r="L90" s="277"/>
      <c r="M90" s="278" t="s">
        <v>21</v>
      </c>
      <c r="N90" s="279" t="s">
        <v>43</v>
      </c>
      <c r="O90" s="46"/>
      <c r="P90" s="231">
        <f>O90*H90</f>
        <v>0</v>
      </c>
      <c r="Q90" s="231">
        <v>0</v>
      </c>
      <c r="R90" s="231">
        <f>Q90*H90</f>
        <v>0</v>
      </c>
      <c r="S90" s="231">
        <v>0</v>
      </c>
      <c r="T90" s="232">
        <f>S90*H90</f>
        <v>0</v>
      </c>
      <c r="AR90" s="23" t="s">
        <v>228</v>
      </c>
      <c r="AT90" s="23" t="s">
        <v>261</v>
      </c>
      <c r="AU90" s="23" t="s">
        <v>80</v>
      </c>
      <c r="AY90" s="23" t="s">
        <v>130</v>
      </c>
      <c r="BE90" s="233">
        <f>IF(N90="základní",J90,0)</f>
        <v>0</v>
      </c>
      <c r="BF90" s="233">
        <f>IF(N90="snížená",J90,0)</f>
        <v>0</v>
      </c>
      <c r="BG90" s="233">
        <f>IF(N90="zákl. přenesená",J90,0)</f>
        <v>0</v>
      </c>
      <c r="BH90" s="233">
        <f>IF(N90="sníž. přenesená",J90,0)</f>
        <v>0</v>
      </c>
      <c r="BI90" s="233">
        <f>IF(N90="nulová",J90,0)</f>
        <v>0</v>
      </c>
      <c r="BJ90" s="23" t="s">
        <v>80</v>
      </c>
      <c r="BK90" s="233">
        <f>ROUND(I90*H90,1)</f>
        <v>0</v>
      </c>
      <c r="BL90" s="23" t="s">
        <v>151</v>
      </c>
      <c r="BM90" s="23" t="s">
        <v>82</v>
      </c>
    </row>
    <row r="91" spans="2:65" s="1" customFormat="1" ht="16.5" customHeight="1">
      <c r="B91" s="45"/>
      <c r="C91" s="271" t="s">
        <v>82</v>
      </c>
      <c r="D91" s="271" t="s">
        <v>261</v>
      </c>
      <c r="E91" s="272" t="s">
        <v>1283</v>
      </c>
      <c r="F91" s="273" t="s">
        <v>1284</v>
      </c>
      <c r="G91" s="274" t="s">
        <v>1061</v>
      </c>
      <c r="H91" s="275">
        <v>92</v>
      </c>
      <c r="I91" s="276"/>
      <c r="J91" s="275">
        <f>ROUND(I91*H91,1)</f>
        <v>0</v>
      </c>
      <c r="K91" s="273" t="s">
        <v>224</v>
      </c>
      <c r="L91" s="277"/>
      <c r="M91" s="278" t="s">
        <v>21</v>
      </c>
      <c r="N91" s="279" t="s">
        <v>43</v>
      </c>
      <c r="O91" s="46"/>
      <c r="P91" s="231">
        <f>O91*H91</f>
        <v>0</v>
      </c>
      <c r="Q91" s="231">
        <v>0</v>
      </c>
      <c r="R91" s="231">
        <f>Q91*H91</f>
        <v>0</v>
      </c>
      <c r="S91" s="231">
        <v>0</v>
      </c>
      <c r="T91" s="232">
        <f>S91*H91</f>
        <v>0</v>
      </c>
      <c r="AR91" s="23" t="s">
        <v>228</v>
      </c>
      <c r="AT91" s="23" t="s">
        <v>261</v>
      </c>
      <c r="AU91" s="23" t="s">
        <v>80</v>
      </c>
      <c r="AY91" s="23" t="s">
        <v>130</v>
      </c>
      <c r="BE91" s="233">
        <f>IF(N91="základní",J91,0)</f>
        <v>0</v>
      </c>
      <c r="BF91" s="233">
        <f>IF(N91="snížená",J91,0)</f>
        <v>0</v>
      </c>
      <c r="BG91" s="233">
        <f>IF(N91="zákl. přenesená",J91,0)</f>
        <v>0</v>
      </c>
      <c r="BH91" s="233">
        <f>IF(N91="sníž. přenesená",J91,0)</f>
        <v>0</v>
      </c>
      <c r="BI91" s="233">
        <f>IF(N91="nulová",J91,0)</f>
        <v>0</v>
      </c>
      <c r="BJ91" s="23" t="s">
        <v>80</v>
      </c>
      <c r="BK91" s="233">
        <f>ROUND(I91*H91,1)</f>
        <v>0</v>
      </c>
      <c r="BL91" s="23" t="s">
        <v>151</v>
      </c>
      <c r="BM91" s="23" t="s">
        <v>151</v>
      </c>
    </row>
    <row r="92" spans="2:65" s="1" customFormat="1" ht="16.5" customHeight="1">
      <c r="B92" s="45"/>
      <c r="C92" s="271" t="s">
        <v>146</v>
      </c>
      <c r="D92" s="271" t="s">
        <v>261</v>
      </c>
      <c r="E92" s="272" t="s">
        <v>1285</v>
      </c>
      <c r="F92" s="273" t="s">
        <v>1286</v>
      </c>
      <c r="G92" s="274" t="s">
        <v>1061</v>
      </c>
      <c r="H92" s="275">
        <v>2</v>
      </c>
      <c r="I92" s="276"/>
      <c r="J92" s="275">
        <f>ROUND(I92*H92,1)</f>
        <v>0</v>
      </c>
      <c r="K92" s="273" t="s">
        <v>224</v>
      </c>
      <c r="L92" s="277"/>
      <c r="M92" s="278" t="s">
        <v>21</v>
      </c>
      <c r="N92" s="279" t="s">
        <v>43</v>
      </c>
      <c r="O92" s="46"/>
      <c r="P92" s="231">
        <f>O92*H92</f>
        <v>0</v>
      </c>
      <c r="Q92" s="231">
        <v>0</v>
      </c>
      <c r="R92" s="231">
        <f>Q92*H92</f>
        <v>0</v>
      </c>
      <c r="S92" s="231">
        <v>0</v>
      </c>
      <c r="T92" s="232">
        <f>S92*H92</f>
        <v>0</v>
      </c>
      <c r="AR92" s="23" t="s">
        <v>228</v>
      </c>
      <c r="AT92" s="23" t="s">
        <v>261</v>
      </c>
      <c r="AU92" s="23" t="s">
        <v>80</v>
      </c>
      <c r="AY92" s="23" t="s">
        <v>130</v>
      </c>
      <c r="BE92" s="233">
        <f>IF(N92="základní",J92,0)</f>
        <v>0</v>
      </c>
      <c r="BF92" s="233">
        <f>IF(N92="snížená",J92,0)</f>
        <v>0</v>
      </c>
      <c r="BG92" s="233">
        <f>IF(N92="zákl. přenesená",J92,0)</f>
        <v>0</v>
      </c>
      <c r="BH92" s="233">
        <f>IF(N92="sníž. přenesená",J92,0)</f>
        <v>0</v>
      </c>
      <c r="BI92" s="233">
        <f>IF(N92="nulová",J92,0)</f>
        <v>0</v>
      </c>
      <c r="BJ92" s="23" t="s">
        <v>80</v>
      </c>
      <c r="BK92" s="233">
        <f>ROUND(I92*H92,1)</f>
        <v>0</v>
      </c>
      <c r="BL92" s="23" t="s">
        <v>151</v>
      </c>
      <c r="BM92" s="23" t="s">
        <v>160</v>
      </c>
    </row>
    <row r="93" spans="2:65" s="1" customFormat="1" ht="16.5" customHeight="1">
      <c r="B93" s="45"/>
      <c r="C93" s="271" t="s">
        <v>151</v>
      </c>
      <c r="D93" s="271" t="s">
        <v>261</v>
      </c>
      <c r="E93" s="272" t="s">
        <v>1287</v>
      </c>
      <c r="F93" s="273" t="s">
        <v>1288</v>
      </c>
      <c r="G93" s="274" t="s">
        <v>1061</v>
      </c>
      <c r="H93" s="275">
        <v>1</v>
      </c>
      <c r="I93" s="276"/>
      <c r="J93" s="275">
        <f>ROUND(I93*H93,1)</f>
        <v>0</v>
      </c>
      <c r="K93" s="273" t="s">
        <v>224</v>
      </c>
      <c r="L93" s="277"/>
      <c r="M93" s="278" t="s">
        <v>21</v>
      </c>
      <c r="N93" s="279" t="s">
        <v>43</v>
      </c>
      <c r="O93" s="46"/>
      <c r="P93" s="231">
        <f>O93*H93</f>
        <v>0</v>
      </c>
      <c r="Q93" s="231">
        <v>0</v>
      </c>
      <c r="R93" s="231">
        <f>Q93*H93</f>
        <v>0</v>
      </c>
      <c r="S93" s="231">
        <v>0</v>
      </c>
      <c r="T93" s="232">
        <f>S93*H93</f>
        <v>0</v>
      </c>
      <c r="AR93" s="23" t="s">
        <v>228</v>
      </c>
      <c r="AT93" s="23" t="s">
        <v>261</v>
      </c>
      <c r="AU93" s="23" t="s">
        <v>80</v>
      </c>
      <c r="AY93" s="23" t="s">
        <v>130</v>
      </c>
      <c r="BE93" s="233">
        <f>IF(N93="základní",J93,0)</f>
        <v>0</v>
      </c>
      <c r="BF93" s="233">
        <f>IF(N93="snížená",J93,0)</f>
        <v>0</v>
      </c>
      <c r="BG93" s="233">
        <f>IF(N93="zákl. přenesená",J93,0)</f>
        <v>0</v>
      </c>
      <c r="BH93" s="233">
        <f>IF(N93="sníž. přenesená",J93,0)</f>
        <v>0</v>
      </c>
      <c r="BI93" s="233">
        <f>IF(N93="nulová",J93,0)</f>
        <v>0</v>
      </c>
      <c r="BJ93" s="23" t="s">
        <v>80</v>
      </c>
      <c r="BK93" s="233">
        <f>ROUND(I93*H93,1)</f>
        <v>0</v>
      </c>
      <c r="BL93" s="23" t="s">
        <v>151</v>
      </c>
      <c r="BM93" s="23" t="s">
        <v>228</v>
      </c>
    </row>
    <row r="94" spans="2:65" s="1" customFormat="1" ht="16.5" customHeight="1">
      <c r="B94" s="45"/>
      <c r="C94" s="271" t="s">
        <v>156</v>
      </c>
      <c r="D94" s="271" t="s">
        <v>261</v>
      </c>
      <c r="E94" s="272" t="s">
        <v>1289</v>
      </c>
      <c r="F94" s="273" t="s">
        <v>1290</v>
      </c>
      <c r="G94" s="274" t="s">
        <v>1061</v>
      </c>
      <c r="H94" s="275">
        <v>3</v>
      </c>
      <c r="I94" s="276"/>
      <c r="J94" s="275">
        <f>ROUND(I94*H94,1)</f>
        <v>0</v>
      </c>
      <c r="K94" s="273" t="s">
        <v>224</v>
      </c>
      <c r="L94" s="277"/>
      <c r="M94" s="278" t="s">
        <v>21</v>
      </c>
      <c r="N94" s="279" t="s">
        <v>43</v>
      </c>
      <c r="O94" s="46"/>
      <c r="P94" s="231">
        <f>O94*H94</f>
        <v>0</v>
      </c>
      <c r="Q94" s="231">
        <v>0</v>
      </c>
      <c r="R94" s="231">
        <f>Q94*H94</f>
        <v>0</v>
      </c>
      <c r="S94" s="231">
        <v>0</v>
      </c>
      <c r="T94" s="232">
        <f>S94*H94</f>
        <v>0</v>
      </c>
      <c r="AR94" s="23" t="s">
        <v>228</v>
      </c>
      <c r="AT94" s="23" t="s">
        <v>261</v>
      </c>
      <c r="AU94" s="23" t="s">
        <v>80</v>
      </c>
      <c r="AY94" s="23" t="s">
        <v>130</v>
      </c>
      <c r="BE94" s="233">
        <f>IF(N94="základní",J94,0)</f>
        <v>0</v>
      </c>
      <c r="BF94" s="233">
        <f>IF(N94="snížená",J94,0)</f>
        <v>0</v>
      </c>
      <c r="BG94" s="233">
        <f>IF(N94="zákl. přenesená",J94,0)</f>
        <v>0</v>
      </c>
      <c r="BH94" s="233">
        <f>IF(N94="sníž. přenesená",J94,0)</f>
        <v>0</v>
      </c>
      <c r="BI94" s="233">
        <f>IF(N94="nulová",J94,0)</f>
        <v>0</v>
      </c>
      <c r="BJ94" s="23" t="s">
        <v>80</v>
      </c>
      <c r="BK94" s="233">
        <f>ROUND(I94*H94,1)</f>
        <v>0</v>
      </c>
      <c r="BL94" s="23" t="s">
        <v>151</v>
      </c>
      <c r="BM94" s="23" t="s">
        <v>245</v>
      </c>
    </row>
    <row r="95" spans="2:65" s="1" customFormat="1" ht="16.5" customHeight="1">
      <c r="B95" s="45"/>
      <c r="C95" s="271" t="s">
        <v>160</v>
      </c>
      <c r="D95" s="271" t="s">
        <v>261</v>
      </c>
      <c r="E95" s="272" t="s">
        <v>1291</v>
      </c>
      <c r="F95" s="273" t="s">
        <v>1292</v>
      </c>
      <c r="G95" s="274" t="s">
        <v>1061</v>
      </c>
      <c r="H95" s="275">
        <v>144</v>
      </c>
      <c r="I95" s="276"/>
      <c r="J95" s="275">
        <f>ROUND(I95*H95,1)</f>
        <v>0</v>
      </c>
      <c r="K95" s="273" t="s">
        <v>224</v>
      </c>
      <c r="L95" s="277"/>
      <c r="M95" s="278" t="s">
        <v>21</v>
      </c>
      <c r="N95" s="279" t="s">
        <v>43</v>
      </c>
      <c r="O95" s="46"/>
      <c r="P95" s="231">
        <f>O95*H95</f>
        <v>0</v>
      </c>
      <c r="Q95" s="231">
        <v>0</v>
      </c>
      <c r="R95" s="231">
        <f>Q95*H95</f>
        <v>0</v>
      </c>
      <c r="S95" s="231">
        <v>0</v>
      </c>
      <c r="T95" s="232">
        <f>S95*H95</f>
        <v>0</v>
      </c>
      <c r="AR95" s="23" t="s">
        <v>228</v>
      </c>
      <c r="AT95" s="23" t="s">
        <v>261</v>
      </c>
      <c r="AU95" s="23" t="s">
        <v>80</v>
      </c>
      <c r="AY95" s="23" t="s">
        <v>130</v>
      </c>
      <c r="BE95" s="233">
        <f>IF(N95="základní",J95,0)</f>
        <v>0</v>
      </c>
      <c r="BF95" s="233">
        <f>IF(N95="snížená",J95,0)</f>
        <v>0</v>
      </c>
      <c r="BG95" s="233">
        <f>IF(N95="zákl. přenesená",J95,0)</f>
        <v>0</v>
      </c>
      <c r="BH95" s="233">
        <f>IF(N95="sníž. přenesená",J95,0)</f>
        <v>0</v>
      </c>
      <c r="BI95" s="233">
        <f>IF(N95="nulová",J95,0)</f>
        <v>0</v>
      </c>
      <c r="BJ95" s="23" t="s">
        <v>80</v>
      </c>
      <c r="BK95" s="233">
        <f>ROUND(I95*H95,1)</f>
        <v>0</v>
      </c>
      <c r="BL95" s="23" t="s">
        <v>151</v>
      </c>
      <c r="BM95" s="23" t="s">
        <v>260</v>
      </c>
    </row>
    <row r="96" spans="2:65" s="1" customFormat="1" ht="16.5" customHeight="1">
      <c r="B96" s="45"/>
      <c r="C96" s="271" t="s">
        <v>221</v>
      </c>
      <c r="D96" s="271" t="s">
        <v>261</v>
      </c>
      <c r="E96" s="272" t="s">
        <v>1293</v>
      </c>
      <c r="F96" s="273" t="s">
        <v>1294</v>
      </c>
      <c r="G96" s="274" t="s">
        <v>1061</v>
      </c>
      <c r="H96" s="275">
        <v>72</v>
      </c>
      <c r="I96" s="276"/>
      <c r="J96" s="275">
        <f>ROUND(I96*H96,1)</f>
        <v>0</v>
      </c>
      <c r="K96" s="273" t="s">
        <v>224</v>
      </c>
      <c r="L96" s="277"/>
      <c r="M96" s="278" t="s">
        <v>21</v>
      </c>
      <c r="N96" s="279" t="s">
        <v>43</v>
      </c>
      <c r="O96" s="46"/>
      <c r="P96" s="231">
        <f>O96*H96</f>
        <v>0</v>
      </c>
      <c r="Q96" s="231">
        <v>0</v>
      </c>
      <c r="R96" s="231">
        <f>Q96*H96</f>
        <v>0</v>
      </c>
      <c r="S96" s="231">
        <v>0</v>
      </c>
      <c r="T96" s="232">
        <f>S96*H96</f>
        <v>0</v>
      </c>
      <c r="AR96" s="23" t="s">
        <v>228</v>
      </c>
      <c r="AT96" s="23" t="s">
        <v>261</v>
      </c>
      <c r="AU96" s="23" t="s">
        <v>80</v>
      </c>
      <c r="AY96" s="23" t="s">
        <v>130</v>
      </c>
      <c r="BE96" s="233">
        <f>IF(N96="základní",J96,0)</f>
        <v>0</v>
      </c>
      <c r="BF96" s="233">
        <f>IF(N96="snížená",J96,0)</f>
        <v>0</v>
      </c>
      <c r="BG96" s="233">
        <f>IF(N96="zákl. přenesená",J96,0)</f>
        <v>0</v>
      </c>
      <c r="BH96" s="233">
        <f>IF(N96="sníž. přenesená",J96,0)</f>
        <v>0</v>
      </c>
      <c r="BI96" s="233">
        <f>IF(N96="nulová",J96,0)</f>
        <v>0</v>
      </c>
      <c r="BJ96" s="23" t="s">
        <v>80</v>
      </c>
      <c r="BK96" s="233">
        <f>ROUND(I96*H96,1)</f>
        <v>0</v>
      </c>
      <c r="BL96" s="23" t="s">
        <v>151</v>
      </c>
      <c r="BM96" s="23" t="s">
        <v>273</v>
      </c>
    </row>
    <row r="97" spans="2:65" s="1" customFormat="1" ht="16.5" customHeight="1">
      <c r="B97" s="45"/>
      <c r="C97" s="271" t="s">
        <v>228</v>
      </c>
      <c r="D97" s="271" t="s">
        <v>261</v>
      </c>
      <c r="E97" s="272" t="s">
        <v>1295</v>
      </c>
      <c r="F97" s="273" t="s">
        <v>1296</v>
      </c>
      <c r="G97" s="274" t="s">
        <v>1061</v>
      </c>
      <c r="H97" s="275">
        <v>72</v>
      </c>
      <c r="I97" s="276"/>
      <c r="J97" s="275">
        <f>ROUND(I97*H97,1)</f>
        <v>0</v>
      </c>
      <c r="K97" s="273" t="s">
        <v>224</v>
      </c>
      <c r="L97" s="277"/>
      <c r="M97" s="278" t="s">
        <v>21</v>
      </c>
      <c r="N97" s="279" t="s">
        <v>43</v>
      </c>
      <c r="O97" s="46"/>
      <c r="P97" s="231">
        <f>O97*H97</f>
        <v>0</v>
      </c>
      <c r="Q97" s="231">
        <v>0</v>
      </c>
      <c r="R97" s="231">
        <f>Q97*H97</f>
        <v>0</v>
      </c>
      <c r="S97" s="231">
        <v>0</v>
      </c>
      <c r="T97" s="232">
        <f>S97*H97</f>
        <v>0</v>
      </c>
      <c r="AR97" s="23" t="s">
        <v>228</v>
      </c>
      <c r="AT97" s="23" t="s">
        <v>261</v>
      </c>
      <c r="AU97" s="23" t="s">
        <v>80</v>
      </c>
      <c r="AY97" s="23" t="s">
        <v>130</v>
      </c>
      <c r="BE97" s="233">
        <f>IF(N97="základní",J97,0)</f>
        <v>0</v>
      </c>
      <c r="BF97" s="233">
        <f>IF(N97="snížená",J97,0)</f>
        <v>0</v>
      </c>
      <c r="BG97" s="233">
        <f>IF(N97="zákl. přenesená",J97,0)</f>
        <v>0</v>
      </c>
      <c r="BH97" s="233">
        <f>IF(N97="sníž. přenesená",J97,0)</f>
        <v>0</v>
      </c>
      <c r="BI97" s="233">
        <f>IF(N97="nulová",J97,0)</f>
        <v>0</v>
      </c>
      <c r="BJ97" s="23" t="s">
        <v>80</v>
      </c>
      <c r="BK97" s="233">
        <f>ROUND(I97*H97,1)</f>
        <v>0</v>
      </c>
      <c r="BL97" s="23" t="s">
        <v>151</v>
      </c>
      <c r="BM97" s="23" t="s">
        <v>283</v>
      </c>
    </row>
    <row r="98" spans="2:65" s="1" customFormat="1" ht="16.5" customHeight="1">
      <c r="B98" s="45"/>
      <c r="C98" s="271" t="s">
        <v>238</v>
      </c>
      <c r="D98" s="271" t="s">
        <v>261</v>
      </c>
      <c r="E98" s="272" t="s">
        <v>1297</v>
      </c>
      <c r="F98" s="273" t="s">
        <v>1298</v>
      </c>
      <c r="G98" s="274" t="s">
        <v>1061</v>
      </c>
      <c r="H98" s="275">
        <v>671</v>
      </c>
      <c r="I98" s="276"/>
      <c r="J98" s="275">
        <f>ROUND(I98*H98,1)</f>
        <v>0</v>
      </c>
      <c r="K98" s="273" t="s">
        <v>224</v>
      </c>
      <c r="L98" s="277"/>
      <c r="M98" s="278" t="s">
        <v>21</v>
      </c>
      <c r="N98" s="279" t="s">
        <v>43</v>
      </c>
      <c r="O98" s="46"/>
      <c r="P98" s="231">
        <f>O98*H98</f>
        <v>0</v>
      </c>
      <c r="Q98" s="231">
        <v>0</v>
      </c>
      <c r="R98" s="231">
        <f>Q98*H98</f>
        <v>0</v>
      </c>
      <c r="S98" s="231">
        <v>0</v>
      </c>
      <c r="T98" s="232">
        <f>S98*H98</f>
        <v>0</v>
      </c>
      <c r="AR98" s="23" t="s">
        <v>228</v>
      </c>
      <c r="AT98" s="23" t="s">
        <v>261</v>
      </c>
      <c r="AU98" s="23" t="s">
        <v>80</v>
      </c>
      <c r="AY98" s="23" t="s">
        <v>130</v>
      </c>
      <c r="BE98" s="233">
        <f>IF(N98="základní",J98,0)</f>
        <v>0</v>
      </c>
      <c r="BF98" s="233">
        <f>IF(N98="snížená",J98,0)</f>
        <v>0</v>
      </c>
      <c r="BG98" s="233">
        <f>IF(N98="zákl. přenesená",J98,0)</f>
        <v>0</v>
      </c>
      <c r="BH98" s="233">
        <f>IF(N98="sníž. přenesená",J98,0)</f>
        <v>0</v>
      </c>
      <c r="BI98" s="233">
        <f>IF(N98="nulová",J98,0)</f>
        <v>0</v>
      </c>
      <c r="BJ98" s="23" t="s">
        <v>80</v>
      </c>
      <c r="BK98" s="233">
        <f>ROUND(I98*H98,1)</f>
        <v>0</v>
      </c>
      <c r="BL98" s="23" t="s">
        <v>151</v>
      </c>
      <c r="BM98" s="23" t="s">
        <v>295</v>
      </c>
    </row>
    <row r="99" spans="2:65" s="1" customFormat="1" ht="16.5" customHeight="1">
      <c r="B99" s="45"/>
      <c r="C99" s="271" t="s">
        <v>245</v>
      </c>
      <c r="D99" s="271" t="s">
        <v>261</v>
      </c>
      <c r="E99" s="272" t="s">
        <v>1299</v>
      </c>
      <c r="F99" s="273" t="s">
        <v>1300</v>
      </c>
      <c r="G99" s="274" t="s">
        <v>215</v>
      </c>
      <c r="H99" s="275">
        <v>5</v>
      </c>
      <c r="I99" s="276"/>
      <c r="J99" s="275">
        <f>ROUND(I99*H99,1)</f>
        <v>0</v>
      </c>
      <c r="K99" s="273" t="s">
        <v>224</v>
      </c>
      <c r="L99" s="277"/>
      <c r="M99" s="278" t="s">
        <v>21</v>
      </c>
      <c r="N99" s="279" t="s">
        <v>43</v>
      </c>
      <c r="O99" s="46"/>
      <c r="P99" s="231">
        <f>O99*H99</f>
        <v>0</v>
      </c>
      <c r="Q99" s="231">
        <v>0</v>
      </c>
      <c r="R99" s="231">
        <f>Q99*H99</f>
        <v>0</v>
      </c>
      <c r="S99" s="231">
        <v>0</v>
      </c>
      <c r="T99" s="232">
        <f>S99*H99</f>
        <v>0</v>
      </c>
      <c r="AR99" s="23" t="s">
        <v>228</v>
      </c>
      <c r="AT99" s="23" t="s">
        <v>261</v>
      </c>
      <c r="AU99" s="23" t="s">
        <v>80</v>
      </c>
      <c r="AY99" s="23" t="s">
        <v>130</v>
      </c>
      <c r="BE99" s="233">
        <f>IF(N99="základní",J99,0)</f>
        <v>0</v>
      </c>
      <c r="BF99" s="233">
        <f>IF(N99="snížená",J99,0)</f>
        <v>0</v>
      </c>
      <c r="BG99" s="233">
        <f>IF(N99="zákl. přenesená",J99,0)</f>
        <v>0</v>
      </c>
      <c r="BH99" s="233">
        <f>IF(N99="sníž. přenesená",J99,0)</f>
        <v>0</v>
      </c>
      <c r="BI99" s="233">
        <f>IF(N99="nulová",J99,0)</f>
        <v>0</v>
      </c>
      <c r="BJ99" s="23" t="s">
        <v>80</v>
      </c>
      <c r="BK99" s="233">
        <f>ROUND(I99*H99,1)</f>
        <v>0</v>
      </c>
      <c r="BL99" s="23" t="s">
        <v>151</v>
      </c>
      <c r="BM99" s="23" t="s">
        <v>309</v>
      </c>
    </row>
    <row r="100" spans="2:65" s="1" customFormat="1" ht="16.5" customHeight="1">
      <c r="B100" s="45"/>
      <c r="C100" s="271" t="s">
        <v>254</v>
      </c>
      <c r="D100" s="271" t="s">
        <v>261</v>
      </c>
      <c r="E100" s="272" t="s">
        <v>1301</v>
      </c>
      <c r="F100" s="273" t="s">
        <v>1302</v>
      </c>
      <c r="G100" s="274" t="s">
        <v>215</v>
      </c>
      <c r="H100" s="275">
        <v>5</v>
      </c>
      <c r="I100" s="276"/>
      <c r="J100" s="275">
        <f>ROUND(I100*H100,1)</f>
        <v>0</v>
      </c>
      <c r="K100" s="273" t="s">
        <v>224</v>
      </c>
      <c r="L100" s="277"/>
      <c r="M100" s="278" t="s">
        <v>21</v>
      </c>
      <c r="N100" s="279" t="s">
        <v>43</v>
      </c>
      <c r="O100" s="46"/>
      <c r="P100" s="231">
        <f>O100*H100</f>
        <v>0</v>
      </c>
      <c r="Q100" s="231">
        <v>0</v>
      </c>
      <c r="R100" s="231">
        <f>Q100*H100</f>
        <v>0</v>
      </c>
      <c r="S100" s="231">
        <v>0</v>
      </c>
      <c r="T100" s="232">
        <f>S100*H100</f>
        <v>0</v>
      </c>
      <c r="AR100" s="23" t="s">
        <v>228</v>
      </c>
      <c r="AT100" s="23" t="s">
        <v>261</v>
      </c>
      <c r="AU100" s="23" t="s">
        <v>80</v>
      </c>
      <c r="AY100" s="23" t="s">
        <v>130</v>
      </c>
      <c r="BE100" s="233">
        <f>IF(N100="základní",J100,0)</f>
        <v>0</v>
      </c>
      <c r="BF100" s="233">
        <f>IF(N100="snížená",J100,0)</f>
        <v>0</v>
      </c>
      <c r="BG100" s="233">
        <f>IF(N100="zákl. přenesená",J100,0)</f>
        <v>0</v>
      </c>
      <c r="BH100" s="233">
        <f>IF(N100="sníž. přenesená",J100,0)</f>
        <v>0</v>
      </c>
      <c r="BI100" s="233">
        <f>IF(N100="nulová",J100,0)</f>
        <v>0</v>
      </c>
      <c r="BJ100" s="23" t="s">
        <v>80</v>
      </c>
      <c r="BK100" s="233">
        <f>ROUND(I100*H100,1)</f>
        <v>0</v>
      </c>
      <c r="BL100" s="23" t="s">
        <v>151</v>
      </c>
      <c r="BM100" s="23" t="s">
        <v>321</v>
      </c>
    </row>
    <row r="101" spans="2:65" s="1" customFormat="1" ht="16.5" customHeight="1">
      <c r="B101" s="45"/>
      <c r="C101" s="271" t="s">
        <v>260</v>
      </c>
      <c r="D101" s="271" t="s">
        <v>261</v>
      </c>
      <c r="E101" s="272" t="s">
        <v>1303</v>
      </c>
      <c r="F101" s="273" t="s">
        <v>1304</v>
      </c>
      <c r="G101" s="274" t="s">
        <v>215</v>
      </c>
      <c r="H101" s="275">
        <v>72</v>
      </c>
      <c r="I101" s="276"/>
      <c r="J101" s="275">
        <f>ROUND(I101*H101,1)</f>
        <v>0</v>
      </c>
      <c r="K101" s="273" t="s">
        <v>224</v>
      </c>
      <c r="L101" s="277"/>
      <c r="M101" s="278" t="s">
        <v>21</v>
      </c>
      <c r="N101" s="279" t="s">
        <v>43</v>
      </c>
      <c r="O101" s="46"/>
      <c r="P101" s="231">
        <f>O101*H101</f>
        <v>0</v>
      </c>
      <c r="Q101" s="231">
        <v>0</v>
      </c>
      <c r="R101" s="231">
        <f>Q101*H101</f>
        <v>0</v>
      </c>
      <c r="S101" s="231">
        <v>0</v>
      </c>
      <c r="T101" s="232">
        <f>S101*H101</f>
        <v>0</v>
      </c>
      <c r="AR101" s="23" t="s">
        <v>228</v>
      </c>
      <c r="AT101" s="23" t="s">
        <v>261</v>
      </c>
      <c r="AU101" s="23" t="s">
        <v>80</v>
      </c>
      <c r="AY101" s="23" t="s">
        <v>130</v>
      </c>
      <c r="BE101" s="233">
        <f>IF(N101="základní",J101,0)</f>
        <v>0</v>
      </c>
      <c r="BF101" s="233">
        <f>IF(N101="snížená",J101,0)</f>
        <v>0</v>
      </c>
      <c r="BG101" s="233">
        <f>IF(N101="zákl. přenesená",J101,0)</f>
        <v>0</v>
      </c>
      <c r="BH101" s="233">
        <f>IF(N101="sníž. přenesená",J101,0)</f>
        <v>0</v>
      </c>
      <c r="BI101" s="233">
        <f>IF(N101="nulová",J101,0)</f>
        <v>0</v>
      </c>
      <c r="BJ101" s="23" t="s">
        <v>80</v>
      </c>
      <c r="BK101" s="233">
        <f>ROUND(I101*H101,1)</f>
        <v>0</v>
      </c>
      <c r="BL101" s="23" t="s">
        <v>151</v>
      </c>
      <c r="BM101" s="23" t="s">
        <v>334</v>
      </c>
    </row>
    <row r="102" spans="2:65" s="1" customFormat="1" ht="16.5" customHeight="1">
      <c r="B102" s="45"/>
      <c r="C102" s="271" t="s">
        <v>266</v>
      </c>
      <c r="D102" s="271" t="s">
        <v>261</v>
      </c>
      <c r="E102" s="272" t="s">
        <v>1305</v>
      </c>
      <c r="F102" s="273" t="s">
        <v>1306</v>
      </c>
      <c r="G102" s="274" t="s">
        <v>1061</v>
      </c>
      <c r="H102" s="275">
        <v>24</v>
      </c>
      <c r="I102" s="276"/>
      <c r="J102" s="275">
        <f>ROUND(I102*H102,1)</f>
        <v>0</v>
      </c>
      <c r="K102" s="273" t="s">
        <v>224</v>
      </c>
      <c r="L102" s="277"/>
      <c r="M102" s="278" t="s">
        <v>21</v>
      </c>
      <c r="N102" s="279" t="s">
        <v>43</v>
      </c>
      <c r="O102" s="46"/>
      <c r="P102" s="231">
        <f>O102*H102</f>
        <v>0</v>
      </c>
      <c r="Q102" s="231">
        <v>0</v>
      </c>
      <c r="R102" s="231">
        <f>Q102*H102</f>
        <v>0</v>
      </c>
      <c r="S102" s="231">
        <v>0</v>
      </c>
      <c r="T102" s="232">
        <f>S102*H102</f>
        <v>0</v>
      </c>
      <c r="AR102" s="23" t="s">
        <v>228</v>
      </c>
      <c r="AT102" s="23" t="s">
        <v>261</v>
      </c>
      <c r="AU102" s="23" t="s">
        <v>80</v>
      </c>
      <c r="AY102" s="23" t="s">
        <v>130</v>
      </c>
      <c r="BE102" s="233">
        <f>IF(N102="základní",J102,0)</f>
        <v>0</v>
      </c>
      <c r="BF102" s="233">
        <f>IF(N102="snížená",J102,0)</f>
        <v>0</v>
      </c>
      <c r="BG102" s="233">
        <f>IF(N102="zákl. přenesená",J102,0)</f>
        <v>0</v>
      </c>
      <c r="BH102" s="233">
        <f>IF(N102="sníž. přenesená",J102,0)</f>
        <v>0</v>
      </c>
      <c r="BI102" s="233">
        <f>IF(N102="nulová",J102,0)</f>
        <v>0</v>
      </c>
      <c r="BJ102" s="23" t="s">
        <v>80</v>
      </c>
      <c r="BK102" s="233">
        <f>ROUND(I102*H102,1)</f>
        <v>0</v>
      </c>
      <c r="BL102" s="23" t="s">
        <v>151</v>
      </c>
      <c r="BM102" s="23" t="s">
        <v>344</v>
      </c>
    </row>
    <row r="103" spans="2:65" s="1" customFormat="1" ht="16.5" customHeight="1">
      <c r="B103" s="45"/>
      <c r="C103" s="271" t="s">
        <v>273</v>
      </c>
      <c r="D103" s="271" t="s">
        <v>261</v>
      </c>
      <c r="E103" s="272" t="s">
        <v>1307</v>
      </c>
      <c r="F103" s="273" t="s">
        <v>1308</v>
      </c>
      <c r="G103" s="274" t="s">
        <v>1061</v>
      </c>
      <c r="H103" s="275">
        <v>12</v>
      </c>
      <c r="I103" s="276"/>
      <c r="J103" s="275">
        <f>ROUND(I103*H103,1)</f>
        <v>0</v>
      </c>
      <c r="K103" s="273" t="s">
        <v>224</v>
      </c>
      <c r="L103" s="277"/>
      <c r="M103" s="278" t="s">
        <v>21</v>
      </c>
      <c r="N103" s="279" t="s">
        <v>43</v>
      </c>
      <c r="O103" s="46"/>
      <c r="P103" s="231">
        <f>O103*H103</f>
        <v>0</v>
      </c>
      <c r="Q103" s="231">
        <v>0</v>
      </c>
      <c r="R103" s="231">
        <f>Q103*H103</f>
        <v>0</v>
      </c>
      <c r="S103" s="231">
        <v>0</v>
      </c>
      <c r="T103" s="232">
        <f>S103*H103</f>
        <v>0</v>
      </c>
      <c r="AR103" s="23" t="s">
        <v>228</v>
      </c>
      <c r="AT103" s="23" t="s">
        <v>261</v>
      </c>
      <c r="AU103" s="23" t="s">
        <v>80</v>
      </c>
      <c r="AY103" s="23" t="s">
        <v>130</v>
      </c>
      <c r="BE103" s="233">
        <f>IF(N103="základní",J103,0)</f>
        <v>0</v>
      </c>
      <c r="BF103" s="233">
        <f>IF(N103="snížená",J103,0)</f>
        <v>0</v>
      </c>
      <c r="BG103" s="233">
        <f>IF(N103="zákl. přenesená",J103,0)</f>
        <v>0</v>
      </c>
      <c r="BH103" s="233">
        <f>IF(N103="sníž. přenesená",J103,0)</f>
        <v>0</v>
      </c>
      <c r="BI103" s="233">
        <f>IF(N103="nulová",J103,0)</f>
        <v>0</v>
      </c>
      <c r="BJ103" s="23" t="s">
        <v>80</v>
      </c>
      <c r="BK103" s="233">
        <f>ROUND(I103*H103,1)</f>
        <v>0</v>
      </c>
      <c r="BL103" s="23" t="s">
        <v>151</v>
      </c>
      <c r="BM103" s="23" t="s">
        <v>355</v>
      </c>
    </row>
    <row r="104" spans="2:65" s="1" customFormat="1" ht="16.5" customHeight="1">
      <c r="B104" s="45"/>
      <c r="C104" s="271" t="s">
        <v>10</v>
      </c>
      <c r="D104" s="271" t="s">
        <v>261</v>
      </c>
      <c r="E104" s="272" t="s">
        <v>1309</v>
      </c>
      <c r="F104" s="273" t="s">
        <v>1310</v>
      </c>
      <c r="G104" s="274" t="s">
        <v>215</v>
      </c>
      <c r="H104" s="275">
        <v>5</v>
      </c>
      <c r="I104" s="276"/>
      <c r="J104" s="275">
        <f>ROUND(I104*H104,1)</f>
        <v>0</v>
      </c>
      <c r="K104" s="273" t="s">
        <v>224</v>
      </c>
      <c r="L104" s="277"/>
      <c r="M104" s="278" t="s">
        <v>21</v>
      </c>
      <c r="N104" s="279" t="s">
        <v>43</v>
      </c>
      <c r="O104" s="46"/>
      <c r="P104" s="231">
        <f>O104*H104</f>
        <v>0</v>
      </c>
      <c r="Q104" s="231">
        <v>0</v>
      </c>
      <c r="R104" s="231">
        <f>Q104*H104</f>
        <v>0</v>
      </c>
      <c r="S104" s="231">
        <v>0</v>
      </c>
      <c r="T104" s="232">
        <f>S104*H104</f>
        <v>0</v>
      </c>
      <c r="AR104" s="23" t="s">
        <v>228</v>
      </c>
      <c r="AT104" s="23" t="s">
        <v>261</v>
      </c>
      <c r="AU104" s="23" t="s">
        <v>80</v>
      </c>
      <c r="AY104" s="23" t="s">
        <v>130</v>
      </c>
      <c r="BE104" s="233">
        <f>IF(N104="základní",J104,0)</f>
        <v>0</v>
      </c>
      <c r="BF104" s="233">
        <f>IF(N104="snížená",J104,0)</f>
        <v>0</v>
      </c>
      <c r="BG104" s="233">
        <f>IF(N104="zákl. přenesená",J104,0)</f>
        <v>0</v>
      </c>
      <c r="BH104" s="233">
        <f>IF(N104="sníž. přenesená",J104,0)</f>
        <v>0</v>
      </c>
      <c r="BI104" s="233">
        <f>IF(N104="nulová",J104,0)</f>
        <v>0</v>
      </c>
      <c r="BJ104" s="23" t="s">
        <v>80</v>
      </c>
      <c r="BK104" s="233">
        <f>ROUND(I104*H104,1)</f>
        <v>0</v>
      </c>
      <c r="BL104" s="23" t="s">
        <v>151</v>
      </c>
      <c r="BM104" s="23" t="s">
        <v>308</v>
      </c>
    </row>
    <row r="105" spans="2:65" s="1" customFormat="1" ht="16.5" customHeight="1">
      <c r="B105" s="45"/>
      <c r="C105" s="271" t="s">
        <v>283</v>
      </c>
      <c r="D105" s="271" t="s">
        <v>261</v>
      </c>
      <c r="E105" s="272" t="s">
        <v>1311</v>
      </c>
      <c r="F105" s="273" t="s">
        <v>1312</v>
      </c>
      <c r="G105" s="274" t="s">
        <v>215</v>
      </c>
      <c r="H105" s="275">
        <v>9</v>
      </c>
      <c r="I105" s="276"/>
      <c r="J105" s="275">
        <f>ROUND(I105*H105,1)</f>
        <v>0</v>
      </c>
      <c r="K105" s="273" t="s">
        <v>224</v>
      </c>
      <c r="L105" s="277"/>
      <c r="M105" s="278" t="s">
        <v>21</v>
      </c>
      <c r="N105" s="279" t="s">
        <v>43</v>
      </c>
      <c r="O105" s="46"/>
      <c r="P105" s="231">
        <f>O105*H105</f>
        <v>0</v>
      </c>
      <c r="Q105" s="231">
        <v>0</v>
      </c>
      <c r="R105" s="231">
        <f>Q105*H105</f>
        <v>0</v>
      </c>
      <c r="S105" s="231">
        <v>0</v>
      </c>
      <c r="T105" s="232">
        <f>S105*H105</f>
        <v>0</v>
      </c>
      <c r="AR105" s="23" t="s">
        <v>228</v>
      </c>
      <c r="AT105" s="23" t="s">
        <v>261</v>
      </c>
      <c r="AU105" s="23" t="s">
        <v>80</v>
      </c>
      <c r="AY105" s="23" t="s">
        <v>130</v>
      </c>
      <c r="BE105" s="233">
        <f>IF(N105="základní",J105,0)</f>
        <v>0</v>
      </c>
      <c r="BF105" s="233">
        <f>IF(N105="snížená",J105,0)</f>
        <v>0</v>
      </c>
      <c r="BG105" s="233">
        <f>IF(N105="zákl. přenesená",J105,0)</f>
        <v>0</v>
      </c>
      <c r="BH105" s="233">
        <f>IF(N105="sníž. přenesená",J105,0)</f>
        <v>0</v>
      </c>
      <c r="BI105" s="233">
        <f>IF(N105="nulová",J105,0)</f>
        <v>0</v>
      </c>
      <c r="BJ105" s="23" t="s">
        <v>80</v>
      </c>
      <c r="BK105" s="233">
        <f>ROUND(I105*H105,1)</f>
        <v>0</v>
      </c>
      <c r="BL105" s="23" t="s">
        <v>151</v>
      </c>
      <c r="BM105" s="23" t="s">
        <v>382</v>
      </c>
    </row>
    <row r="106" spans="2:65" s="1" customFormat="1" ht="16.5" customHeight="1">
      <c r="B106" s="45"/>
      <c r="C106" s="271" t="s">
        <v>289</v>
      </c>
      <c r="D106" s="271" t="s">
        <v>261</v>
      </c>
      <c r="E106" s="272" t="s">
        <v>1313</v>
      </c>
      <c r="F106" s="273" t="s">
        <v>1314</v>
      </c>
      <c r="G106" s="274" t="s">
        <v>215</v>
      </c>
      <c r="H106" s="275">
        <v>15</v>
      </c>
      <c r="I106" s="276"/>
      <c r="J106" s="275">
        <f>ROUND(I106*H106,1)</f>
        <v>0</v>
      </c>
      <c r="K106" s="273" t="s">
        <v>224</v>
      </c>
      <c r="L106" s="277"/>
      <c r="M106" s="278" t="s">
        <v>21</v>
      </c>
      <c r="N106" s="279" t="s">
        <v>43</v>
      </c>
      <c r="O106" s="46"/>
      <c r="P106" s="231">
        <f>O106*H106</f>
        <v>0</v>
      </c>
      <c r="Q106" s="231">
        <v>0</v>
      </c>
      <c r="R106" s="231">
        <f>Q106*H106</f>
        <v>0</v>
      </c>
      <c r="S106" s="231">
        <v>0</v>
      </c>
      <c r="T106" s="232">
        <f>S106*H106</f>
        <v>0</v>
      </c>
      <c r="AR106" s="23" t="s">
        <v>228</v>
      </c>
      <c r="AT106" s="23" t="s">
        <v>261</v>
      </c>
      <c r="AU106" s="23" t="s">
        <v>80</v>
      </c>
      <c r="AY106" s="23" t="s">
        <v>130</v>
      </c>
      <c r="BE106" s="233">
        <f>IF(N106="základní",J106,0)</f>
        <v>0</v>
      </c>
      <c r="BF106" s="233">
        <f>IF(N106="snížená",J106,0)</f>
        <v>0</v>
      </c>
      <c r="BG106" s="233">
        <f>IF(N106="zákl. přenesená",J106,0)</f>
        <v>0</v>
      </c>
      <c r="BH106" s="233">
        <f>IF(N106="sníž. přenesená",J106,0)</f>
        <v>0</v>
      </c>
      <c r="BI106" s="233">
        <f>IF(N106="nulová",J106,0)</f>
        <v>0</v>
      </c>
      <c r="BJ106" s="23" t="s">
        <v>80</v>
      </c>
      <c r="BK106" s="233">
        <f>ROUND(I106*H106,1)</f>
        <v>0</v>
      </c>
      <c r="BL106" s="23" t="s">
        <v>151</v>
      </c>
      <c r="BM106" s="23" t="s">
        <v>396</v>
      </c>
    </row>
    <row r="107" spans="2:65" s="1" customFormat="1" ht="16.5" customHeight="1">
      <c r="B107" s="45"/>
      <c r="C107" s="271" t="s">
        <v>295</v>
      </c>
      <c r="D107" s="271" t="s">
        <v>261</v>
      </c>
      <c r="E107" s="272" t="s">
        <v>1315</v>
      </c>
      <c r="F107" s="273" t="s">
        <v>1316</v>
      </c>
      <c r="G107" s="274" t="s">
        <v>1061</v>
      </c>
      <c r="H107" s="275">
        <v>3</v>
      </c>
      <c r="I107" s="276"/>
      <c r="J107" s="275">
        <f>ROUND(I107*H107,1)</f>
        <v>0</v>
      </c>
      <c r="K107" s="273" t="s">
        <v>224</v>
      </c>
      <c r="L107" s="277"/>
      <c r="M107" s="278" t="s">
        <v>21</v>
      </c>
      <c r="N107" s="279" t="s">
        <v>43</v>
      </c>
      <c r="O107" s="46"/>
      <c r="P107" s="231">
        <f>O107*H107</f>
        <v>0</v>
      </c>
      <c r="Q107" s="231">
        <v>0</v>
      </c>
      <c r="R107" s="231">
        <f>Q107*H107</f>
        <v>0</v>
      </c>
      <c r="S107" s="231">
        <v>0</v>
      </c>
      <c r="T107" s="232">
        <f>S107*H107</f>
        <v>0</v>
      </c>
      <c r="AR107" s="23" t="s">
        <v>228</v>
      </c>
      <c r="AT107" s="23" t="s">
        <v>261</v>
      </c>
      <c r="AU107" s="23" t="s">
        <v>80</v>
      </c>
      <c r="AY107" s="23" t="s">
        <v>130</v>
      </c>
      <c r="BE107" s="233">
        <f>IF(N107="základní",J107,0)</f>
        <v>0</v>
      </c>
      <c r="BF107" s="233">
        <f>IF(N107="snížená",J107,0)</f>
        <v>0</v>
      </c>
      <c r="BG107" s="233">
        <f>IF(N107="zákl. přenesená",J107,0)</f>
        <v>0</v>
      </c>
      <c r="BH107" s="233">
        <f>IF(N107="sníž. přenesená",J107,0)</f>
        <v>0</v>
      </c>
      <c r="BI107" s="233">
        <f>IF(N107="nulová",J107,0)</f>
        <v>0</v>
      </c>
      <c r="BJ107" s="23" t="s">
        <v>80</v>
      </c>
      <c r="BK107" s="233">
        <f>ROUND(I107*H107,1)</f>
        <v>0</v>
      </c>
      <c r="BL107" s="23" t="s">
        <v>151</v>
      </c>
      <c r="BM107" s="23" t="s">
        <v>410</v>
      </c>
    </row>
    <row r="108" spans="2:65" s="1" customFormat="1" ht="25.5" customHeight="1">
      <c r="B108" s="45"/>
      <c r="C108" s="271" t="s">
        <v>301</v>
      </c>
      <c r="D108" s="271" t="s">
        <v>261</v>
      </c>
      <c r="E108" s="272" t="s">
        <v>1317</v>
      </c>
      <c r="F108" s="273" t="s">
        <v>1318</v>
      </c>
      <c r="G108" s="274" t="s">
        <v>1319</v>
      </c>
      <c r="H108" s="275">
        <v>5</v>
      </c>
      <c r="I108" s="276"/>
      <c r="J108" s="275">
        <f>ROUND(I108*H108,1)</f>
        <v>0</v>
      </c>
      <c r="K108" s="273" t="s">
        <v>224</v>
      </c>
      <c r="L108" s="277"/>
      <c r="M108" s="278" t="s">
        <v>21</v>
      </c>
      <c r="N108" s="279" t="s">
        <v>43</v>
      </c>
      <c r="O108" s="46"/>
      <c r="P108" s="231">
        <f>O108*H108</f>
        <v>0</v>
      </c>
      <c r="Q108" s="231">
        <v>0</v>
      </c>
      <c r="R108" s="231">
        <f>Q108*H108</f>
        <v>0</v>
      </c>
      <c r="S108" s="231">
        <v>0</v>
      </c>
      <c r="T108" s="232">
        <f>S108*H108</f>
        <v>0</v>
      </c>
      <c r="AR108" s="23" t="s">
        <v>228</v>
      </c>
      <c r="AT108" s="23" t="s">
        <v>261</v>
      </c>
      <c r="AU108" s="23" t="s">
        <v>80</v>
      </c>
      <c r="AY108" s="23" t="s">
        <v>130</v>
      </c>
      <c r="BE108" s="233">
        <f>IF(N108="základní",J108,0)</f>
        <v>0</v>
      </c>
      <c r="BF108" s="233">
        <f>IF(N108="snížená",J108,0)</f>
        <v>0</v>
      </c>
      <c r="BG108" s="233">
        <f>IF(N108="zákl. přenesená",J108,0)</f>
        <v>0</v>
      </c>
      <c r="BH108" s="233">
        <f>IF(N108="sníž. přenesená",J108,0)</f>
        <v>0</v>
      </c>
      <c r="BI108" s="233">
        <f>IF(N108="nulová",J108,0)</f>
        <v>0</v>
      </c>
      <c r="BJ108" s="23" t="s">
        <v>80</v>
      </c>
      <c r="BK108" s="233">
        <f>ROUND(I108*H108,1)</f>
        <v>0</v>
      </c>
      <c r="BL108" s="23" t="s">
        <v>151</v>
      </c>
      <c r="BM108" s="23" t="s">
        <v>420</v>
      </c>
    </row>
    <row r="109" spans="2:65" s="1" customFormat="1" ht="16.5" customHeight="1">
      <c r="B109" s="45"/>
      <c r="C109" s="271" t="s">
        <v>309</v>
      </c>
      <c r="D109" s="271" t="s">
        <v>261</v>
      </c>
      <c r="E109" s="272" t="s">
        <v>1320</v>
      </c>
      <c r="F109" s="273" t="s">
        <v>1321</v>
      </c>
      <c r="G109" s="274" t="s">
        <v>1322</v>
      </c>
      <c r="H109" s="275">
        <v>1</v>
      </c>
      <c r="I109" s="276"/>
      <c r="J109" s="275">
        <f>ROUND(I109*H109,1)</f>
        <v>0</v>
      </c>
      <c r="K109" s="273" t="s">
        <v>224</v>
      </c>
      <c r="L109" s="277"/>
      <c r="M109" s="278" t="s">
        <v>21</v>
      </c>
      <c r="N109" s="279" t="s">
        <v>43</v>
      </c>
      <c r="O109" s="46"/>
      <c r="P109" s="231">
        <f>O109*H109</f>
        <v>0</v>
      </c>
      <c r="Q109" s="231">
        <v>0</v>
      </c>
      <c r="R109" s="231">
        <f>Q109*H109</f>
        <v>0</v>
      </c>
      <c r="S109" s="231">
        <v>0</v>
      </c>
      <c r="T109" s="232">
        <f>S109*H109</f>
        <v>0</v>
      </c>
      <c r="AR109" s="23" t="s">
        <v>228</v>
      </c>
      <c r="AT109" s="23" t="s">
        <v>261</v>
      </c>
      <c r="AU109" s="23" t="s">
        <v>80</v>
      </c>
      <c r="AY109" s="23" t="s">
        <v>130</v>
      </c>
      <c r="BE109" s="233">
        <f>IF(N109="základní",J109,0)</f>
        <v>0</v>
      </c>
      <c r="BF109" s="233">
        <f>IF(N109="snížená",J109,0)</f>
        <v>0</v>
      </c>
      <c r="BG109" s="233">
        <f>IF(N109="zákl. přenesená",J109,0)</f>
        <v>0</v>
      </c>
      <c r="BH109" s="233">
        <f>IF(N109="sníž. přenesená",J109,0)</f>
        <v>0</v>
      </c>
      <c r="BI109" s="233">
        <f>IF(N109="nulová",J109,0)</f>
        <v>0</v>
      </c>
      <c r="BJ109" s="23" t="s">
        <v>80</v>
      </c>
      <c r="BK109" s="233">
        <f>ROUND(I109*H109,1)</f>
        <v>0</v>
      </c>
      <c r="BL109" s="23" t="s">
        <v>151</v>
      </c>
      <c r="BM109" s="23" t="s">
        <v>430</v>
      </c>
    </row>
    <row r="110" spans="2:63" s="10" customFormat="1" ht="37.4" customHeight="1">
      <c r="B110" s="209"/>
      <c r="C110" s="210"/>
      <c r="D110" s="211" t="s">
        <v>71</v>
      </c>
      <c r="E110" s="212" t="s">
        <v>1090</v>
      </c>
      <c r="F110" s="212" t="s">
        <v>1323</v>
      </c>
      <c r="G110" s="210"/>
      <c r="H110" s="210"/>
      <c r="I110" s="213"/>
      <c r="J110" s="214">
        <f>BK110</f>
        <v>0</v>
      </c>
      <c r="K110" s="210"/>
      <c r="L110" s="215"/>
      <c r="M110" s="216"/>
      <c r="N110" s="217"/>
      <c r="O110" s="217"/>
      <c r="P110" s="218">
        <f>SUM(P111:P114)</f>
        <v>0</v>
      </c>
      <c r="Q110" s="217"/>
      <c r="R110" s="218">
        <f>SUM(R111:R114)</f>
        <v>0</v>
      </c>
      <c r="S110" s="217"/>
      <c r="T110" s="219">
        <f>SUM(T111:T114)</f>
        <v>0</v>
      </c>
      <c r="AR110" s="220" t="s">
        <v>80</v>
      </c>
      <c r="AT110" s="221" t="s">
        <v>71</v>
      </c>
      <c r="AU110" s="221" t="s">
        <v>72</v>
      </c>
      <c r="AY110" s="220" t="s">
        <v>130</v>
      </c>
      <c r="BK110" s="222">
        <f>SUM(BK111:BK114)</f>
        <v>0</v>
      </c>
    </row>
    <row r="111" spans="2:65" s="1" customFormat="1" ht="16.5" customHeight="1">
      <c r="B111" s="45"/>
      <c r="C111" s="271" t="s">
        <v>9</v>
      </c>
      <c r="D111" s="271" t="s">
        <v>261</v>
      </c>
      <c r="E111" s="272" t="s">
        <v>1324</v>
      </c>
      <c r="F111" s="273" t="s">
        <v>1325</v>
      </c>
      <c r="G111" s="274" t="s">
        <v>1061</v>
      </c>
      <c r="H111" s="275">
        <v>20</v>
      </c>
      <c r="I111" s="276"/>
      <c r="J111" s="275">
        <f>ROUND(I111*H111,1)</f>
        <v>0</v>
      </c>
      <c r="K111" s="273" t="s">
        <v>224</v>
      </c>
      <c r="L111" s="277"/>
      <c r="M111" s="278" t="s">
        <v>21</v>
      </c>
      <c r="N111" s="279" t="s">
        <v>43</v>
      </c>
      <c r="O111" s="46"/>
      <c r="P111" s="231">
        <f>O111*H111</f>
        <v>0</v>
      </c>
      <c r="Q111" s="231">
        <v>0</v>
      </c>
      <c r="R111" s="231">
        <f>Q111*H111</f>
        <v>0</v>
      </c>
      <c r="S111" s="231">
        <v>0</v>
      </c>
      <c r="T111" s="232">
        <f>S111*H111</f>
        <v>0</v>
      </c>
      <c r="AR111" s="23" t="s">
        <v>228</v>
      </c>
      <c r="AT111" s="23" t="s">
        <v>261</v>
      </c>
      <c r="AU111" s="23" t="s">
        <v>80</v>
      </c>
      <c r="AY111" s="23" t="s">
        <v>130</v>
      </c>
      <c r="BE111" s="233">
        <f>IF(N111="základní",J111,0)</f>
        <v>0</v>
      </c>
      <c r="BF111" s="233">
        <f>IF(N111="snížená",J111,0)</f>
        <v>0</v>
      </c>
      <c r="BG111" s="233">
        <f>IF(N111="zákl. přenesená",J111,0)</f>
        <v>0</v>
      </c>
      <c r="BH111" s="233">
        <f>IF(N111="sníž. přenesená",J111,0)</f>
        <v>0</v>
      </c>
      <c r="BI111" s="233">
        <f>IF(N111="nulová",J111,0)</f>
        <v>0</v>
      </c>
      <c r="BJ111" s="23" t="s">
        <v>80</v>
      </c>
      <c r="BK111" s="233">
        <f>ROUND(I111*H111,1)</f>
        <v>0</v>
      </c>
      <c r="BL111" s="23" t="s">
        <v>151</v>
      </c>
      <c r="BM111" s="23" t="s">
        <v>440</v>
      </c>
    </row>
    <row r="112" spans="2:65" s="1" customFormat="1" ht="16.5" customHeight="1">
      <c r="B112" s="45"/>
      <c r="C112" s="271" t="s">
        <v>321</v>
      </c>
      <c r="D112" s="271" t="s">
        <v>261</v>
      </c>
      <c r="E112" s="272" t="s">
        <v>1326</v>
      </c>
      <c r="F112" s="273" t="s">
        <v>1327</v>
      </c>
      <c r="G112" s="274" t="s">
        <v>1061</v>
      </c>
      <c r="H112" s="275">
        <v>4</v>
      </c>
      <c r="I112" s="276"/>
      <c r="J112" s="275">
        <f>ROUND(I112*H112,1)</f>
        <v>0</v>
      </c>
      <c r="K112" s="273" t="s">
        <v>224</v>
      </c>
      <c r="L112" s="277"/>
      <c r="M112" s="278" t="s">
        <v>21</v>
      </c>
      <c r="N112" s="279" t="s">
        <v>43</v>
      </c>
      <c r="O112" s="46"/>
      <c r="P112" s="231">
        <f>O112*H112</f>
        <v>0</v>
      </c>
      <c r="Q112" s="231">
        <v>0</v>
      </c>
      <c r="R112" s="231">
        <f>Q112*H112</f>
        <v>0</v>
      </c>
      <c r="S112" s="231">
        <v>0</v>
      </c>
      <c r="T112" s="232">
        <f>S112*H112</f>
        <v>0</v>
      </c>
      <c r="AR112" s="23" t="s">
        <v>228</v>
      </c>
      <c r="AT112" s="23" t="s">
        <v>261</v>
      </c>
      <c r="AU112" s="23" t="s">
        <v>80</v>
      </c>
      <c r="AY112" s="23" t="s">
        <v>130</v>
      </c>
      <c r="BE112" s="233">
        <f>IF(N112="základní",J112,0)</f>
        <v>0</v>
      </c>
      <c r="BF112" s="233">
        <f>IF(N112="snížená",J112,0)</f>
        <v>0</v>
      </c>
      <c r="BG112" s="233">
        <f>IF(N112="zákl. přenesená",J112,0)</f>
        <v>0</v>
      </c>
      <c r="BH112" s="233">
        <f>IF(N112="sníž. přenesená",J112,0)</f>
        <v>0</v>
      </c>
      <c r="BI112" s="233">
        <f>IF(N112="nulová",J112,0)</f>
        <v>0</v>
      </c>
      <c r="BJ112" s="23" t="s">
        <v>80</v>
      </c>
      <c r="BK112" s="233">
        <f>ROUND(I112*H112,1)</f>
        <v>0</v>
      </c>
      <c r="BL112" s="23" t="s">
        <v>151</v>
      </c>
      <c r="BM112" s="23" t="s">
        <v>455</v>
      </c>
    </row>
    <row r="113" spans="2:65" s="1" customFormat="1" ht="16.5" customHeight="1">
      <c r="B113" s="45"/>
      <c r="C113" s="271" t="s">
        <v>329</v>
      </c>
      <c r="D113" s="271" t="s">
        <v>261</v>
      </c>
      <c r="E113" s="272" t="s">
        <v>1328</v>
      </c>
      <c r="F113" s="273" t="s">
        <v>1329</v>
      </c>
      <c r="G113" s="274" t="s">
        <v>1061</v>
      </c>
      <c r="H113" s="275">
        <v>8</v>
      </c>
      <c r="I113" s="276"/>
      <c r="J113" s="275">
        <f>ROUND(I113*H113,1)</f>
        <v>0</v>
      </c>
      <c r="K113" s="273" t="s">
        <v>224</v>
      </c>
      <c r="L113" s="277"/>
      <c r="M113" s="278" t="s">
        <v>21</v>
      </c>
      <c r="N113" s="279" t="s">
        <v>43</v>
      </c>
      <c r="O113" s="46"/>
      <c r="P113" s="231">
        <f>O113*H113</f>
        <v>0</v>
      </c>
      <c r="Q113" s="231">
        <v>0</v>
      </c>
      <c r="R113" s="231">
        <f>Q113*H113</f>
        <v>0</v>
      </c>
      <c r="S113" s="231">
        <v>0</v>
      </c>
      <c r="T113" s="232">
        <f>S113*H113</f>
        <v>0</v>
      </c>
      <c r="AR113" s="23" t="s">
        <v>228</v>
      </c>
      <c r="AT113" s="23" t="s">
        <v>261</v>
      </c>
      <c r="AU113" s="23" t="s">
        <v>80</v>
      </c>
      <c r="AY113" s="23" t="s">
        <v>130</v>
      </c>
      <c r="BE113" s="233">
        <f>IF(N113="základní",J113,0)</f>
        <v>0</v>
      </c>
      <c r="BF113" s="233">
        <f>IF(N113="snížená",J113,0)</f>
        <v>0</v>
      </c>
      <c r="BG113" s="233">
        <f>IF(N113="zákl. přenesená",J113,0)</f>
        <v>0</v>
      </c>
      <c r="BH113" s="233">
        <f>IF(N113="sníž. přenesená",J113,0)</f>
        <v>0</v>
      </c>
      <c r="BI113" s="233">
        <f>IF(N113="nulová",J113,0)</f>
        <v>0</v>
      </c>
      <c r="BJ113" s="23" t="s">
        <v>80</v>
      </c>
      <c r="BK113" s="233">
        <f>ROUND(I113*H113,1)</f>
        <v>0</v>
      </c>
      <c r="BL113" s="23" t="s">
        <v>151</v>
      </c>
      <c r="BM113" s="23" t="s">
        <v>470</v>
      </c>
    </row>
    <row r="114" spans="2:65" s="1" customFormat="1" ht="16.5" customHeight="1">
      <c r="B114" s="45"/>
      <c r="C114" s="271" t="s">
        <v>334</v>
      </c>
      <c r="D114" s="271" t="s">
        <v>261</v>
      </c>
      <c r="E114" s="272" t="s">
        <v>1330</v>
      </c>
      <c r="F114" s="273" t="s">
        <v>1331</v>
      </c>
      <c r="G114" s="274" t="s">
        <v>215</v>
      </c>
      <c r="H114" s="275">
        <v>6</v>
      </c>
      <c r="I114" s="276"/>
      <c r="J114" s="275">
        <f>ROUND(I114*H114,1)</f>
        <v>0</v>
      </c>
      <c r="K114" s="273" t="s">
        <v>224</v>
      </c>
      <c r="L114" s="277"/>
      <c r="M114" s="278" t="s">
        <v>21</v>
      </c>
      <c r="N114" s="279" t="s">
        <v>43</v>
      </c>
      <c r="O114" s="46"/>
      <c r="P114" s="231">
        <f>O114*H114</f>
        <v>0</v>
      </c>
      <c r="Q114" s="231">
        <v>0</v>
      </c>
      <c r="R114" s="231">
        <f>Q114*H114</f>
        <v>0</v>
      </c>
      <c r="S114" s="231">
        <v>0</v>
      </c>
      <c r="T114" s="232">
        <f>S114*H114</f>
        <v>0</v>
      </c>
      <c r="AR114" s="23" t="s">
        <v>228</v>
      </c>
      <c r="AT114" s="23" t="s">
        <v>261</v>
      </c>
      <c r="AU114" s="23" t="s">
        <v>80</v>
      </c>
      <c r="AY114" s="23" t="s">
        <v>130</v>
      </c>
      <c r="BE114" s="233">
        <f>IF(N114="základní",J114,0)</f>
        <v>0</v>
      </c>
      <c r="BF114" s="233">
        <f>IF(N114="snížená",J114,0)</f>
        <v>0</v>
      </c>
      <c r="BG114" s="233">
        <f>IF(N114="zákl. přenesená",J114,0)</f>
        <v>0</v>
      </c>
      <c r="BH114" s="233">
        <f>IF(N114="sníž. přenesená",J114,0)</f>
        <v>0</v>
      </c>
      <c r="BI114" s="233">
        <f>IF(N114="nulová",J114,0)</f>
        <v>0</v>
      </c>
      <c r="BJ114" s="23" t="s">
        <v>80</v>
      </c>
      <c r="BK114" s="233">
        <f>ROUND(I114*H114,1)</f>
        <v>0</v>
      </c>
      <c r="BL114" s="23" t="s">
        <v>151</v>
      </c>
      <c r="BM114" s="23" t="s">
        <v>482</v>
      </c>
    </row>
    <row r="115" spans="2:63" s="10" customFormat="1" ht="37.4" customHeight="1">
      <c r="B115" s="209"/>
      <c r="C115" s="210"/>
      <c r="D115" s="211" t="s">
        <v>71</v>
      </c>
      <c r="E115" s="212" t="s">
        <v>1114</v>
      </c>
      <c r="F115" s="212" t="s">
        <v>1332</v>
      </c>
      <c r="G115" s="210"/>
      <c r="H115" s="210"/>
      <c r="I115" s="213"/>
      <c r="J115" s="214">
        <f>BK115</f>
        <v>0</v>
      </c>
      <c r="K115" s="210"/>
      <c r="L115" s="215"/>
      <c r="M115" s="216"/>
      <c r="N115" s="217"/>
      <c r="O115" s="217"/>
      <c r="P115" s="218">
        <f>SUM(P116:P142)</f>
        <v>0</v>
      </c>
      <c r="Q115" s="217"/>
      <c r="R115" s="218">
        <f>SUM(R116:R142)</f>
        <v>0</v>
      </c>
      <c r="S115" s="217"/>
      <c r="T115" s="219">
        <f>SUM(T116:T142)</f>
        <v>0</v>
      </c>
      <c r="AR115" s="220" t="s">
        <v>80</v>
      </c>
      <c r="AT115" s="221" t="s">
        <v>71</v>
      </c>
      <c r="AU115" s="221" t="s">
        <v>72</v>
      </c>
      <c r="AY115" s="220" t="s">
        <v>130</v>
      </c>
      <c r="BK115" s="222">
        <f>SUM(BK116:BK142)</f>
        <v>0</v>
      </c>
    </row>
    <row r="116" spans="2:65" s="1" customFormat="1" ht="16.5" customHeight="1">
      <c r="B116" s="45"/>
      <c r="C116" s="223" t="s">
        <v>244</v>
      </c>
      <c r="D116" s="223" t="s">
        <v>131</v>
      </c>
      <c r="E116" s="224" t="s">
        <v>1333</v>
      </c>
      <c r="F116" s="225" t="s">
        <v>1282</v>
      </c>
      <c r="G116" s="226" t="s">
        <v>215</v>
      </c>
      <c r="H116" s="227">
        <v>12864</v>
      </c>
      <c r="I116" s="228"/>
      <c r="J116" s="227">
        <f>ROUND(I116*H116,1)</f>
        <v>0</v>
      </c>
      <c r="K116" s="225" t="s">
        <v>224</v>
      </c>
      <c r="L116" s="71"/>
      <c r="M116" s="229" t="s">
        <v>21</v>
      </c>
      <c r="N116" s="230" t="s">
        <v>43</v>
      </c>
      <c r="O116" s="46"/>
      <c r="P116" s="231">
        <f>O116*H116</f>
        <v>0</v>
      </c>
      <c r="Q116" s="231">
        <v>0</v>
      </c>
      <c r="R116" s="231">
        <f>Q116*H116</f>
        <v>0</v>
      </c>
      <c r="S116" s="231">
        <v>0</v>
      </c>
      <c r="T116" s="232">
        <f>S116*H116</f>
        <v>0</v>
      </c>
      <c r="AR116" s="23" t="s">
        <v>151</v>
      </c>
      <c r="AT116" s="23" t="s">
        <v>131</v>
      </c>
      <c r="AU116" s="23" t="s">
        <v>80</v>
      </c>
      <c r="AY116" s="23" t="s">
        <v>130</v>
      </c>
      <c r="BE116" s="233">
        <f>IF(N116="základní",J116,0)</f>
        <v>0</v>
      </c>
      <c r="BF116" s="233">
        <f>IF(N116="snížená",J116,0)</f>
        <v>0</v>
      </c>
      <c r="BG116" s="233">
        <f>IF(N116="zákl. přenesená",J116,0)</f>
        <v>0</v>
      </c>
      <c r="BH116" s="233">
        <f>IF(N116="sníž. přenesená",J116,0)</f>
        <v>0</v>
      </c>
      <c r="BI116" s="233">
        <f>IF(N116="nulová",J116,0)</f>
        <v>0</v>
      </c>
      <c r="BJ116" s="23" t="s">
        <v>80</v>
      </c>
      <c r="BK116" s="233">
        <f>ROUND(I116*H116,1)</f>
        <v>0</v>
      </c>
      <c r="BL116" s="23" t="s">
        <v>151</v>
      </c>
      <c r="BM116" s="23" t="s">
        <v>388</v>
      </c>
    </row>
    <row r="117" spans="2:65" s="1" customFormat="1" ht="16.5" customHeight="1">
      <c r="B117" s="45"/>
      <c r="C117" s="223" t="s">
        <v>344</v>
      </c>
      <c r="D117" s="223" t="s">
        <v>131</v>
      </c>
      <c r="E117" s="224" t="s">
        <v>1334</v>
      </c>
      <c r="F117" s="225" t="s">
        <v>1284</v>
      </c>
      <c r="G117" s="226" t="s">
        <v>1061</v>
      </c>
      <c r="H117" s="227">
        <v>92</v>
      </c>
      <c r="I117" s="228"/>
      <c r="J117" s="227">
        <f>ROUND(I117*H117,1)</f>
        <v>0</v>
      </c>
      <c r="K117" s="225" t="s">
        <v>224</v>
      </c>
      <c r="L117" s="71"/>
      <c r="M117" s="229" t="s">
        <v>21</v>
      </c>
      <c r="N117" s="230" t="s">
        <v>43</v>
      </c>
      <c r="O117" s="46"/>
      <c r="P117" s="231">
        <f>O117*H117</f>
        <v>0</v>
      </c>
      <c r="Q117" s="231">
        <v>0</v>
      </c>
      <c r="R117" s="231">
        <f>Q117*H117</f>
        <v>0</v>
      </c>
      <c r="S117" s="231">
        <v>0</v>
      </c>
      <c r="T117" s="232">
        <f>S117*H117</f>
        <v>0</v>
      </c>
      <c r="AR117" s="23" t="s">
        <v>151</v>
      </c>
      <c r="AT117" s="23" t="s">
        <v>131</v>
      </c>
      <c r="AU117" s="23" t="s">
        <v>80</v>
      </c>
      <c r="AY117" s="23" t="s">
        <v>130</v>
      </c>
      <c r="BE117" s="233">
        <f>IF(N117="základní",J117,0)</f>
        <v>0</v>
      </c>
      <c r="BF117" s="233">
        <f>IF(N117="snížená",J117,0)</f>
        <v>0</v>
      </c>
      <c r="BG117" s="233">
        <f>IF(N117="zákl. přenesená",J117,0)</f>
        <v>0</v>
      </c>
      <c r="BH117" s="233">
        <f>IF(N117="sníž. přenesená",J117,0)</f>
        <v>0</v>
      </c>
      <c r="BI117" s="233">
        <f>IF(N117="nulová",J117,0)</f>
        <v>0</v>
      </c>
      <c r="BJ117" s="23" t="s">
        <v>80</v>
      </c>
      <c r="BK117" s="233">
        <f>ROUND(I117*H117,1)</f>
        <v>0</v>
      </c>
      <c r="BL117" s="23" t="s">
        <v>151</v>
      </c>
      <c r="BM117" s="23" t="s">
        <v>506</v>
      </c>
    </row>
    <row r="118" spans="2:65" s="1" customFormat="1" ht="16.5" customHeight="1">
      <c r="B118" s="45"/>
      <c r="C118" s="223" t="s">
        <v>350</v>
      </c>
      <c r="D118" s="223" t="s">
        <v>131</v>
      </c>
      <c r="E118" s="224" t="s">
        <v>1335</v>
      </c>
      <c r="F118" s="225" t="s">
        <v>1286</v>
      </c>
      <c r="G118" s="226" t="s">
        <v>1061</v>
      </c>
      <c r="H118" s="227">
        <v>2</v>
      </c>
      <c r="I118" s="228"/>
      <c r="J118" s="227">
        <f>ROUND(I118*H118,1)</f>
        <v>0</v>
      </c>
      <c r="K118" s="225" t="s">
        <v>224</v>
      </c>
      <c r="L118" s="71"/>
      <c r="M118" s="229" t="s">
        <v>21</v>
      </c>
      <c r="N118" s="230" t="s">
        <v>43</v>
      </c>
      <c r="O118" s="46"/>
      <c r="P118" s="231">
        <f>O118*H118</f>
        <v>0</v>
      </c>
      <c r="Q118" s="231">
        <v>0</v>
      </c>
      <c r="R118" s="231">
        <f>Q118*H118</f>
        <v>0</v>
      </c>
      <c r="S118" s="231">
        <v>0</v>
      </c>
      <c r="T118" s="232">
        <f>S118*H118</f>
        <v>0</v>
      </c>
      <c r="AR118" s="23" t="s">
        <v>151</v>
      </c>
      <c r="AT118" s="23" t="s">
        <v>131</v>
      </c>
      <c r="AU118" s="23" t="s">
        <v>80</v>
      </c>
      <c r="AY118" s="23" t="s">
        <v>130</v>
      </c>
      <c r="BE118" s="233">
        <f>IF(N118="základní",J118,0)</f>
        <v>0</v>
      </c>
      <c r="BF118" s="233">
        <f>IF(N118="snížená",J118,0)</f>
        <v>0</v>
      </c>
      <c r="BG118" s="233">
        <f>IF(N118="zákl. přenesená",J118,0)</f>
        <v>0</v>
      </c>
      <c r="BH118" s="233">
        <f>IF(N118="sníž. přenesená",J118,0)</f>
        <v>0</v>
      </c>
      <c r="BI118" s="233">
        <f>IF(N118="nulová",J118,0)</f>
        <v>0</v>
      </c>
      <c r="BJ118" s="23" t="s">
        <v>80</v>
      </c>
      <c r="BK118" s="233">
        <f>ROUND(I118*H118,1)</f>
        <v>0</v>
      </c>
      <c r="BL118" s="23" t="s">
        <v>151</v>
      </c>
      <c r="BM118" s="23" t="s">
        <v>519</v>
      </c>
    </row>
    <row r="119" spans="2:65" s="1" customFormat="1" ht="16.5" customHeight="1">
      <c r="B119" s="45"/>
      <c r="C119" s="223" t="s">
        <v>355</v>
      </c>
      <c r="D119" s="223" t="s">
        <v>131</v>
      </c>
      <c r="E119" s="224" t="s">
        <v>1336</v>
      </c>
      <c r="F119" s="225" t="s">
        <v>1288</v>
      </c>
      <c r="G119" s="226" t="s">
        <v>1061</v>
      </c>
      <c r="H119" s="227">
        <v>1</v>
      </c>
      <c r="I119" s="228"/>
      <c r="J119" s="227">
        <f>ROUND(I119*H119,1)</f>
        <v>0</v>
      </c>
      <c r="K119" s="225" t="s">
        <v>224</v>
      </c>
      <c r="L119" s="71"/>
      <c r="M119" s="229" t="s">
        <v>21</v>
      </c>
      <c r="N119" s="230" t="s">
        <v>43</v>
      </c>
      <c r="O119" s="46"/>
      <c r="P119" s="231">
        <f>O119*H119</f>
        <v>0</v>
      </c>
      <c r="Q119" s="231">
        <v>0</v>
      </c>
      <c r="R119" s="231">
        <f>Q119*H119</f>
        <v>0</v>
      </c>
      <c r="S119" s="231">
        <v>0</v>
      </c>
      <c r="T119" s="232">
        <f>S119*H119</f>
        <v>0</v>
      </c>
      <c r="AR119" s="23" t="s">
        <v>151</v>
      </c>
      <c r="AT119" s="23" t="s">
        <v>131</v>
      </c>
      <c r="AU119" s="23" t="s">
        <v>80</v>
      </c>
      <c r="AY119" s="23" t="s">
        <v>130</v>
      </c>
      <c r="BE119" s="233">
        <f>IF(N119="základní",J119,0)</f>
        <v>0</v>
      </c>
      <c r="BF119" s="233">
        <f>IF(N119="snížená",J119,0)</f>
        <v>0</v>
      </c>
      <c r="BG119" s="233">
        <f>IF(N119="zákl. přenesená",J119,0)</f>
        <v>0</v>
      </c>
      <c r="BH119" s="233">
        <f>IF(N119="sníž. přenesená",J119,0)</f>
        <v>0</v>
      </c>
      <c r="BI119" s="233">
        <f>IF(N119="nulová",J119,0)</f>
        <v>0</v>
      </c>
      <c r="BJ119" s="23" t="s">
        <v>80</v>
      </c>
      <c r="BK119" s="233">
        <f>ROUND(I119*H119,1)</f>
        <v>0</v>
      </c>
      <c r="BL119" s="23" t="s">
        <v>151</v>
      </c>
      <c r="BM119" s="23" t="s">
        <v>531</v>
      </c>
    </row>
    <row r="120" spans="2:65" s="1" customFormat="1" ht="16.5" customHeight="1">
      <c r="B120" s="45"/>
      <c r="C120" s="223" t="s">
        <v>363</v>
      </c>
      <c r="D120" s="223" t="s">
        <v>131</v>
      </c>
      <c r="E120" s="224" t="s">
        <v>1337</v>
      </c>
      <c r="F120" s="225" t="s">
        <v>1290</v>
      </c>
      <c r="G120" s="226" t="s">
        <v>1061</v>
      </c>
      <c r="H120" s="227">
        <v>3</v>
      </c>
      <c r="I120" s="228"/>
      <c r="J120" s="227">
        <f>ROUND(I120*H120,1)</f>
        <v>0</v>
      </c>
      <c r="K120" s="225" t="s">
        <v>224</v>
      </c>
      <c r="L120" s="71"/>
      <c r="M120" s="229" t="s">
        <v>21</v>
      </c>
      <c r="N120" s="230" t="s">
        <v>43</v>
      </c>
      <c r="O120" s="46"/>
      <c r="P120" s="231">
        <f>O120*H120</f>
        <v>0</v>
      </c>
      <c r="Q120" s="231">
        <v>0</v>
      </c>
      <c r="R120" s="231">
        <f>Q120*H120</f>
        <v>0</v>
      </c>
      <c r="S120" s="231">
        <v>0</v>
      </c>
      <c r="T120" s="232">
        <f>S120*H120</f>
        <v>0</v>
      </c>
      <c r="AR120" s="23" t="s">
        <v>151</v>
      </c>
      <c r="AT120" s="23" t="s">
        <v>131</v>
      </c>
      <c r="AU120" s="23" t="s">
        <v>80</v>
      </c>
      <c r="AY120" s="23" t="s">
        <v>130</v>
      </c>
      <c r="BE120" s="233">
        <f>IF(N120="základní",J120,0)</f>
        <v>0</v>
      </c>
      <c r="BF120" s="233">
        <f>IF(N120="snížená",J120,0)</f>
        <v>0</v>
      </c>
      <c r="BG120" s="233">
        <f>IF(N120="zákl. přenesená",J120,0)</f>
        <v>0</v>
      </c>
      <c r="BH120" s="233">
        <f>IF(N120="sníž. přenesená",J120,0)</f>
        <v>0</v>
      </c>
      <c r="BI120" s="233">
        <f>IF(N120="nulová",J120,0)</f>
        <v>0</v>
      </c>
      <c r="BJ120" s="23" t="s">
        <v>80</v>
      </c>
      <c r="BK120" s="233">
        <f>ROUND(I120*H120,1)</f>
        <v>0</v>
      </c>
      <c r="BL120" s="23" t="s">
        <v>151</v>
      </c>
      <c r="BM120" s="23" t="s">
        <v>543</v>
      </c>
    </row>
    <row r="121" spans="2:65" s="1" customFormat="1" ht="16.5" customHeight="1">
      <c r="B121" s="45"/>
      <c r="C121" s="223" t="s">
        <v>308</v>
      </c>
      <c r="D121" s="223" t="s">
        <v>131</v>
      </c>
      <c r="E121" s="224" t="s">
        <v>1338</v>
      </c>
      <c r="F121" s="225" t="s">
        <v>1292</v>
      </c>
      <c r="G121" s="226" t="s">
        <v>1061</v>
      </c>
      <c r="H121" s="227">
        <v>144</v>
      </c>
      <c r="I121" s="228"/>
      <c r="J121" s="227">
        <f>ROUND(I121*H121,1)</f>
        <v>0</v>
      </c>
      <c r="K121" s="225" t="s">
        <v>224</v>
      </c>
      <c r="L121" s="71"/>
      <c r="M121" s="229" t="s">
        <v>21</v>
      </c>
      <c r="N121" s="230" t="s">
        <v>43</v>
      </c>
      <c r="O121" s="46"/>
      <c r="P121" s="231">
        <f>O121*H121</f>
        <v>0</v>
      </c>
      <c r="Q121" s="231">
        <v>0</v>
      </c>
      <c r="R121" s="231">
        <f>Q121*H121</f>
        <v>0</v>
      </c>
      <c r="S121" s="231">
        <v>0</v>
      </c>
      <c r="T121" s="232">
        <f>S121*H121</f>
        <v>0</v>
      </c>
      <c r="AR121" s="23" t="s">
        <v>151</v>
      </c>
      <c r="AT121" s="23" t="s">
        <v>131</v>
      </c>
      <c r="AU121" s="23" t="s">
        <v>80</v>
      </c>
      <c r="AY121" s="23" t="s">
        <v>130</v>
      </c>
      <c r="BE121" s="233">
        <f>IF(N121="základní",J121,0)</f>
        <v>0</v>
      </c>
      <c r="BF121" s="233">
        <f>IF(N121="snížená",J121,0)</f>
        <v>0</v>
      </c>
      <c r="BG121" s="233">
        <f>IF(N121="zákl. přenesená",J121,0)</f>
        <v>0</v>
      </c>
      <c r="BH121" s="233">
        <f>IF(N121="sníž. přenesená",J121,0)</f>
        <v>0</v>
      </c>
      <c r="BI121" s="233">
        <f>IF(N121="nulová",J121,0)</f>
        <v>0</v>
      </c>
      <c r="BJ121" s="23" t="s">
        <v>80</v>
      </c>
      <c r="BK121" s="233">
        <f>ROUND(I121*H121,1)</f>
        <v>0</v>
      </c>
      <c r="BL121" s="23" t="s">
        <v>151</v>
      </c>
      <c r="BM121" s="23" t="s">
        <v>560</v>
      </c>
    </row>
    <row r="122" spans="2:65" s="1" customFormat="1" ht="16.5" customHeight="1">
      <c r="B122" s="45"/>
      <c r="C122" s="223" t="s">
        <v>375</v>
      </c>
      <c r="D122" s="223" t="s">
        <v>131</v>
      </c>
      <c r="E122" s="224" t="s">
        <v>1339</v>
      </c>
      <c r="F122" s="225" t="s">
        <v>1294</v>
      </c>
      <c r="G122" s="226" t="s">
        <v>1061</v>
      </c>
      <c r="H122" s="227">
        <v>72</v>
      </c>
      <c r="I122" s="228"/>
      <c r="J122" s="227">
        <f>ROUND(I122*H122,1)</f>
        <v>0</v>
      </c>
      <c r="K122" s="225" t="s">
        <v>224</v>
      </c>
      <c r="L122" s="71"/>
      <c r="M122" s="229" t="s">
        <v>21</v>
      </c>
      <c r="N122" s="230" t="s">
        <v>43</v>
      </c>
      <c r="O122" s="46"/>
      <c r="P122" s="231">
        <f>O122*H122</f>
        <v>0</v>
      </c>
      <c r="Q122" s="231">
        <v>0</v>
      </c>
      <c r="R122" s="231">
        <f>Q122*H122</f>
        <v>0</v>
      </c>
      <c r="S122" s="231">
        <v>0</v>
      </c>
      <c r="T122" s="232">
        <f>S122*H122</f>
        <v>0</v>
      </c>
      <c r="AR122" s="23" t="s">
        <v>151</v>
      </c>
      <c r="AT122" s="23" t="s">
        <v>131</v>
      </c>
      <c r="AU122" s="23" t="s">
        <v>80</v>
      </c>
      <c r="AY122" s="23" t="s">
        <v>130</v>
      </c>
      <c r="BE122" s="233">
        <f>IF(N122="základní",J122,0)</f>
        <v>0</v>
      </c>
      <c r="BF122" s="233">
        <f>IF(N122="snížená",J122,0)</f>
        <v>0</v>
      </c>
      <c r="BG122" s="233">
        <f>IF(N122="zákl. přenesená",J122,0)</f>
        <v>0</v>
      </c>
      <c r="BH122" s="233">
        <f>IF(N122="sníž. přenesená",J122,0)</f>
        <v>0</v>
      </c>
      <c r="BI122" s="233">
        <f>IF(N122="nulová",J122,0)</f>
        <v>0</v>
      </c>
      <c r="BJ122" s="23" t="s">
        <v>80</v>
      </c>
      <c r="BK122" s="233">
        <f>ROUND(I122*H122,1)</f>
        <v>0</v>
      </c>
      <c r="BL122" s="23" t="s">
        <v>151</v>
      </c>
      <c r="BM122" s="23" t="s">
        <v>570</v>
      </c>
    </row>
    <row r="123" spans="2:65" s="1" customFormat="1" ht="16.5" customHeight="1">
      <c r="B123" s="45"/>
      <c r="C123" s="223" t="s">
        <v>382</v>
      </c>
      <c r="D123" s="223" t="s">
        <v>131</v>
      </c>
      <c r="E123" s="224" t="s">
        <v>1340</v>
      </c>
      <c r="F123" s="225" t="s">
        <v>1296</v>
      </c>
      <c r="G123" s="226" t="s">
        <v>1061</v>
      </c>
      <c r="H123" s="227">
        <v>72</v>
      </c>
      <c r="I123" s="228"/>
      <c r="J123" s="227">
        <f>ROUND(I123*H123,1)</f>
        <v>0</v>
      </c>
      <c r="K123" s="225" t="s">
        <v>224</v>
      </c>
      <c r="L123" s="71"/>
      <c r="M123" s="229" t="s">
        <v>21</v>
      </c>
      <c r="N123" s="230" t="s">
        <v>43</v>
      </c>
      <c r="O123" s="46"/>
      <c r="P123" s="231">
        <f>O123*H123</f>
        <v>0</v>
      </c>
      <c r="Q123" s="231">
        <v>0</v>
      </c>
      <c r="R123" s="231">
        <f>Q123*H123</f>
        <v>0</v>
      </c>
      <c r="S123" s="231">
        <v>0</v>
      </c>
      <c r="T123" s="232">
        <f>S123*H123</f>
        <v>0</v>
      </c>
      <c r="AR123" s="23" t="s">
        <v>151</v>
      </c>
      <c r="AT123" s="23" t="s">
        <v>131</v>
      </c>
      <c r="AU123" s="23" t="s">
        <v>80</v>
      </c>
      <c r="AY123" s="23" t="s">
        <v>130</v>
      </c>
      <c r="BE123" s="233">
        <f>IF(N123="základní",J123,0)</f>
        <v>0</v>
      </c>
      <c r="BF123" s="233">
        <f>IF(N123="snížená",J123,0)</f>
        <v>0</v>
      </c>
      <c r="BG123" s="233">
        <f>IF(N123="zákl. přenesená",J123,0)</f>
        <v>0</v>
      </c>
      <c r="BH123" s="233">
        <f>IF(N123="sníž. přenesená",J123,0)</f>
        <v>0</v>
      </c>
      <c r="BI123" s="233">
        <f>IF(N123="nulová",J123,0)</f>
        <v>0</v>
      </c>
      <c r="BJ123" s="23" t="s">
        <v>80</v>
      </c>
      <c r="BK123" s="233">
        <f>ROUND(I123*H123,1)</f>
        <v>0</v>
      </c>
      <c r="BL123" s="23" t="s">
        <v>151</v>
      </c>
      <c r="BM123" s="23" t="s">
        <v>582</v>
      </c>
    </row>
    <row r="124" spans="2:65" s="1" customFormat="1" ht="16.5" customHeight="1">
      <c r="B124" s="45"/>
      <c r="C124" s="223" t="s">
        <v>389</v>
      </c>
      <c r="D124" s="223" t="s">
        <v>131</v>
      </c>
      <c r="E124" s="224" t="s">
        <v>1341</v>
      </c>
      <c r="F124" s="225" t="s">
        <v>1342</v>
      </c>
      <c r="G124" s="226" t="s">
        <v>1061</v>
      </c>
      <c r="H124" s="227">
        <v>192</v>
      </c>
      <c r="I124" s="228"/>
      <c r="J124" s="227">
        <f>ROUND(I124*H124,1)</f>
        <v>0</v>
      </c>
      <c r="K124" s="225" t="s">
        <v>224</v>
      </c>
      <c r="L124" s="71"/>
      <c r="M124" s="229" t="s">
        <v>21</v>
      </c>
      <c r="N124" s="230" t="s">
        <v>43</v>
      </c>
      <c r="O124" s="46"/>
      <c r="P124" s="231">
        <f>O124*H124</f>
        <v>0</v>
      </c>
      <c r="Q124" s="231">
        <v>0</v>
      </c>
      <c r="R124" s="231">
        <f>Q124*H124</f>
        <v>0</v>
      </c>
      <c r="S124" s="231">
        <v>0</v>
      </c>
      <c r="T124" s="232">
        <f>S124*H124</f>
        <v>0</v>
      </c>
      <c r="AR124" s="23" t="s">
        <v>151</v>
      </c>
      <c r="AT124" s="23" t="s">
        <v>131</v>
      </c>
      <c r="AU124" s="23" t="s">
        <v>80</v>
      </c>
      <c r="AY124" s="23" t="s">
        <v>130</v>
      </c>
      <c r="BE124" s="233">
        <f>IF(N124="základní",J124,0)</f>
        <v>0</v>
      </c>
      <c r="BF124" s="233">
        <f>IF(N124="snížená",J124,0)</f>
        <v>0</v>
      </c>
      <c r="BG124" s="233">
        <f>IF(N124="zákl. přenesená",J124,0)</f>
        <v>0</v>
      </c>
      <c r="BH124" s="233">
        <f>IF(N124="sníž. přenesená",J124,0)</f>
        <v>0</v>
      </c>
      <c r="BI124" s="233">
        <f>IF(N124="nulová",J124,0)</f>
        <v>0</v>
      </c>
      <c r="BJ124" s="23" t="s">
        <v>80</v>
      </c>
      <c r="BK124" s="233">
        <f>ROUND(I124*H124,1)</f>
        <v>0</v>
      </c>
      <c r="BL124" s="23" t="s">
        <v>151</v>
      </c>
      <c r="BM124" s="23" t="s">
        <v>599</v>
      </c>
    </row>
    <row r="125" spans="2:65" s="1" customFormat="1" ht="16.5" customHeight="1">
      <c r="B125" s="45"/>
      <c r="C125" s="223" t="s">
        <v>396</v>
      </c>
      <c r="D125" s="223" t="s">
        <v>131</v>
      </c>
      <c r="E125" s="224" t="s">
        <v>1343</v>
      </c>
      <c r="F125" s="225" t="s">
        <v>1344</v>
      </c>
      <c r="G125" s="226" t="s">
        <v>1061</v>
      </c>
      <c r="H125" s="227">
        <v>192</v>
      </c>
      <c r="I125" s="228"/>
      <c r="J125" s="227">
        <f>ROUND(I125*H125,1)</f>
        <v>0</v>
      </c>
      <c r="K125" s="225" t="s">
        <v>224</v>
      </c>
      <c r="L125" s="71"/>
      <c r="M125" s="229" t="s">
        <v>21</v>
      </c>
      <c r="N125" s="230" t="s">
        <v>43</v>
      </c>
      <c r="O125" s="46"/>
      <c r="P125" s="231">
        <f>O125*H125</f>
        <v>0</v>
      </c>
      <c r="Q125" s="231">
        <v>0</v>
      </c>
      <c r="R125" s="231">
        <f>Q125*H125</f>
        <v>0</v>
      </c>
      <c r="S125" s="231">
        <v>0</v>
      </c>
      <c r="T125" s="232">
        <f>S125*H125</f>
        <v>0</v>
      </c>
      <c r="AR125" s="23" t="s">
        <v>151</v>
      </c>
      <c r="AT125" s="23" t="s">
        <v>131</v>
      </c>
      <c r="AU125" s="23" t="s">
        <v>80</v>
      </c>
      <c r="AY125" s="23" t="s">
        <v>130</v>
      </c>
      <c r="BE125" s="233">
        <f>IF(N125="základní",J125,0)</f>
        <v>0</v>
      </c>
      <c r="BF125" s="233">
        <f>IF(N125="snížená",J125,0)</f>
        <v>0</v>
      </c>
      <c r="BG125" s="233">
        <f>IF(N125="zákl. přenesená",J125,0)</f>
        <v>0</v>
      </c>
      <c r="BH125" s="233">
        <f>IF(N125="sníž. přenesená",J125,0)</f>
        <v>0</v>
      </c>
      <c r="BI125" s="233">
        <f>IF(N125="nulová",J125,0)</f>
        <v>0</v>
      </c>
      <c r="BJ125" s="23" t="s">
        <v>80</v>
      </c>
      <c r="BK125" s="233">
        <f>ROUND(I125*H125,1)</f>
        <v>0</v>
      </c>
      <c r="BL125" s="23" t="s">
        <v>151</v>
      </c>
      <c r="BM125" s="23" t="s">
        <v>607</v>
      </c>
    </row>
    <row r="126" spans="2:65" s="1" customFormat="1" ht="16.5" customHeight="1">
      <c r="B126" s="45"/>
      <c r="C126" s="223" t="s">
        <v>402</v>
      </c>
      <c r="D126" s="223" t="s">
        <v>131</v>
      </c>
      <c r="E126" s="224" t="s">
        <v>1345</v>
      </c>
      <c r="F126" s="225" t="s">
        <v>1346</v>
      </c>
      <c r="G126" s="226" t="s">
        <v>1347</v>
      </c>
      <c r="H126" s="227">
        <v>192</v>
      </c>
      <c r="I126" s="228"/>
      <c r="J126" s="227">
        <f>ROUND(I126*H126,1)</f>
        <v>0</v>
      </c>
      <c r="K126" s="225" t="s">
        <v>224</v>
      </c>
      <c r="L126" s="71"/>
      <c r="M126" s="229" t="s">
        <v>21</v>
      </c>
      <c r="N126" s="230" t="s">
        <v>43</v>
      </c>
      <c r="O126" s="46"/>
      <c r="P126" s="231">
        <f>O126*H126</f>
        <v>0</v>
      </c>
      <c r="Q126" s="231">
        <v>0</v>
      </c>
      <c r="R126" s="231">
        <f>Q126*H126</f>
        <v>0</v>
      </c>
      <c r="S126" s="231">
        <v>0</v>
      </c>
      <c r="T126" s="232">
        <f>S126*H126</f>
        <v>0</v>
      </c>
      <c r="AR126" s="23" t="s">
        <v>151</v>
      </c>
      <c r="AT126" s="23" t="s">
        <v>131</v>
      </c>
      <c r="AU126" s="23" t="s">
        <v>80</v>
      </c>
      <c r="AY126" s="23" t="s">
        <v>130</v>
      </c>
      <c r="BE126" s="233">
        <f>IF(N126="základní",J126,0)</f>
        <v>0</v>
      </c>
      <c r="BF126" s="233">
        <f>IF(N126="snížená",J126,0)</f>
        <v>0</v>
      </c>
      <c r="BG126" s="233">
        <f>IF(N126="zákl. přenesená",J126,0)</f>
        <v>0</v>
      </c>
      <c r="BH126" s="233">
        <f>IF(N126="sníž. přenesená",J126,0)</f>
        <v>0</v>
      </c>
      <c r="BI126" s="233">
        <f>IF(N126="nulová",J126,0)</f>
        <v>0</v>
      </c>
      <c r="BJ126" s="23" t="s">
        <v>80</v>
      </c>
      <c r="BK126" s="233">
        <f>ROUND(I126*H126,1)</f>
        <v>0</v>
      </c>
      <c r="BL126" s="23" t="s">
        <v>151</v>
      </c>
      <c r="BM126" s="23" t="s">
        <v>618</v>
      </c>
    </row>
    <row r="127" spans="2:65" s="1" customFormat="1" ht="16.5" customHeight="1">
      <c r="B127" s="45"/>
      <c r="C127" s="223" t="s">
        <v>410</v>
      </c>
      <c r="D127" s="223" t="s">
        <v>131</v>
      </c>
      <c r="E127" s="224" t="s">
        <v>1348</v>
      </c>
      <c r="F127" s="225" t="s">
        <v>1298</v>
      </c>
      <c r="G127" s="226" t="s">
        <v>1061</v>
      </c>
      <c r="H127" s="227">
        <v>671</v>
      </c>
      <c r="I127" s="228"/>
      <c r="J127" s="227">
        <f>ROUND(I127*H127,1)</f>
        <v>0</v>
      </c>
      <c r="K127" s="225" t="s">
        <v>224</v>
      </c>
      <c r="L127" s="71"/>
      <c r="M127" s="229" t="s">
        <v>21</v>
      </c>
      <c r="N127" s="230" t="s">
        <v>43</v>
      </c>
      <c r="O127" s="46"/>
      <c r="P127" s="231">
        <f>O127*H127</f>
        <v>0</v>
      </c>
      <c r="Q127" s="231">
        <v>0</v>
      </c>
      <c r="R127" s="231">
        <f>Q127*H127</f>
        <v>0</v>
      </c>
      <c r="S127" s="231">
        <v>0</v>
      </c>
      <c r="T127" s="232">
        <f>S127*H127</f>
        <v>0</v>
      </c>
      <c r="AR127" s="23" t="s">
        <v>151</v>
      </c>
      <c r="AT127" s="23" t="s">
        <v>131</v>
      </c>
      <c r="AU127" s="23" t="s">
        <v>80</v>
      </c>
      <c r="AY127" s="23" t="s">
        <v>130</v>
      </c>
      <c r="BE127" s="233">
        <f>IF(N127="základní",J127,0)</f>
        <v>0</v>
      </c>
      <c r="BF127" s="233">
        <f>IF(N127="snížená",J127,0)</f>
        <v>0</v>
      </c>
      <c r="BG127" s="233">
        <f>IF(N127="zákl. přenesená",J127,0)</f>
        <v>0</v>
      </c>
      <c r="BH127" s="233">
        <f>IF(N127="sníž. přenesená",J127,0)</f>
        <v>0</v>
      </c>
      <c r="BI127" s="233">
        <f>IF(N127="nulová",J127,0)</f>
        <v>0</v>
      </c>
      <c r="BJ127" s="23" t="s">
        <v>80</v>
      </c>
      <c r="BK127" s="233">
        <f>ROUND(I127*H127,1)</f>
        <v>0</v>
      </c>
      <c r="BL127" s="23" t="s">
        <v>151</v>
      </c>
      <c r="BM127" s="23" t="s">
        <v>626</v>
      </c>
    </row>
    <row r="128" spans="2:65" s="1" customFormat="1" ht="16.5" customHeight="1">
      <c r="B128" s="45"/>
      <c r="C128" s="223" t="s">
        <v>320</v>
      </c>
      <c r="D128" s="223" t="s">
        <v>131</v>
      </c>
      <c r="E128" s="224" t="s">
        <v>1349</v>
      </c>
      <c r="F128" s="225" t="s">
        <v>1350</v>
      </c>
      <c r="G128" s="226" t="s">
        <v>1242</v>
      </c>
      <c r="H128" s="227">
        <v>96</v>
      </c>
      <c r="I128" s="228"/>
      <c r="J128" s="227">
        <f>ROUND(I128*H128,1)</f>
        <v>0</v>
      </c>
      <c r="K128" s="225" t="s">
        <v>224</v>
      </c>
      <c r="L128" s="71"/>
      <c r="M128" s="229" t="s">
        <v>21</v>
      </c>
      <c r="N128" s="230" t="s">
        <v>43</v>
      </c>
      <c r="O128" s="46"/>
      <c r="P128" s="231">
        <f>O128*H128</f>
        <v>0</v>
      </c>
      <c r="Q128" s="231">
        <v>0</v>
      </c>
      <c r="R128" s="231">
        <f>Q128*H128</f>
        <v>0</v>
      </c>
      <c r="S128" s="231">
        <v>0</v>
      </c>
      <c r="T128" s="232">
        <f>S128*H128</f>
        <v>0</v>
      </c>
      <c r="AR128" s="23" t="s">
        <v>151</v>
      </c>
      <c r="AT128" s="23" t="s">
        <v>131</v>
      </c>
      <c r="AU128" s="23" t="s">
        <v>80</v>
      </c>
      <c r="AY128" s="23" t="s">
        <v>130</v>
      </c>
      <c r="BE128" s="233">
        <f>IF(N128="základní",J128,0)</f>
        <v>0</v>
      </c>
      <c r="BF128" s="233">
        <f>IF(N128="snížená",J128,0)</f>
        <v>0</v>
      </c>
      <c r="BG128" s="233">
        <f>IF(N128="zákl. přenesená",J128,0)</f>
        <v>0</v>
      </c>
      <c r="BH128" s="233">
        <f>IF(N128="sníž. přenesená",J128,0)</f>
        <v>0</v>
      </c>
      <c r="BI128" s="233">
        <f>IF(N128="nulová",J128,0)</f>
        <v>0</v>
      </c>
      <c r="BJ128" s="23" t="s">
        <v>80</v>
      </c>
      <c r="BK128" s="233">
        <f>ROUND(I128*H128,1)</f>
        <v>0</v>
      </c>
      <c r="BL128" s="23" t="s">
        <v>151</v>
      </c>
      <c r="BM128" s="23" t="s">
        <v>635</v>
      </c>
    </row>
    <row r="129" spans="2:65" s="1" customFormat="1" ht="16.5" customHeight="1">
      <c r="B129" s="45"/>
      <c r="C129" s="223" t="s">
        <v>420</v>
      </c>
      <c r="D129" s="223" t="s">
        <v>131</v>
      </c>
      <c r="E129" s="224" t="s">
        <v>1351</v>
      </c>
      <c r="F129" s="225" t="s">
        <v>1300</v>
      </c>
      <c r="G129" s="226" t="s">
        <v>215</v>
      </c>
      <c r="H129" s="227">
        <v>5</v>
      </c>
      <c r="I129" s="228"/>
      <c r="J129" s="227">
        <f>ROUND(I129*H129,1)</f>
        <v>0</v>
      </c>
      <c r="K129" s="225" t="s">
        <v>224</v>
      </c>
      <c r="L129" s="71"/>
      <c r="M129" s="229" t="s">
        <v>21</v>
      </c>
      <c r="N129" s="230" t="s">
        <v>43</v>
      </c>
      <c r="O129" s="46"/>
      <c r="P129" s="231">
        <f>O129*H129</f>
        <v>0</v>
      </c>
      <c r="Q129" s="231">
        <v>0</v>
      </c>
      <c r="R129" s="231">
        <f>Q129*H129</f>
        <v>0</v>
      </c>
      <c r="S129" s="231">
        <v>0</v>
      </c>
      <c r="T129" s="232">
        <f>S129*H129</f>
        <v>0</v>
      </c>
      <c r="AR129" s="23" t="s">
        <v>151</v>
      </c>
      <c r="AT129" s="23" t="s">
        <v>131</v>
      </c>
      <c r="AU129" s="23" t="s">
        <v>80</v>
      </c>
      <c r="AY129" s="23" t="s">
        <v>130</v>
      </c>
      <c r="BE129" s="233">
        <f>IF(N129="základní",J129,0)</f>
        <v>0</v>
      </c>
      <c r="BF129" s="233">
        <f>IF(N129="snížená",J129,0)</f>
        <v>0</v>
      </c>
      <c r="BG129" s="233">
        <f>IF(N129="zákl. přenesená",J129,0)</f>
        <v>0</v>
      </c>
      <c r="BH129" s="233">
        <f>IF(N129="sníž. přenesená",J129,0)</f>
        <v>0</v>
      </c>
      <c r="BI129" s="233">
        <f>IF(N129="nulová",J129,0)</f>
        <v>0</v>
      </c>
      <c r="BJ129" s="23" t="s">
        <v>80</v>
      </c>
      <c r="BK129" s="233">
        <f>ROUND(I129*H129,1)</f>
        <v>0</v>
      </c>
      <c r="BL129" s="23" t="s">
        <v>151</v>
      </c>
      <c r="BM129" s="23" t="s">
        <v>646</v>
      </c>
    </row>
    <row r="130" spans="2:65" s="1" customFormat="1" ht="16.5" customHeight="1">
      <c r="B130" s="45"/>
      <c r="C130" s="223" t="s">
        <v>424</v>
      </c>
      <c r="D130" s="223" t="s">
        <v>131</v>
      </c>
      <c r="E130" s="224" t="s">
        <v>1352</v>
      </c>
      <c r="F130" s="225" t="s">
        <v>1302</v>
      </c>
      <c r="G130" s="226" t="s">
        <v>215</v>
      </c>
      <c r="H130" s="227">
        <v>5</v>
      </c>
      <c r="I130" s="228"/>
      <c r="J130" s="227">
        <f>ROUND(I130*H130,1)</f>
        <v>0</v>
      </c>
      <c r="K130" s="225" t="s">
        <v>224</v>
      </c>
      <c r="L130" s="71"/>
      <c r="M130" s="229" t="s">
        <v>21</v>
      </c>
      <c r="N130" s="230" t="s">
        <v>43</v>
      </c>
      <c r="O130" s="46"/>
      <c r="P130" s="231">
        <f>O130*H130</f>
        <v>0</v>
      </c>
      <c r="Q130" s="231">
        <v>0</v>
      </c>
      <c r="R130" s="231">
        <f>Q130*H130</f>
        <v>0</v>
      </c>
      <c r="S130" s="231">
        <v>0</v>
      </c>
      <c r="T130" s="232">
        <f>S130*H130</f>
        <v>0</v>
      </c>
      <c r="AR130" s="23" t="s">
        <v>151</v>
      </c>
      <c r="AT130" s="23" t="s">
        <v>131</v>
      </c>
      <c r="AU130" s="23" t="s">
        <v>80</v>
      </c>
      <c r="AY130" s="23" t="s">
        <v>130</v>
      </c>
      <c r="BE130" s="233">
        <f>IF(N130="základní",J130,0)</f>
        <v>0</v>
      </c>
      <c r="BF130" s="233">
        <f>IF(N130="snížená",J130,0)</f>
        <v>0</v>
      </c>
      <c r="BG130" s="233">
        <f>IF(N130="zákl. přenesená",J130,0)</f>
        <v>0</v>
      </c>
      <c r="BH130" s="233">
        <f>IF(N130="sníž. přenesená",J130,0)</f>
        <v>0</v>
      </c>
      <c r="BI130" s="233">
        <f>IF(N130="nulová",J130,0)</f>
        <v>0</v>
      </c>
      <c r="BJ130" s="23" t="s">
        <v>80</v>
      </c>
      <c r="BK130" s="233">
        <f>ROUND(I130*H130,1)</f>
        <v>0</v>
      </c>
      <c r="BL130" s="23" t="s">
        <v>151</v>
      </c>
      <c r="BM130" s="23" t="s">
        <v>655</v>
      </c>
    </row>
    <row r="131" spans="2:65" s="1" customFormat="1" ht="16.5" customHeight="1">
      <c r="B131" s="45"/>
      <c r="C131" s="223" t="s">
        <v>430</v>
      </c>
      <c r="D131" s="223" t="s">
        <v>131</v>
      </c>
      <c r="E131" s="224" t="s">
        <v>1353</v>
      </c>
      <c r="F131" s="225" t="s">
        <v>1304</v>
      </c>
      <c r="G131" s="226" t="s">
        <v>215</v>
      </c>
      <c r="H131" s="227">
        <v>72</v>
      </c>
      <c r="I131" s="228"/>
      <c r="J131" s="227">
        <f>ROUND(I131*H131,1)</f>
        <v>0</v>
      </c>
      <c r="K131" s="225" t="s">
        <v>224</v>
      </c>
      <c r="L131" s="71"/>
      <c r="M131" s="229" t="s">
        <v>21</v>
      </c>
      <c r="N131" s="230" t="s">
        <v>43</v>
      </c>
      <c r="O131" s="46"/>
      <c r="P131" s="231">
        <f>O131*H131</f>
        <v>0</v>
      </c>
      <c r="Q131" s="231">
        <v>0</v>
      </c>
      <c r="R131" s="231">
        <f>Q131*H131</f>
        <v>0</v>
      </c>
      <c r="S131" s="231">
        <v>0</v>
      </c>
      <c r="T131" s="232">
        <f>S131*H131</f>
        <v>0</v>
      </c>
      <c r="AR131" s="23" t="s">
        <v>151</v>
      </c>
      <c r="AT131" s="23" t="s">
        <v>131</v>
      </c>
      <c r="AU131" s="23" t="s">
        <v>80</v>
      </c>
      <c r="AY131" s="23" t="s">
        <v>130</v>
      </c>
      <c r="BE131" s="233">
        <f>IF(N131="základní",J131,0)</f>
        <v>0</v>
      </c>
      <c r="BF131" s="233">
        <f>IF(N131="snížená",J131,0)</f>
        <v>0</v>
      </c>
      <c r="BG131" s="233">
        <f>IF(N131="zákl. přenesená",J131,0)</f>
        <v>0</v>
      </c>
      <c r="BH131" s="233">
        <f>IF(N131="sníž. přenesená",J131,0)</f>
        <v>0</v>
      </c>
      <c r="BI131" s="233">
        <f>IF(N131="nulová",J131,0)</f>
        <v>0</v>
      </c>
      <c r="BJ131" s="23" t="s">
        <v>80</v>
      </c>
      <c r="BK131" s="233">
        <f>ROUND(I131*H131,1)</f>
        <v>0</v>
      </c>
      <c r="BL131" s="23" t="s">
        <v>151</v>
      </c>
      <c r="BM131" s="23" t="s">
        <v>665</v>
      </c>
    </row>
    <row r="132" spans="2:65" s="1" customFormat="1" ht="16.5" customHeight="1">
      <c r="B132" s="45"/>
      <c r="C132" s="223" t="s">
        <v>434</v>
      </c>
      <c r="D132" s="223" t="s">
        <v>131</v>
      </c>
      <c r="E132" s="224" t="s">
        <v>1354</v>
      </c>
      <c r="F132" s="225" t="s">
        <v>1306</v>
      </c>
      <c r="G132" s="226" t="s">
        <v>1061</v>
      </c>
      <c r="H132" s="227">
        <v>24</v>
      </c>
      <c r="I132" s="228"/>
      <c r="J132" s="227">
        <f>ROUND(I132*H132,1)</f>
        <v>0</v>
      </c>
      <c r="K132" s="225" t="s">
        <v>224</v>
      </c>
      <c r="L132" s="71"/>
      <c r="M132" s="229" t="s">
        <v>21</v>
      </c>
      <c r="N132" s="230" t="s">
        <v>43</v>
      </c>
      <c r="O132" s="46"/>
      <c r="P132" s="231">
        <f>O132*H132</f>
        <v>0</v>
      </c>
      <c r="Q132" s="231">
        <v>0</v>
      </c>
      <c r="R132" s="231">
        <f>Q132*H132</f>
        <v>0</v>
      </c>
      <c r="S132" s="231">
        <v>0</v>
      </c>
      <c r="T132" s="232">
        <f>S132*H132</f>
        <v>0</v>
      </c>
      <c r="AR132" s="23" t="s">
        <v>151</v>
      </c>
      <c r="AT132" s="23" t="s">
        <v>131</v>
      </c>
      <c r="AU132" s="23" t="s">
        <v>80</v>
      </c>
      <c r="AY132" s="23" t="s">
        <v>130</v>
      </c>
      <c r="BE132" s="233">
        <f>IF(N132="základní",J132,0)</f>
        <v>0</v>
      </c>
      <c r="BF132" s="233">
        <f>IF(N132="snížená",J132,0)</f>
        <v>0</v>
      </c>
      <c r="BG132" s="233">
        <f>IF(N132="zákl. přenesená",J132,0)</f>
        <v>0</v>
      </c>
      <c r="BH132" s="233">
        <f>IF(N132="sníž. přenesená",J132,0)</f>
        <v>0</v>
      </c>
      <c r="BI132" s="233">
        <f>IF(N132="nulová",J132,0)</f>
        <v>0</v>
      </c>
      <c r="BJ132" s="23" t="s">
        <v>80</v>
      </c>
      <c r="BK132" s="233">
        <f>ROUND(I132*H132,1)</f>
        <v>0</v>
      </c>
      <c r="BL132" s="23" t="s">
        <v>151</v>
      </c>
      <c r="BM132" s="23" t="s">
        <v>674</v>
      </c>
    </row>
    <row r="133" spans="2:65" s="1" customFormat="1" ht="16.5" customHeight="1">
      <c r="B133" s="45"/>
      <c r="C133" s="223" t="s">
        <v>440</v>
      </c>
      <c r="D133" s="223" t="s">
        <v>131</v>
      </c>
      <c r="E133" s="224" t="s">
        <v>1355</v>
      </c>
      <c r="F133" s="225" t="s">
        <v>1308</v>
      </c>
      <c r="G133" s="226" t="s">
        <v>1061</v>
      </c>
      <c r="H133" s="227">
        <v>12</v>
      </c>
      <c r="I133" s="228"/>
      <c r="J133" s="227">
        <f>ROUND(I133*H133,1)</f>
        <v>0</v>
      </c>
      <c r="K133" s="225" t="s">
        <v>224</v>
      </c>
      <c r="L133" s="71"/>
      <c r="M133" s="229" t="s">
        <v>21</v>
      </c>
      <c r="N133" s="230" t="s">
        <v>43</v>
      </c>
      <c r="O133" s="46"/>
      <c r="P133" s="231">
        <f>O133*H133</f>
        <v>0</v>
      </c>
      <c r="Q133" s="231">
        <v>0</v>
      </c>
      <c r="R133" s="231">
        <f>Q133*H133</f>
        <v>0</v>
      </c>
      <c r="S133" s="231">
        <v>0</v>
      </c>
      <c r="T133" s="232">
        <f>S133*H133</f>
        <v>0</v>
      </c>
      <c r="AR133" s="23" t="s">
        <v>151</v>
      </c>
      <c r="AT133" s="23" t="s">
        <v>131</v>
      </c>
      <c r="AU133" s="23" t="s">
        <v>80</v>
      </c>
      <c r="AY133" s="23" t="s">
        <v>130</v>
      </c>
      <c r="BE133" s="233">
        <f>IF(N133="základní",J133,0)</f>
        <v>0</v>
      </c>
      <c r="BF133" s="233">
        <f>IF(N133="snížená",J133,0)</f>
        <v>0</v>
      </c>
      <c r="BG133" s="233">
        <f>IF(N133="zákl. přenesená",J133,0)</f>
        <v>0</v>
      </c>
      <c r="BH133" s="233">
        <f>IF(N133="sníž. přenesená",J133,0)</f>
        <v>0</v>
      </c>
      <c r="BI133" s="233">
        <f>IF(N133="nulová",J133,0)</f>
        <v>0</v>
      </c>
      <c r="BJ133" s="23" t="s">
        <v>80</v>
      </c>
      <c r="BK133" s="233">
        <f>ROUND(I133*H133,1)</f>
        <v>0</v>
      </c>
      <c r="BL133" s="23" t="s">
        <v>151</v>
      </c>
      <c r="BM133" s="23" t="s">
        <v>381</v>
      </c>
    </row>
    <row r="134" spans="2:65" s="1" customFormat="1" ht="16.5" customHeight="1">
      <c r="B134" s="45"/>
      <c r="C134" s="223" t="s">
        <v>449</v>
      </c>
      <c r="D134" s="223" t="s">
        <v>131</v>
      </c>
      <c r="E134" s="224" t="s">
        <v>1356</v>
      </c>
      <c r="F134" s="225" t="s">
        <v>1310</v>
      </c>
      <c r="G134" s="226" t="s">
        <v>215</v>
      </c>
      <c r="H134" s="227">
        <v>5</v>
      </c>
      <c r="I134" s="228"/>
      <c r="J134" s="227">
        <f>ROUND(I134*H134,1)</f>
        <v>0</v>
      </c>
      <c r="K134" s="225" t="s">
        <v>224</v>
      </c>
      <c r="L134" s="71"/>
      <c r="M134" s="229" t="s">
        <v>21</v>
      </c>
      <c r="N134" s="230" t="s">
        <v>43</v>
      </c>
      <c r="O134" s="46"/>
      <c r="P134" s="231">
        <f>O134*H134</f>
        <v>0</v>
      </c>
      <c r="Q134" s="231">
        <v>0</v>
      </c>
      <c r="R134" s="231">
        <f>Q134*H134</f>
        <v>0</v>
      </c>
      <c r="S134" s="231">
        <v>0</v>
      </c>
      <c r="T134" s="232">
        <f>S134*H134</f>
        <v>0</v>
      </c>
      <c r="AR134" s="23" t="s">
        <v>151</v>
      </c>
      <c r="AT134" s="23" t="s">
        <v>131</v>
      </c>
      <c r="AU134" s="23" t="s">
        <v>80</v>
      </c>
      <c r="AY134" s="23" t="s">
        <v>130</v>
      </c>
      <c r="BE134" s="233">
        <f>IF(N134="základní",J134,0)</f>
        <v>0</v>
      </c>
      <c r="BF134" s="233">
        <f>IF(N134="snížená",J134,0)</f>
        <v>0</v>
      </c>
      <c r="BG134" s="233">
        <f>IF(N134="zákl. přenesená",J134,0)</f>
        <v>0</v>
      </c>
      <c r="BH134" s="233">
        <f>IF(N134="sníž. přenesená",J134,0)</f>
        <v>0</v>
      </c>
      <c r="BI134" s="233">
        <f>IF(N134="nulová",J134,0)</f>
        <v>0</v>
      </c>
      <c r="BJ134" s="23" t="s">
        <v>80</v>
      </c>
      <c r="BK134" s="233">
        <f>ROUND(I134*H134,1)</f>
        <v>0</v>
      </c>
      <c r="BL134" s="23" t="s">
        <v>151</v>
      </c>
      <c r="BM134" s="23" t="s">
        <v>690</v>
      </c>
    </row>
    <row r="135" spans="2:65" s="1" customFormat="1" ht="16.5" customHeight="1">
      <c r="B135" s="45"/>
      <c r="C135" s="223" t="s">
        <v>455</v>
      </c>
      <c r="D135" s="223" t="s">
        <v>131</v>
      </c>
      <c r="E135" s="224" t="s">
        <v>1357</v>
      </c>
      <c r="F135" s="225" t="s">
        <v>1312</v>
      </c>
      <c r="G135" s="226" t="s">
        <v>215</v>
      </c>
      <c r="H135" s="227">
        <v>9</v>
      </c>
      <c r="I135" s="228"/>
      <c r="J135" s="227">
        <f>ROUND(I135*H135,1)</f>
        <v>0</v>
      </c>
      <c r="K135" s="225" t="s">
        <v>224</v>
      </c>
      <c r="L135" s="71"/>
      <c r="M135" s="229" t="s">
        <v>21</v>
      </c>
      <c r="N135" s="230" t="s">
        <v>43</v>
      </c>
      <c r="O135" s="46"/>
      <c r="P135" s="231">
        <f>O135*H135</f>
        <v>0</v>
      </c>
      <c r="Q135" s="231">
        <v>0</v>
      </c>
      <c r="R135" s="231">
        <f>Q135*H135</f>
        <v>0</v>
      </c>
      <c r="S135" s="231">
        <v>0</v>
      </c>
      <c r="T135" s="232">
        <f>S135*H135</f>
        <v>0</v>
      </c>
      <c r="AR135" s="23" t="s">
        <v>151</v>
      </c>
      <c r="AT135" s="23" t="s">
        <v>131</v>
      </c>
      <c r="AU135" s="23" t="s">
        <v>80</v>
      </c>
      <c r="AY135" s="23" t="s">
        <v>130</v>
      </c>
      <c r="BE135" s="233">
        <f>IF(N135="základní",J135,0)</f>
        <v>0</v>
      </c>
      <c r="BF135" s="233">
        <f>IF(N135="snížená",J135,0)</f>
        <v>0</v>
      </c>
      <c r="BG135" s="233">
        <f>IF(N135="zákl. přenesená",J135,0)</f>
        <v>0</v>
      </c>
      <c r="BH135" s="233">
        <f>IF(N135="sníž. přenesená",J135,0)</f>
        <v>0</v>
      </c>
      <c r="BI135" s="233">
        <f>IF(N135="nulová",J135,0)</f>
        <v>0</v>
      </c>
      <c r="BJ135" s="23" t="s">
        <v>80</v>
      </c>
      <c r="BK135" s="233">
        <f>ROUND(I135*H135,1)</f>
        <v>0</v>
      </c>
      <c r="BL135" s="23" t="s">
        <v>151</v>
      </c>
      <c r="BM135" s="23" t="s">
        <v>703</v>
      </c>
    </row>
    <row r="136" spans="2:65" s="1" customFormat="1" ht="16.5" customHeight="1">
      <c r="B136" s="45"/>
      <c r="C136" s="223" t="s">
        <v>462</v>
      </c>
      <c r="D136" s="223" t="s">
        <v>131</v>
      </c>
      <c r="E136" s="224" t="s">
        <v>1358</v>
      </c>
      <c r="F136" s="225" t="s">
        <v>1314</v>
      </c>
      <c r="G136" s="226" t="s">
        <v>215</v>
      </c>
      <c r="H136" s="227">
        <v>15</v>
      </c>
      <c r="I136" s="228"/>
      <c r="J136" s="227">
        <f>ROUND(I136*H136,1)</f>
        <v>0</v>
      </c>
      <c r="K136" s="225" t="s">
        <v>224</v>
      </c>
      <c r="L136" s="71"/>
      <c r="M136" s="229" t="s">
        <v>21</v>
      </c>
      <c r="N136" s="230" t="s">
        <v>43</v>
      </c>
      <c r="O136" s="46"/>
      <c r="P136" s="231">
        <f>O136*H136</f>
        <v>0</v>
      </c>
      <c r="Q136" s="231">
        <v>0</v>
      </c>
      <c r="R136" s="231">
        <f>Q136*H136</f>
        <v>0</v>
      </c>
      <c r="S136" s="231">
        <v>0</v>
      </c>
      <c r="T136" s="232">
        <f>S136*H136</f>
        <v>0</v>
      </c>
      <c r="AR136" s="23" t="s">
        <v>151</v>
      </c>
      <c r="AT136" s="23" t="s">
        <v>131</v>
      </c>
      <c r="AU136" s="23" t="s">
        <v>80</v>
      </c>
      <c r="AY136" s="23" t="s">
        <v>130</v>
      </c>
      <c r="BE136" s="233">
        <f>IF(N136="základní",J136,0)</f>
        <v>0</v>
      </c>
      <c r="BF136" s="233">
        <f>IF(N136="snížená",J136,0)</f>
        <v>0</v>
      </c>
      <c r="BG136" s="233">
        <f>IF(N136="zákl. přenesená",J136,0)</f>
        <v>0</v>
      </c>
      <c r="BH136" s="233">
        <f>IF(N136="sníž. přenesená",J136,0)</f>
        <v>0</v>
      </c>
      <c r="BI136" s="233">
        <f>IF(N136="nulová",J136,0)</f>
        <v>0</v>
      </c>
      <c r="BJ136" s="23" t="s">
        <v>80</v>
      </c>
      <c r="BK136" s="233">
        <f>ROUND(I136*H136,1)</f>
        <v>0</v>
      </c>
      <c r="BL136" s="23" t="s">
        <v>151</v>
      </c>
      <c r="BM136" s="23" t="s">
        <v>716</v>
      </c>
    </row>
    <row r="137" spans="2:65" s="1" customFormat="1" ht="16.5" customHeight="1">
      <c r="B137" s="45"/>
      <c r="C137" s="223" t="s">
        <v>470</v>
      </c>
      <c r="D137" s="223" t="s">
        <v>131</v>
      </c>
      <c r="E137" s="224" t="s">
        <v>1359</v>
      </c>
      <c r="F137" s="225" t="s">
        <v>1360</v>
      </c>
      <c r="G137" s="226" t="s">
        <v>1061</v>
      </c>
      <c r="H137" s="227">
        <v>15</v>
      </c>
      <c r="I137" s="228"/>
      <c r="J137" s="227">
        <f>ROUND(I137*H137,1)</f>
        <v>0</v>
      </c>
      <c r="K137" s="225" t="s">
        <v>224</v>
      </c>
      <c r="L137" s="71"/>
      <c r="M137" s="229" t="s">
        <v>21</v>
      </c>
      <c r="N137" s="230" t="s">
        <v>43</v>
      </c>
      <c r="O137" s="46"/>
      <c r="P137" s="231">
        <f>O137*H137</f>
        <v>0</v>
      </c>
      <c r="Q137" s="231">
        <v>0</v>
      </c>
      <c r="R137" s="231">
        <f>Q137*H137</f>
        <v>0</v>
      </c>
      <c r="S137" s="231">
        <v>0</v>
      </c>
      <c r="T137" s="232">
        <f>S137*H137</f>
        <v>0</v>
      </c>
      <c r="AR137" s="23" t="s">
        <v>151</v>
      </c>
      <c r="AT137" s="23" t="s">
        <v>131</v>
      </c>
      <c r="AU137" s="23" t="s">
        <v>80</v>
      </c>
      <c r="AY137" s="23" t="s">
        <v>130</v>
      </c>
      <c r="BE137" s="233">
        <f>IF(N137="základní",J137,0)</f>
        <v>0</v>
      </c>
      <c r="BF137" s="233">
        <f>IF(N137="snížená",J137,0)</f>
        <v>0</v>
      </c>
      <c r="BG137" s="233">
        <f>IF(N137="zákl. přenesená",J137,0)</f>
        <v>0</v>
      </c>
      <c r="BH137" s="233">
        <f>IF(N137="sníž. přenesená",J137,0)</f>
        <v>0</v>
      </c>
      <c r="BI137" s="233">
        <f>IF(N137="nulová",J137,0)</f>
        <v>0</v>
      </c>
      <c r="BJ137" s="23" t="s">
        <v>80</v>
      </c>
      <c r="BK137" s="233">
        <f>ROUND(I137*H137,1)</f>
        <v>0</v>
      </c>
      <c r="BL137" s="23" t="s">
        <v>151</v>
      </c>
      <c r="BM137" s="23" t="s">
        <v>727</v>
      </c>
    </row>
    <row r="138" spans="2:65" s="1" customFormat="1" ht="16.5" customHeight="1">
      <c r="B138" s="45"/>
      <c r="C138" s="223" t="s">
        <v>476</v>
      </c>
      <c r="D138" s="223" t="s">
        <v>131</v>
      </c>
      <c r="E138" s="224" t="s">
        <v>1361</v>
      </c>
      <c r="F138" s="225" t="s">
        <v>1362</v>
      </c>
      <c r="G138" s="226" t="s">
        <v>1061</v>
      </c>
      <c r="H138" s="227">
        <v>1</v>
      </c>
      <c r="I138" s="228"/>
      <c r="J138" s="227">
        <f>ROUND(I138*H138,1)</f>
        <v>0</v>
      </c>
      <c r="K138" s="225" t="s">
        <v>224</v>
      </c>
      <c r="L138" s="71"/>
      <c r="M138" s="229" t="s">
        <v>21</v>
      </c>
      <c r="N138" s="230" t="s">
        <v>43</v>
      </c>
      <c r="O138" s="46"/>
      <c r="P138" s="231">
        <f>O138*H138</f>
        <v>0</v>
      </c>
      <c r="Q138" s="231">
        <v>0</v>
      </c>
      <c r="R138" s="231">
        <f>Q138*H138</f>
        <v>0</v>
      </c>
      <c r="S138" s="231">
        <v>0</v>
      </c>
      <c r="T138" s="232">
        <f>S138*H138</f>
        <v>0</v>
      </c>
      <c r="AR138" s="23" t="s">
        <v>151</v>
      </c>
      <c r="AT138" s="23" t="s">
        <v>131</v>
      </c>
      <c r="AU138" s="23" t="s">
        <v>80</v>
      </c>
      <c r="AY138" s="23" t="s">
        <v>130</v>
      </c>
      <c r="BE138" s="233">
        <f>IF(N138="základní",J138,0)</f>
        <v>0</v>
      </c>
      <c r="BF138" s="233">
        <f>IF(N138="snížená",J138,0)</f>
        <v>0</v>
      </c>
      <c r="BG138" s="233">
        <f>IF(N138="zákl. přenesená",J138,0)</f>
        <v>0</v>
      </c>
      <c r="BH138" s="233">
        <f>IF(N138="sníž. přenesená",J138,0)</f>
        <v>0</v>
      </c>
      <c r="BI138" s="233">
        <f>IF(N138="nulová",J138,0)</f>
        <v>0</v>
      </c>
      <c r="BJ138" s="23" t="s">
        <v>80</v>
      </c>
      <c r="BK138" s="233">
        <f>ROUND(I138*H138,1)</f>
        <v>0</v>
      </c>
      <c r="BL138" s="23" t="s">
        <v>151</v>
      </c>
      <c r="BM138" s="23" t="s">
        <v>739</v>
      </c>
    </row>
    <row r="139" spans="2:65" s="1" customFormat="1" ht="16.5" customHeight="1">
      <c r="B139" s="45"/>
      <c r="C139" s="223" t="s">
        <v>482</v>
      </c>
      <c r="D139" s="223" t="s">
        <v>131</v>
      </c>
      <c r="E139" s="224" t="s">
        <v>1363</v>
      </c>
      <c r="F139" s="225" t="s">
        <v>1316</v>
      </c>
      <c r="G139" s="226" t="s">
        <v>1061</v>
      </c>
      <c r="H139" s="227">
        <v>3</v>
      </c>
      <c r="I139" s="228"/>
      <c r="J139" s="227">
        <f>ROUND(I139*H139,1)</f>
        <v>0</v>
      </c>
      <c r="K139" s="225" t="s">
        <v>224</v>
      </c>
      <c r="L139" s="71"/>
      <c r="M139" s="229" t="s">
        <v>21</v>
      </c>
      <c r="N139" s="230" t="s">
        <v>43</v>
      </c>
      <c r="O139" s="46"/>
      <c r="P139" s="231">
        <f>O139*H139</f>
        <v>0</v>
      </c>
      <c r="Q139" s="231">
        <v>0</v>
      </c>
      <c r="R139" s="231">
        <f>Q139*H139</f>
        <v>0</v>
      </c>
      <c r="S139" s="231">
        <v>0</v>
      </c>
      <c r="T139" s="232">
        <f>S139*H139</f>
        <v>0</v>
      </c>
      <c r="AR139" s="23" t="s">
        <v>151</v>
      </c>
      <c r="AT139" s="23" t="s">
        <v>131</v>
      </c>
      <c r="AU139" s="23" t="s">
        <v>80</v>
      </c>
      <c r="AY139" s="23" t="s">
        <v>130</v>
      </c>
      <c r="BE139" s="233">
        <f>IF(N139="základní",J139,0)</f>
        <v>0</v>
      </c>
      <c r="BF139" s="233">
        <f>IF(N139="snížená",J139,0)</f>
        <v>0</v>
      </c>
      <c r="BG139" s="233">
        <f>IF(N139="zákl. přenesená",J139,0)</f>
        <v>0</v>
      </c>
      <c r="BH139" s="233">
        <f>IF(N139="sníž. přenesená",J139,0)</f>
        <v>0</v>
      </c>
      <c r="BI139" s="233">
        <f>IF(N139="nulová",J139,0)</f>
        <v>0</v>
      </c>
      <c r="BJ139" s="23" t="s">
        <v>80</v>
      </c>
      <c r="BK139" s="233">
        <f>ROUND(I139*H139,1)</f>
        <v>0</v>
      </c>
      <c r="BL139" s="23" t="s">
        <v>151</v>
      </c>
      <c r="BM139" s="23" t="s">
        <v>361</v>
      </c>
    </row>
    <row r="140" spans="2:65" s="1" customFormat="1" ht="25.5" customHeight="1">
      <c r="B140" s="45"/>
      <c r="C140" s="223" t="s">
        <v>488</v>
      </c>
      <c r="D140" s="223" t="s">
        <v>131</v>
      </c>
      <c r="E140" s="224" t="s">
        <v>1364</v>
      </c>
      <c r="F140" s="225" t="s">
        <v>1365</v>
      </c>
      <c r="G140" s="226" t="s">
        <v>1319</v>
      </c>
      <c r="H140" s="227">
        <v>5</v>
      </c>
      <c r="I140" s="228"/>
      <c r="J140" s="227">
        <f>ROUND(I140*H140,1)</f>
        <v>0</v>
      </c>
      <c r="K140" s="225" t="s">
        <v>224</v>
      </c>
      <c r="L140" s="71"/>
      <c r="M140" s="229" t="s">
        <v>21</v>
      </c>
      <c r="N140" s="230" t="s">
        <v>43</v>
      </c>
      <c r="O140" s="46"/>
      <c r="P140" s="231">
        <f>O140*H140</f>
        <v>0</v>
      </c>
      <c r="Q140" s="231">
        <v>0</v>
      </c>
      <c r="R140" s="231">
        <f>Q140*H140</f>
        <v>0</v>
      </c>
      <c r="S140" s="231">
        <v>0</v>
      </c>
      <c r="T140" s="232">
        <f>S140*H140</f>
        <v>0</v>
      </c>
      <c r="AR140" s="23" t="s">
        <v>151</v>
      </c>
      <c r="AT140" s="23" t="s">
        <v>131</v>
      </c>
      <c r="AU140" s="23" t="s">
        <v>80</v>
      </c>
      <c r="AY140" s="23" t="s">
        <v>130</v>
      </c>
      <c r="BE140" s="233">
        <f>IF(N140="základní",J140,0)</f>
        <v>0</v>
      </c>
      <c r="BF140" s="233">
        <f>IF(N140="snížená",J140,0)</f>
        <v>0</v>
      </c>
      <c r="BG140" s="233">
        <f>IF(N140="zákl. přenesená",J140,0)</f>
        <v>0</v>
      </c>
      <c r="BH140" s="233">
        <f>IF(N140="sníž. přenesená",J140,0)</f>
        <v>0</v>
      </c>
      <c r="BI140" s="233">
        <f>IF(N140="nulová",J140,0)</f>
        <v>0</v>
      </c>
      <c r="BJ140" s="23" t="s">
        <v>80</v>
      </c>
      <c r="BK140" s="233">
        <f>ROUND(I140*H140,1)</f>
        <v>0</v>
      </c>
      <c r="BL140" s="23" t="s">
        <v>151</v>
      </c>
      <c r="BM140" s="23" t="s">
        <v>764</v>
      </c>
    </row>
    <row r="141" spans="2:65" s="1" customFormat="1" ht="16.5" customHeight="1">
      <c r="B141" s="45"/>
      <c r="C141" s="223" t="s">
        <v>388</v>
      </c>
      <c r="D141" s="223" t="s">
        <v>131</v>
      </c>
      <c r="E141" s="224" t="s">
        <v>1366</v>
      </c>
      <c r="F141" s="225" t="s">
        <v>1367</v>
      </c>
      <c r="G141" s="226" t="s">
        <v>1319</v>
      </c>
      <c r="H141" s="227">
        <v>5</v>
      </c>
      <c r="I141" s="228"/>
      <c r="J141" s="227">
        <f>ROUND(I141*H141,1)</f>
        <v>0</v>
      </c>
      <c r="K141" s="225" t="s">
        <v>224</v>
      </c>
      <c r="L141" s="71"/>
      <c r="M141" s="229" t="s">
        <v>21</v>
      </c>
      <c r="N141" s="230" t="s">
        <v>43</v>
      </c>
      <c r="O141" s="46"/>
      <c r="P141" s="231">
        <f>O141*H141</f>
        <v>0</v>
      </c>
      <c r="Q141" s="231">
        <v>0</v>
      </c>
      <c r="R141" s="231">
        <f>Q141*H141</f>
        <v>0</v>
      </c>
      <c r="S141" s="231">
        <v>0</v>
      </c>
      <c r="T141" s="232">
        <f>S141*H141</f>
        <v>0</v>
      </c>
      <c r="AR141" s="23" t="s">
        <v>151</v>
      </c>
      <c r="AT141" s="23" t="s">
        <v>131</v>
      </c>
      <c r="AU141" s="23" t="s">
        <v>80</v>
      </c>
      <c r="AY141" s="23" t="s">
        <v>130</v>
      </c>
      <c r="BE141" s="233">
        <f>IF(N141="základní",J141,0)</f>
        <v>0</v>
      </c>
      <c r="BF141" s="233">
        <f>IF(N141="snížená",J141,0)</f>
        <v>0</v>
      </c>
      <c r="BG141" s="233">
        <f>IF(N141="zákl. přenesená",J141,0)</f>
        <v>0</v>
      </c>
      <c r="BH141" s="233">
        <f>IF(N141="sníž. přenesená",J141,0)</f>
        <v>0</v>
      </c>
      <c r="BI141" s="233">
        <f>IF(N141="nulová",J141,0)</f>
        <v>0</v>
      </c>
      <c r="BJ141" s="23" t="s">
        <v>80</v>
      </c>
      <c r="BK141" s="233">
        <f>ROUND(I141*H141,1)</f>
        <v>0</v>
      </c>
      <c r="BL141" s="23" t="s">
        <v>151</v>
      </c>
      <c r="BM141" s="23" t="s">
        <v>772</v>
      </c>
    </row>
    <row r="142" spans="2:65" s="1" customFormat="1" ht="16.5" customHeight="1">
      <c r="B142" s="45"/>
      <c r="C142" s="223" t="s">
        <v>499</v>
      </c>
      <c r="D142" s="223" t="s">
        <v>131</v>
      </c>
      <c r="E142" s="224" t="s">
        <v>1368</v>
      </c>
      <c r="F142" s="225" t="s">
        <v>1321</v>
      </c>
      <c r="G142" s="226" t="s">
        <v>1322</v>
      </c>
      <c r="H142" s="227">
        <v>1</v>
      </c>
      <c r="I142" s="228"/>
      <c r="J142" s="227">
        <f>ROUND(I142*H142,1)</f>
        <v>0</v>
      </c>
      <c r="K142" s="225" t="s">
        <v>224</v>
      </c>
      <c r="L142" s="71"/>
      <c r="M142" s="229" t="s">
        <v>21</v>
      </c>
      <c r="N142" s="230" t="s">
        <v>43</v>
      </c>
      <c r="O142" s="46"/>
      <c r="P142" s="231">
        <f>O142*H142</f>
        <v>0</v>
      </c>
      <c r="Q142" s="231">
        <v>0</v>
      </c>
      <c r="R142" s="231">
        <f>Q142*H142</f>
        <v>0</v>
      </c>
      <c r="S142" s="231">
        <v>0</v>
      </c>
      <c r="T142" s="232">
        <f>S142*H142</f>
        <v>0</v>
      </c>
      <c r="AR142" s="23" t="s">
        <v>151</v>
      </c>
      <c r="AT142" s="23" t="s">
        <v>131</v>
      </c>
      <c r="AU142" s="23" t="s">
        <v>80</v>
      </c>
      <c r="AY142" s="23" t="s">
        <v>130</v>
      </c>
      <c r="BE142" s="233">
        <f>IF(N142="základní",J142,0)</f>
        <v>0</v>
      </c>
      <c r="BF142" s="233">
        <f>IF(N142="snížená",J142,0)</f>
        <v>0</v>
      </c>
      <c r="BG142" s="233">
        <f>IF(N142="zákl. přenesená",J142,0)</f>
        <v>0</v>
      </c>
      <c r="BH142" s="233">
        <f>IF(N142="sníž. přenesená",J142,0)</f>
        <v>0</v>
      </c>
      <c r="BI142" s="233">
        <f>IF(N142="nulová",J142,0)</f>
        <v>0</v>
      </c>
      <c r="BJ142" s="23" t="s">
        <v>80</v>
      </c>
      <c r="BK142" s="233">
        <f>ROUND(I142*H142,1)</f>
        <v>0</v>
      </c>
      <c r="BL142" s="23" t="s">
        <v>151</v>
      </c>
      <c r="BM142" s="23" t="s">
        <v>781</v>
      </c>
    </row>
    <row r="143" spans="2:63" s="10" customFormat="1" ht="37.4" customHeight="1">
      <c r="B143" s="209"/>
      <c r="C143" s="210"/>
      <c r="D143" s="211" t="s">
        <v>71</v>
      </c>
      <c r="E143" s="212" t="s">
        <v>1090</v>
      </c>
      <c r="F143" s="212" t="s">
        <v>1323</v>
      </c>
      <c r="G143" s="210"/>
      <c r="H143" s="210"/>
      <c r="I143" s="213"/>
      <c r="J143" s="214">
        <f>BK143</f>
        <v>0</v>
      </c>
      <c r="K143" s="210"/>
      <c r="L143" s="215"/>
      <c r="M143" s="216"/>
      <c r="N143" s="217"/>
      <c r="O143" s="217"/>
      <c r="P143" s="218">
        <f>SUM(P144:P147)</f>
        <v>0</v>
      </c>
      <c r="Q143" s="217"/>
      <c r="R143" s="218">
        <f>SUM(R144:R147)</f>
        <v>0</v>
      </c>
      <c r="S143" s="217"/>
      <c r="T143" s="219">
        <f>SUM(T144:T147)</f>
        <v>0</v>
      </c>
      <c r="AR143" s="220" t="s">
        <v>80</v>
      </c>
      <c r="AT143" s="221" t="s">
        <v>71</v>
      </c>
      <c r="AU143" s="221" t="s">
        <v>72</v>
      </c>
      <c r="AY143" s="220" t="s">
        <v>130</v>
      </c>
      <c r="BK143" s="222">
        <f>SUM(BK144:BK147)</f>
        <v>0</v>
      </c>
    </row>
    <row r="144" spans="2:65" s="1" customFormat="1" ht="16.5" customHeight="1">
      <c r="B144" s="45"/>
      <c r="C144" s="223" t="s">
        <v>506</v>
      </c>
      <c r="D144" s="223" t="s">
        <v>131</v>
      </c>
      <c r="E144" s="224" t="s">
        <v>1369</v>
      </c>
      <c r="F144" s="225" t="s">
        <v>1325</v>
      </c>
      <c r="G144" s="226" t="s">
        <v>1061</v>
      </c>
      <c r="H144" s="227">
        <v>20</v>
      </c>
      <c r="I144" s="228"/>
      <c r="J144" s="227">
        <f>ROUND(I144*H144,1)</f>
        <v>0</v>
      </c>
      <c r="K144" s="225" t="s">
        <v>224</v>
      </c>
      <c r="L144" s="71"/>
      <c r="M144" s="229" t="s">
        <v>21</v>
      </c>
      <c r="N144" s="230" t="s">
        <v>43</v>
      </c>
      <c r="O144" s="46"/>
      <c r="P144" s="231">
        <f>O144*H144</f>
        <v>0</v>
      </c>
      <c r="Q144" s="231">
        <v>0</v>
      </c>
      <c r="R144" s="231">
        <f>Q144*H144</f>
        <v>0</v>
      </c>
      <c r="S144" s="231">
        <v>0</v>
      </c>
      <c r="T144" s="232">
        <f>S144*H144</f>
        <v>0</v>
      </c>
      <c r="AR144" s="23" t="s">
        <v>151</v>
      </c>
      <c r="AT144" s="23" t="s">
        <v>131</v>
      </c>
      <c r="AU144" s="23" t="s">
        <v>80</v>
      </c>
      <c r="AY144" s="23" t="s">
        <v>130</v>
      </c>
      <c r="BE144" s="233">
        <f>IF(N144="základní",J144,0)</f>
        <v>0</v>
      </c>
      <c r="BF144" s="233">
        <f>IF(N144="snížená",J144,0)</f>
        <v>0</v>
      </c>
      <c r="BG144" s="233">
        <f>IF(N144="zákl. přenesená",J144,0)</f>
        <v>0</v>
      </c>
      <c r="BH144" s="233">
        <f>IF(N144="sníž. přenesená",J144,0)</f>
        <v>0</v>
      </c>
      <c r="BI144" s="233">
        <f>IF(N144="nulová",J144,0)</f>
        <v>0</v>
      </c>
      <c r="BJ144" s="23" t="s">
        <v>80</v>
      </c>
      <c r="BK144" s="233">
        <f>ROUND(I144*H144,1)</f>
        <v>0</v>
      </c>
      <c r="BL144" s="23" t="s">
        <v>151</v>
      </c>
      <c r="BM144" s="23" t="s">
        <v>791</v>
      </c>
    </row>
    <row r="145" spans="2:65" s="1" customFormat="1" ht="16.5" customHeight="1">
      <c r="B145" s="45"/>
      <c r="C145" s="223" t="s">
        <v>514</v>
      </c>
      <c r="D145" s="223" t="s">
        <v>131</v>
      </c>
      <c r="E145" s="224" t="s">
        <v>1370</v>
      </c>
      <c r="F145" s="225" t="s">
        <v>1327</v>
      </c>
      <c r="G145" s="226" t="s">
        <v>1061</v>
      </c>
      <c r="H145" s="227">
        <v>4</v>
      </c>
      <c r="I145" s="228"/>
      <c r="J145" s="227">
        <f>ROUND(I145*H145,1)</f>
        <v>0</v>
      </c>
      <c r="K145" s="225" t="s">
        <v>224</v>
      </c>
      <c r="L145" s="71"/>
      <c r="M145" s="229" t="s">
        <v>21</v>
      </c>
      <c r="N145" s="230" t="s">
        <v>43</v>
      </c>
      <c r="O145" s="46"/>
      <c r="P145" s="231">
        <f>O145*H145</f>
        <v>0</v>
      </c>
      <c r="Q145" s="231">
        <v>0</v>
      </c>
      <c r="R145" s="231">
        <f>Q145*H145</f>
        <v>0</v>
      </c>
      <c r="S145" s="231">
        <v>0</v>
      </c>
      <c r="T145" s="232">
        <f>S145*H145</f>
        <v>0</v>
      </c>
      <c r="AR145" s="23" t="s">
        <v>151</v>
      </c>
      <c r="AT145" s="23" t="s">
        <v>131</v>
      </c>
      <c r="AU145" s="23" t="s">
        <v>80</v>
      </c>
      <c r="AY145" s="23" t="s">
        <v>130</v>
      </c>
      <c r="BE145" s="233">
        <f>IF(N145="základní",J145,0)</f>
        <v>0</v>
      </c>
      <c r="BF145" s="233">
        <f>IF(N145="snížená",J145,0)</f>
        <v>0</v>
      </c>
      <c r="BG145" s="233">
        <f>IF(N145="zákl. přenesená",J145,0)</f>
        <v>0</v>
      </c>
      <c r="BH145" s="233">
        <f>IF(N145="sníž. přenesená",J145,0)</f>
        <v>0</v>
      </c>
      <c r="BI145" s="233">
        <f>IF(N145="nulová",J145,0)</f>
        <v>0</v>
      </c>
      <c r="BJ145" s="23" t="s">
        <v>80</v>
      </c>
      <c r="BK145" s="233">
        <f>ROUND(I145*H145,1)</f>
        <v>0</v>
      </c>
      <c r="BL145" s="23" t="s">
        <v>151</v>
      </c>
      <c r="BM145" s="23" t="s">
        <v>800</v>
      </c>
    </row>
    <row r="146" spans="2:65" s="1" customFormat="1" ht="16.5" customHeight="1">
      <c r="B146" s="45"/>
      <c r="C146" s="223" t="s">
        <v>519</v>
      </c>
      <c r="D146" s="223" t="s">
        <v>131</v>
      </c>
      <c r="E146" s="224" t="s">
        <v>1371</v>
      </c>
      <c r="F146" s="225" t="s">
        <v>1329</v>
      </c>
      <c r="G146" s="226" t="s">
        <v>1061</v>
      </c>
      <c r="H146" s="227">
        <v>8</v>
      </c>
      <c r="I146" s="228"/>
      <c r="J146" s="227">
        <f>ROUND(I146*H146,1)</f>
        <v>0</v>
      </c>
      <c r="K146" s="225" t="s">
        <v>224</v>
      </c>
      <c r="L146" s="71"/>
      <c r="M146" s="229" t="s">
        <v>21</v>
      </c>
      <c r="N146" s="230" t="s">
        <v>43</v>
      </c>
      <c r="O146" s="46"/>
      <c r="P146" s="231">
        <f>O146*H146</f>
        <v>0</v>
      </c>
      <c r="Q146" s="231">
        <v>0</v>
      </c>
      <c r="R146" s="231">
        <f>Q146*H146</f>
        <v>0</v>
      </c>
      <c r="S146" s="231">
        <v>0</v>
      </c>
      <c r="T146" s="232">
        <f>S146*H146</f>
        <v>0</v>
      </c>
      <c r="AR146" s="23" t="s">
        <v>151</v>
      </c>
      <c r="AT146" s="23" t="s">
        <v>131</v>
      </c>
      <c r="AU146" s="23" t="s">
        <v>80</v>
      </c>
      <c r="AY146" s="23" t="s">
        <v>130</v>
      </c>
      <c r="BE146" s="233">
        <f>IF(N146="základní",J146,0)</f>
        <v>0</v>
      </c>
      <c r="BF146" s="233">
        <f>IF(N146="snížená",J146,0)</f>
        <v>0</v>
      </c>
      <c r="BG146" s="233">
        <f>IF(N146="zákl. přenesená",J146,0)</f>
        <v>0</v>
      </c>
      <c r="BH146" s="233">
        <f>IF(N146="sníž. přenesená",J146,0)</f>
        <v>0</v>
      </c>
      <c r="BI146" s="233">
        <f>IF(N146="nulová",J146,0)</f>
        <v>0</v>
      </c>
      <c r="BJ146" s="23" t="s">
        <v>80</v>
      </c>
      <c r="BK146" s="233">
        <f>ROUND(I146*H146,1)</f>
        <v>0</v>
      </c>
      <c r="BL146" s="23" t="s">
        <v>151</v>
      </c>
      <c r="BM146" s="23" t="s">
        <v>813</v>
      </c>
    </row>
    <row r="147" spans="2:65" s="1" customFormat="1" ht="16.5" customHeight="1">
      <c r="B147" s="45"/>
      <c r="C147" s="223" t="s">
        <v>525</v>
      </c>
      <c r="D147" s="223" t="s">
        <v>131</v>
      </c>
      <c r="E147" s="224" t="s">
        <v>1372</v>
      </c>
      <c r="F147" s="225" t="s">
        <v>1331</v>
      </c>
      <c r="G147" s="226" t="s">
        <v>215</v>
      </c>
      <c r="H147" s="227">
        <v>6</v>
      </c>
      <c r="I147" s="228"/>
      <c r="J147" s="227">
        <f>ROUND(I147*H147,1)</f>
        <v>0</v>
      </c>
      <c r="K147" s="225" t="s">
        <v>224</v>
      </c>
      <c r="L147" s="71"/>
      <c r="M147" s="229" t="s">
        <v>21</v>
      </c>
      <c r="N147" s="230" t="s">
        <v>43</v>
      </c>
      <c r="O147" s="46"/>
      <c r="P147" s="231">
        <f>O147*H147</f>
        <v>0</v>
      </c>
      <c r="Q147" s="231">
        <v>0</v>
      </c>
      <c r="R147" s="231">
        <f>Q147*H147</f>
        <v>0</v>
      </c>
      <c r="S147" s="231">
        <v>0</v>
      </c>
      <c r="T147" s="232">
        <f>S147*H147</f>
        <v>0</v>
      </c>
      <c r="AR147" s="23" t="s">
        <v>151</v>
      </c>
      <c r="AT147" s="23" t="s">
        <v>131</v>
      </c>
      <c r="AU147" s="23" t="s">
        <v>80</v>
      </c>
      <c r="AY147" s="23" t="s">
        <v>130</v>
      </c>
      <c r="BE147" s="233">
        <f>IF(N147="základní",J147,0)</f>
        <v>0</v>
      </c>
      <c r="BF147" s="233">
        <f>IF(N147="snížená",J147,0)</f>
        <v>0</v>
      </c>
      <c r="BG147" s="233">
        <f>IF(N147="zákl. přenesená",J147,0)</f>
        <v>0</v>
      </c>
      <c r="BH147" s="233">
        <f>IF(N147="sníž. přenesená",J147,0)</f>
        <v>0</v>
      </c>
      <c r="BI147" s="233">
        <f>IF(N147="nulová",J147,0)</f>
        <v>0</v>
      </c>
      <c r="BJ147" s="23" t="s">
        <v>80</v>
      </c>
      <c r="BK147" s="233">
        <f>ROUND(I147*H147,1)</f>
        <v>0</v>
      </c>
      <c r="BL147" s="23" t="s">
        <v>151</v>
      </c>
      <c r="BM147" s="23" t="s">
        <v>709</v>
      </c>
    </row>
    <row r="148" spans="2:63" s="10" customFormat="1" ht="37.4" customHeight="1">
      <c r="B148" s="209"/>
      <c r="C148" s="210"/>
      <c r="D148" s="211" t="s">
        <v>71</v>
      </c>
      <c r="E148" s="212" t="s">
        <v>1128</v>
      </c>
      <c r="F148" s="212" t="s">
        <v>1373</v>
      </c>
      <c r="G148" s="210"/>
      <c r="H148" s="210"/>
      <c r="I148" s="213"/>
      <c r="J148" s="214">
        <f>BK148</f>
        <v>0</v>
      </c>
      <c r="K148" s="210"/>
      <c r="L148" s="215"/>
      <c r="M148" s="216"/>
      <c r="N148" s="217"/>
      <c r="O148" s="217"/>
      <c r="P148" s="218">
        <f>SUM(P149:P160)</f>
        <v>0</v>
      </c>
      <c r="Q148" s="217"/>
      <c r="R148" s="218">
        <f>SUM(R149:R160)</f>
        <v>0</v>
      </c>
      <c r="S148" s="217"/>
      <c r="T148" s="219">
        <f>SUM(T149:T160)</f>
        <v>0</v>
      </c>
      <c r="AR148" s="220" t="s">
        <v>80</v>
      </c>
      <c r="AT148" s="221" t="s">
        <v>71</v>
      </c>
      <c r="AU148" s="221" t="s">
        <v>72</v>
      </c>
      <c r="AY148" s="220" t="s">
        <v>130</v>
      </c>
      <c r="BK148" s="222">
        <f>SUM(BK149:BK160)</f>
        <v>0</v>
      </c>
    </row>
    <row r="149" spans="2:65" s="1" customFormat="1" ht="16.5" customHeight="1">
      <c r="B149" s="45"/>
      <c r="C149" s="271" t="s">
        <v>531</v>
      </c>
      <c r="D149" s="271" t="s">
        <v>261</v>
      </c>
      <c r="E149" s="272" t="s">
        <v>1281</v>
      </c>
      <c r="F149" s="273" t="s">
        <v>1282</v>
      </c>
      <c r="G149" s="274" t="s">
        <v>215</v>
      </c>
      <c r="H149" s="275">
        <v>770</v>
      </c>
      <c r="I149" s="276"/>
      <c r="J149" s="275">
        <f>ROUND(I149*H149,1)</f>
        <v>0</v>
      </c>
      <c r="K149" s="273" t="s">
        <v>224</v>
      </c>
      <c r="L149" s="277"/>
      <c r="M149" s="278" t="s">
        <v>21</v>
      </c>
      <c r="N149" s="279" t="s">
        <v>43</v>
      </c>
      <c r="O149" s="46"/>
      <c r="P149" s="231">
        <f>O149*H149</f>
        <v>0</v>
      </c>
      <c r="Q149" s="231">
        <v>0</v>
      </c>
      <c r="R149" s="231">
        <f>Q149*H149</f>
        <v>0</v>
      </c>
      <c r="S149" s="231">
        <v>0</v>
      </c>
      <c r="T149" s="232">
        <f>S149*H149</f>
        <v>0</v>
      </c>
      <c r="AR149" s="23" t="s">
        <v>228</v>
      </c>
      <c r="AT149" s="23" t="s">
        <v>261</v>
      </c>
      <c r="AU149" s="23" t="s">
        <v>80</v>
      </c>
      <c r="AY149" s="23" t="s">
        <v>130</v>
      </c>
      <c r="BE149" s="233">
        <f>IF(N149="základní",J149,0)</f>
        <v>0</v>
      </c>
      <c r="BF149" s="233">
        <f>IF(N149="snížená",J149,0)</f>
        <v>0</v>
      </c>
      <c r="BG149" s="233">
        <f>IF(N149="zákl. přenesená",J149,0)</f>
        <v>0</v>
      </c>
      <c r="BH149" s="233">
        <f>IF(N149="sníž. přenesená",J149,0)</f>
        <v>0</v>
      </c>
      <c r="BI149" s="233">
        <f>IF(N149="nulová",J149,0)</f>
        <v>0</v>
      </c>
      <c r="BJ149" s="23" t="s">
        <v>80</v>
      </c>
      <c r="BK149" s="233">
        <f>ROUND(I149*H149,1)</f>
        <v>0</v>
      </c>
      <c r="BL149" s="23" t="s">
        <v>151</v>
      </c>
      <c r="BM149" s="23" t="s">
        <v>837</v>
      </c>
    </row>
    <row r="150" spans="2:65" s="1" customFormat="1" ht="16.5" customHeight="1">
      <c r="B150" s="45"/>
      <c r="C150" s="271" t="s">
        <v>537</v>
      </c>
      <c r="D150" s="271" t="s">
        <v>261</v>
      </c>
      <c r="E150" s="272" t="s">
        <v>1283</v>
      </c>
      <c r="F150" s="273" t="s">
        <v>1284</v>
      </c>
      <c r="G150" s="274" t="s">
        <v>1061</v>
      </c>
      <c r="H150" s="275">
        <v>31</v>
      </c>
      <c r="I150" s="276"/>
      <c r="J150" s="275">
        <f>ROUND(I150*H150,1)</f>
        <v>0</v>
      </c>
      <c r="K150" s="273" t="s">
        <v>224</v>
      </c>
      <c r="L150" s="277"/>
      <c r="M150" s="278" t="s">
        <v>21</v>
      </c>
      <c r="N150" s="279" t="s">
        <v>43</v>
      </c>
      <c r="O150" s="46"/>
      <c r="P150" s="231">
        <f>O150*H150</f>
        <v>0</v>
      </c>
      <c r="Q150" s="231">
        <v>0</v>
      </c>
      <c r="R150" s="231">
        <f>Q150*H150</f>
        <v>0</v>
      </c>
      <c r="S150" s="231">
        <v>0</v>
      </c>
      <c r="T150" s="232">
        <f>S150*H150</f>
        <v>0</v>
      </c>
      <c r="AR150" s="23" t="s">
        <v>228</v>
      </c>
      <c r="AT150" s="23" t="s">
        <v>261</v>
      </c>
      <c r="AU150" s="23" t="s">
        <v>80</v>
      </c>
      <c r="AY150" s="23" t="s">
        <v>130</v>
      </c>
      <c r="BE150" s="233">
        <f>IF(N150="základní",J150,0)</f>
        <v>0</v>
      </c>
      <c r="BF150" s="233">
        <f>IF(N150="snížená",J150,0)</f>
        <v>0</v>
      </c>
      <c r="BG150" s="233">
        <f>IF(N150="zákl. přenesená",J150,0)</f>
        <v>0</v>
      </c>
      <c r="BH150" s="233">
        <f>IF(N150="sníž. přenesená",J150,0)</f>
        <v>0</v>
      </c>
      <c r="BI150" s="233">
        <f>IF(N150="nulová",J150,0)</f>
        <v>0</v>
      </c>
      <c r="BJ150" s="23" t="s">
        <v>80</v>
      </c>
      <c r="BK150" s="233">
        <f>ROUND(I150*H150,1)</f>
        <v>0</v>
      </c>
      <c r="BL150" s="23" t="s">
        <v>151</v>
      </c>
      <c r="BM150" s="23" t="s">
        <v>848</v>
      </c>
    </row>
    <row r="151" spans="2:65" s="1" customFormat="1" ht="16.5" customHeight="1">
      <c r="B151" s="45"/>
      <c r="C151" s="271" t="s">
        <v>543</v>
      </c>
      <c r="D151" s="271" t="s">
        <v>261</v>
      </c>
      <c r="E151" s="272" t="s">
        <v>1287</v>
      </c>
      <c r="F151" s="273" t="s">
        <v>1288</v>
      </c>
      <c r="G151" s="274" t="s">
        <v>1061</v>
      </c>
      <c r="H151" s="275">
        <v>3</v>
      </c>
      <c r="I151" s="276"/>
      <c r="J151" s="275">
        <f>ROUND(I151*H151,1)</f>
        <v>0</v>
      </c>
      <c r="K151" s="273" t="s">
        <v>224</v>
      </c>
      <c r="L151" s="277"/>
      <c r="M151" s="278" t="s">
        <v>21</v>
      </c>
      <c r="N151" s="279" t="s">
        <v>43</v>
      </c>
      <c r="O151" s="46"/>
      <c r="P151" s="231">
        <f>O151*H151</f>
        <v>0</v>
      </c>
      <c r="Q151" s="231">
        <v>0</v>
      </c>
      <c r="R151" s="231">
        <f>Q151*H151</f>
        <v>0</v>
      </c>
      <c r="S151" s="231">
        <v>0</v>
      </c>
      <c r="T151" s="232">
        <f>S151*H151</f>
        <v>0</v>
      </c>
      <c r="AR151" s="23" t="s">
        <v>228</v>
      </c>
      <c r="AT151" s="23" t="s">
        <v>261</v>
      </c>
      <c r="AU151" s="23" t="s">
        <v>80</v>
      </c>
      <c r="AY151" s="23" t="s">
        <v>130</v>
      </c>
      <c r="BE151" s="233">
        <f>IF(N151="základní",J151,0)</f>
        <v>0</v>
      </c>
      <c r="BF151" s="233">
        <f>IF(N151="snížená",J151,0)</f>
        <v>0</v>
      </c>
      <c r="BG151" s="233">
        <f>IF(N151="zákl. přenesená",J151,0)</f>
        <v>0</v>
      </c>
      <c r="BH151" s="233">
        <f>IF(N151="sníž. přenesená",J151,0)</f>
        <v>0</v>
      </c>
      <c r="BI151" s="233">
        <f>IF(N151="nulová",J151,0)</f>
        <v>0</v>
      </c>
      <c r="BJ151" s="23" t="s">
        <v>80</v>
      </c>
      <c r="BK151" s="233">
        <f>ROUND(I151*H151,1)</f>
        <v>0</v>
      </c>
      <c r="BL151" s="23" t="s">
        <v>151</v>
      </c>
      <c r="BM151" s="23" t="s">
        <v>859</v>
      </c>
    </row>
    <row r="152" spans="2:65" s="1" customFormat="1" ht="16.5" customHeight="1">
      <c r="B152" s="45"/>
      <c r="C152" s="271" t="s">
        <v>554</v>
      </c>
      <c r="D152" s="271" t="s">
        <v>261</v>
      </c>
      <c r="E152" s="272" t="s">
        <v>1289</v>
      </c>
      <c r="F152" s="273" t="s">
        <v>1290</v>
      </c>
      <c r="G152" s="274" t="s">
        <v>1061</v>
      </c>
      <c r="H152" s="275">
        <v>2</v>
      </c>
      <c r="I152" s="276"/>
      <c r="J152" s="275">
        <f>ROUND(I152*H152,1)</f>
        <v>0</v>
      </c>
      <c r="K152" s="273" t="s">
        <v>224</v>
      </c>
      <c r="L152" s="277"/>
      <c r="M152" s="278" t="s">
        <v>21</v>
      </c>
      <c r="N152" s="279" t="s">
        <v>43</v>
      </c>
      <c r="O152" s="46"/>
      <c r="P152" s="231">
        <f>O152*H152</f>
        <v>0</v>
      </c>
      <c r="Q152" s="231">
        <v>0</v>
      </c>
      <c r="R152" s="231">
        <f>Q152*H152</f>
        <v>0</v>
      </c>
      <c r="S152" s="231">
        <v>0</v>
      </c>
      <c r="T152" s="232">
        <f>S152*H152</f>
        <v>0</v>
      </c>
      <c r="AR152" s="23" t="s">
        <v>228</v>
      </c>
      <c r="AT152" s="23" t="s">
        <v>261</v>
      </c>
      <c r="AU152" s="23" t="s">
        <v>80</v>
      </c>
      <c r="AY152" s="23" t="s">
        <v>130</v>
      </c>
      <c r="BE152" s="233">
        <f>IF(N152="základní",J152,0)</f>
        <v>0</v>
      </c>
      <c r="BF152" s="233">
        <f>IF(N152="snížená",J152,0)</f>
        <v>0</v>
      </c>
      <c r="BG152" s="233">
        <f>IF(N152="zákl. přenesená",J152,0)</f>
        <v>0</v>
      </c>
      <c r="BH152" s="233">
        <f>IF(N152="sníž. přenesená",J152,0)</f>
        <v>0</v>
      </c>
      <c r="BI152" s="233">
        <f>IF(N152="nulová",J152,0)</f>
        <v>0</v>
      </c>
      <c r="BJ152" s="23" t="s">
        <v>80</v>
      </c>
      <c r="BK152" s="233">
        <f>ROUND(I152*H152,1)</f>
        <v>0</v>
      </c>
      <c r="BL152" s="23" t="s">
        <v>151</v>
      </c>
      <c r="BM152" s="23" t="s">
        <v>871</v>
      </c>
    </row>
    <row r="153" spans="2:65" s="1" customFormat="1" ht="16.5" customHeight="1">
      <c r="B153" s="45"/>
      <c r="C153" s="271" t="s">
        <v>560</v>
      </c>
      <c r="D153" s="271" t="s">
        <v>261</v>
      </c>
      <c r="E153" s="272" t="s">
        <v>1291</v>
      </c>
      <c r="F153" s="273" t="s">
        <v>1292</v>
      </c>
      <c r="G153" s="274" t="s">
        <v>1061</v>
      </c>
      <c r="H153" s="275">
        <v>50</v>
      </c>
      <c r="I153" s="276"/>
      <c r="J153" s="275">
        <f>ROUND(I153*H153,1)</f>
        <v>0</v>
      </c>
      <c r="K153" s="273" t="s">
        <v>224</v>
      </c>
      <c r="L153" s="277"/>
      <c r="M153" s="278" t="s">
        <v>21</v>
      </c>
      <c r="N153" s="279" t="s">
        <v>43</v>
      </c>
      <c r="O153" s="46"/>
      <c r="P153" s="231">
        <f>O153*H153</f>
        <v>0</v>
      </c>
      <c r="Q153" s="231">
        <v>0</v>
      </c>
      <c r="R153" s="231">
        <f>Q153*H153</f>
        <v>0</v>
      </c>
      <c r="S153" s="231">
        <v>0</v>
      </c>
      <c r="T153" s="232">
        <f>S153*H153</f>
        <v>0</v>
      </c>
      <c r="AR153" s="23" t="s">
        <v>228</v>
      </c>
      <c r="AT153" s="23" t="s">
        <v>261</v>
      </c>
      <c r="AU153" s="23" t="s">
        <v>80</v>
      </c>
      <c r="AY153" s="23" t="s">
        <v>130</v>
      </c>
      <c r="BE153" s="233">
        <f>IF(N153="základní",J153,0)</f>
        <v>0</v>
      </c>
      <c r="BF153" s="233">
        <f>IF(N153="snížená",J153,0)</f>
        <v>0</v>
      </c>
      <c r="BG153" s="233">
        <f>IF(N153="zákl. přenesená",J153,0)</f>
        <v>0</v>
      </c>
      <c r="BH153" s="233">
        <f>IF(N153="sníž. přenesená",J153,0)</f>
        <v>0</v>
      </c>
      <c r="BI153" s="233">
        <f>IF(N153="nulová",J153,0)</f>
        <v>0</v>
      </c>
      <c r="BJ153" s="23" t="s">
        <v>80</v>
      </c>
      <c r="BK153" s="233">
        <f>ROUND(I153*H153,1)</f>
        <v>0</v>
      </c>
      <c r="BL153" s="23" t="s">
        <v>151</v>
      </c>
      <c r="BM153" s="23" t="s">
        <v>883</v>
      </c>
    </row>
    <row r="154" spans="2:65" s="1" customFormat="1" ht="16.5" customHeight="1">
      <c r="B154" s="45"/>
      <c r="C154" s="271" t="s">
        <v>565</v>
      </c>
      <c r="D154" s="271" t="s">
        <v>261</v>
      </c>
      <c r="E154" s="272" t="s">
        <v>1293</v>
      </c>
      <c r="F154" s="273" t="s">
        <v>1294</v>
      </c>
      <c r="G154" s="274" t="s">
        <v>1061</v>
      </c>
      <c r="H154" s="275">
        <v>25</v>
      </c>
      <c r="I154" s="276"/>
      <c r="J154" s="275">
        <f>ROUND(I154*H154,1)</f>
        <v>0</v>
      </c>
      <c r="K154" s="273" t="s">
        <v>224</v>
      </c>
      <c r="L154" s="277"/>
      <c r="M154" s="278" t="s">
        <v>21</v>
      </c>
      <c r="N154" s="279" t="s">
        <v>43</v>
      </c>
      <c r="O154" s="46"/>
      <c r="P154" s="231">
        <f>O154*H154</f>
        <v>0</v>
      </c>
      <c r="Q154" s="231">
        <v>0</v>
      </c>
      <c r="R154" s="231">
        <f>Q154*H154</f>
        <v>0</v>
      </c>
      <c r="S154" s="231">
        <v>0</v>
      </c>
      <c r="T154" s="232">
        <f>S154*H154</f>
        <v>0</v>
      </c>
      <c r="AR154" s="23" t="s">
        <v>228</v>
      </c>
      <c r="AT154" s="23" t="s">
        <v>261</v>
      </c>
      <c r="AU154" s="23" t="s">
        <v>80</v>
      </c>
      <c r="AY154" s="23" t="s">
        <v>130</v>
      </c>
      <c r="BE154" s="233">
        <f>IF(N154="základní",J154,0)</f>
        <v>0</v>
      </c>
      <c r="BF154" s="233">
        <f>IF(N154="snížená",J154,0)</f>
        <v>0</v>
      </c>
      <c r="BG154" s="233">
        <f>IF(N154="zákl. přenesená",J154,0)</f>
        <v>0</v>
      </c>
      <c r="BH154" s="233">
        <f>IF(N154="sníž. přenesená",J154,0)</f>
        <v>0</v>
      </c>
      <c r="BI154" s="233">
        <f>IF(N154="nulová",J154,0)</f>
        <v>0</v>
      </c>
      <c r="BJ154" s="23" t="s">
        <v>80</v>
      </c>
      <c r="BK154" s="233">
        <f>ROUND(I154*H154,1)</f>
        <v>0</v>
      </c>
      <c r="BL154" s="23" t="s">
        <v>151</v>
      </c>
      <c r="BM154" s="23" t="s">
        <v>893</v>
      </c>
    </row>
    <row r="155" spans="2:65" s="1" customFormat="1" ht="16.5" customHeight="1">
      <c r="B155" s="45"/>
      <c r="C155" s="271" t="s">
        <v>570</v>
      </c>
      <c r="D155" s="271" t="s">
        <v>261</v>
      </c>
      <c r="E155" s="272" t="s">
        <v>1295</v>
      </c>
      <c r="F155" s="273" t="s">
        <v>1296</v>
      </c>
      <c r="G155" s="274" t="s">
        <v>1061</v>
      </c>
      <c r="H155" s="275">
        <v>25</v>
      </c>
      <c r="I155" s="276"/>
      <c r="J155" s="275">
        <f>ROUND(I155*H155,1)</f>
        <v>0</v>
      </c>
      <c r="K155" s="273" t="s">
        <v>224</v>
      </c>
      <c r="L155" s="277"/>
      <c r="M155" s="278" t="s">
        <v>21</v>
      </c>
      <c r="N155" s="279" t="s">
        <v>43</v>
      </c>
      <c r="O155" s="46"/>
      <c r="P155" s="231">
        <f>O155*H155</f>
        <v>0</v>
      </c>
      <c r="Q155" s="231">
        <v>0</v>
      </c>
      <c r="R155" s="231">
        <f>Q155*H155</f>
        <v>0</v>
      </c>
      <c r="S155" s="231">
        <v>0</v>
      </c>
      <c r="T155" s="232">
        <f>S155*H155</f>
        <v>0</v>
      </c>
      <c r="AR155" s="23" t="s">
        <v>228</v>
      </c>
      <c r="AT155" s="23" t="s">
        <v>261</v>
      </c>
      <c r="AU155" s="23" t="s">
        <v>80</v>
      </c>
      <c r="AY155" s="23" t="s">
        <v>130</v>
      </c>
      <c r="BE155" s="233">
        <f>IF(N155="základní",J155,0)</f>
        <v>0</v>
      </c>
      <c r="BF155" s="233">
        <f>IF(N155="snížená",J155,0)</f>
        <v>0</v>
      </c>
      <c r="BG155" s="233">
        <f>IF(N155="zákl. přenesená",J155,0)</f>
        <v>0</v>
      </c>
      <c r="BH155" s="233">
        <f>IF(N155="sníž. přenesená",J155,0)</f>
        <v>0</v>
      </c>
      <c r="BI155" s="233">
        <f>IF(N155="nulová",J155,0)</f>
        <v>0</v>
      </c>
      <c r="BJ155" s="23" t="s">
        <v>80</v>
      </c>
      <c r="BK155" s="233">
        <f>ROUND(I155*H155,1)</f>
        <v>0</v>
      </c>
      <c r="BL155" s="23" t="s">
        <v>151</v>
      </c>
      <c r="BM155" s="23" t="s">
        <v>904</v>
      </c>
    </row>
    <row r="156" spans="2:65" s="1" customFormat="1" ht="16.5" customHeight="1">
      <c r="B156" s="45"/>
      <c r="C156" s="271" t="s">
        <v>575</v>
      </c>
      <c r="D156" s="271" t="s">
        <v>261</v>
      </c>
      <c r="E156" s="272" t="s">
        <v>1297</v>
      </c>
      <c r="F156" s="273" t="s">
        <v>1298</v>
      </c>
      <c r="G156" s="274" t="s">
        <v>1061</v>
      </c>
      <c r="H156" s="275">
        <v>123</v>
      </c>
      <c r="I156" s="276"/>
      <c r="J156" s="275">
        <f>ROUND(I156*H156,1)</f>
        <v>0</v>
      </c>
      <c r="K156" s="273" t="s">
        <v>224</v>
      </c>
      <c r="L156" s="277"/>
      <c r="M156" s="278" t="s">
        <v>21</v>
      </c>
      <c r="N156" s="279" t="s">
        <v>43</v>
      </c>
      <c r="O156" s="46"/>
      <c r="P156" s="231">
        <f>O156*H156</f>
        <v>0</v>
      </c>
      <c r="Q156" s="231">
        <v>0</v>
      </c>
      <c r="R156" s="231">
        <f>Q156*H156</f>
        <v>0</v>
      </c>
      <c r="S156" s="231">
        <v>0</v>
      </c>
      <c r="T156" s="232">
        <f>S156*H156</f>
        <v>0</v>
      </c>
      <c r="AR156" s="23" t="s">
        <v>228</v>
      </c>
      <c r="AT156" s="23" t="s">
        <v>261</v>
      </c>
      <c r="AU156" s="23" t="s">
        <v>80</v>
      </c>
      <c r="AY156" s="23" t="s">
        <v>130</v>
      </c>
      <c r="BE156" s="233">
        <f>IF(N156="základní",J156,0)</f>
        <v>0</v>
      </c>
      <c r="BF156" s="233">
        <f>IF(N156="snížená",J156,0)</f>
        <v>0</v>
      </c>
      <c r="BG156" s="233">
        <f>IF(N156="zákl. přenesená",J156,0)</f>
        <v>0</v>
      </c>
      <c r="BH156" s="233">
        <f>IF(N156="sníž. přenesená",J156,0)</f>
        <v>0</v>
      </c>
      <c r="BI156" s="233">
        <f>IF(N156="nulová",J156,0)</f>
        <v>0</v>
      </c>
      <c r="BJ156" s="23" t="s">
        <v>80</v>
      </c>
      <c r="BK156" s="233">
        <f>ROUND(I156*H156,1)</f>
        <v>0</v>
      </c>
      <c r="BL156" s="23" t="s">
        <v>151</v>
      </c>
      <c r="BM156" s="23" t="s">
        <v>914</v>
      </c>
    </row>
    <row r="157" spans="2:65" s="1" customFormat="1" ht="16.5" customHeight="1">
      <c r="B157" s="45"/>
      <c r="C157" s="271" t="s">
        <v>582</v>
      </c>
      <c r="D157" s="271" t="s">
        <v>261</v>
      </c>
      <c r="E157" s="272" t="s">
        <v>1305</v>
      </c>
      <c r="F157" s="273" t="s">
        <v>1306</v>
      </c>
      <c r="G157" s="274" t="s">
        <v>1061</v>
      </c>
      <c r="H157" s="275">
        <v>10</v>
      </c>
      <c r="I157" s="276"/>
      <c r="J157" s="275">
        <f>ROUND(I157*H157,1)</f>
        <v>0</v>
      </c>
      <c r="K157" s="273" t="s">
        <v>224</v>
      </c>
      <c r="L157" s="277"/>
      <c r="M157" s="278" t="s">
        <v>21</v>
      </c>
      <c r="N157" s="279" t="s">
        <v>43</v>
      </c>
      <c r="O157" s="46"/>
      <c r="P157" s="231">
        <f>O157*H157</f>
        <v>0</v>
      </c>
      <c r="Q157" s="231">
        <v>0</v>
      </c>
      <c r="R157" s="231">
        <f>Q157*H157</f>
        <v>0</v>
      </c>
      <c r="S157" s="231">
        <v>0</v>
      </c>
      <c r="T157" s="232">
        <f>S157*H157</f>
        <v>0</v>
      </c>
      <c r="AR157" s="23" t="s">
        <v>228</v>
      </c>
      <c r="AT157" s="23" t="s">
        <v>261</v>
      </c>
      <c r="AU157" s="23" t="s">
        <v>80</v>
      </c>
      <c r="AY157" s="23" t="s">
        <v>130</v>
      </c>
      <c r="BE157" s="233">
        <f>IF(N157="základní",J157,0)</f>
        <v>0</v>
      </c>
      <c r="BF157" s="233">
        <f>IF(N157="snížená",J157,0)</f>
        <v>0</v>
      </c>
      <c r="BG157" s="233">
        <f>IF(N157="zákl. přenesená",J157,0)</f>
        <v>0</v>
      </c>
      <c r="BH157" s="233">
        <f>IF(N157="sníž. přenesená",J157,0)</f>
        <v>0</v>
      </c>
      <c r="BI157" s="233">
        <f>IF(N157="nulová",J157,0)</f>
        <v>0</v>
      </c>
      <c r="BJ157" s="23" t="s">
        <v>80</v>
      </c>
      <c r="BK157" s="233">
        <f>ROUND(I157*H157,1)</f>
        <v>0</v>
      </c>
      <c r="BL157" s="23" t="s">
        <v>151</v>
      </c>
      <c r="BM157" s="23" t="s">
        <v>930</v>
      </c>
    </row>
    <row r="158" spans="2:65" s="1" customFormat="1" ht="16.5" customHeight="1">
      <c r="B158" s="45"/>
      <c r="C158" s="271" t="s">
        <v>586</v>
      </c>
      <c r="D158" s="271" t="s">
        <v>261</v>
      </c>
      <c r="E158" s="272" t="s">
        <v>1311</v>
      </c>
      <c r="F158" s="273" t="s">
        <v>1312</v>
      </c>
      <c r="G158" s="274" t="s">
        <v>215</v>
      </c>
      <c r="H158" s="275">
        <v>45</v>
      </c>
      <c r="I158" s="276"/>
      <c r="J158" s="275">
        <f>ROUND(I158*H158,1)</f>
        <v>0</v>
      </c>
      <c r="K158" s="273" t="s">
        <v>224</v>
      </c>
      <c r="L158" s="277"/>
      <c r="M158" s="278" t="s">
        <v>21</v>
      </c>
      <c r="N158" s="279" t="s">
        <v>43</v>
      </c>
      <c r="O158" s="46"/>
      <c r="P158" s="231">
        <f>O158*H158</f>
        <v>0</v>
      </c>
      <c r="Q158" s="231">
        <v>0</v>
      </c>
      <c r="R158" s="231">
        <f>Q158*H158</f>
        <v>0</v>
      </c>
      <c r="S158" s="231">
        <v>0</v>
      </c>
      <c r="T158" s="232">
        <f>S158*H158</f>
        <v>0</v>
      </c>
      <c r="AR158" s="23" t="s">
        <v>228</v>
      </c>
      <c r="AT158" s="23" t="s">
        <v>261</v>
      </c>
      <c r="AU158" s="23" t="s">
        <v>80</v>
      </c>
      <c r="AY158" s="23" t="s">
        <v>130</v>
      </c>
      <c r="BE158" s="233">
        <f>IF(N158="základní",J158,0)</f>
        <v>0</v>
      </c>
      <c r="BF158" s="233">
        <f>IF(N158="snížená",J158,0)</f>
        <v>0</v>
      </c>
      <c r="BG158" s="233">
        <f>IF(N158="zákl. přenesená",J158,0)</f>
        <v>0</v>
      </c>
      <c r="BH158" s="233">
        <f>IF(N158="sníž. přenesená",J158,0)</f>
        <v>0</v>
      </c>
      <c r="BI158" s="233">
        <f>IF(N158="nulová",J158,0)</f>
        <v>0</v>
      </c>
      <c r="BJ158" s="23" t="s">
        <v>80</v>
      </c>
      <c r="BK158" s="233">
        <f>ROUND(I158*H158,1)</f>
        <v>0</v>
      </c>
      <c r="BL158" s="23" t="s">
        <v>151</v>
      </c>
      <c r="BM158" s="23" t="s">
        <v>942</v>
      </c>
    </row>
    <row r="159" spans="2:65" s="1" customFormat="1" ht="16.5" customHeight="1">
      <c r="B159" s="45"/>
      <c r="C159" s="271" t="s">
        <v>599</v>
      </c>
      <c r="D159" s="271" t="s">
        <v>261</v>
      </c>
      <c r="E159" s="272" t="s">
        <v>1315</v>
      </c>
      <c r="F159" s="273" t="s">
        <v>1316</v>
      </c>
      <c r="G159" s="274" t="s">
        <v>1061</v>
      </c>
      <c r="H159" s="275">
        <v>1</v>
      </c>
      <c r="I159" s="276"/>
      <c r="J159" s="275">
        <f>ROUND(I159*H159,1)</f>
        <v>0</v>
      </c>
      <c r="K159" s="273" t="s">
        <v>224</v>
      </c>
      <c r="L159" s="277"/>
      <c r="M159" s="278" t="s">
        <v>21</v>
      </c>
      <c r="N159" s="279" t="s">
        <v>43</v>
      </c>
      <c r="O159" s="46"/>
      <c r="P159" s="231">
        <f>O159*H159</f>
        <v>0</v>
      </c>
      <c r="Q159" s="231">
        <v>0</v>
      </c>
      <c r="R159" s="231">
        <f>Q159*H159</f>
        <v>0</v>
      </c>
      <c r="S159" s="231">
        <v>0</v>
      </c>
      <c r="T159" s="232">
        <f>S159*H159</f>
        <v>0</v>
      </c>
      <c r="AR159" s="23" t="s">
        <v>228</v>
      </c>
      <c r="AT159" s="23" t="s">
        <v>261</v>
      </c>
      <c r="AU159" s="23" t="s">
        <v>80</v>
      </c>
      <c r="AY159" s="23" t="s">
        <v>130</v>
      </c>
      <c r="BE159" s="233">
        <f>IF(N159="základní",J159,0)</f>
        <v>0</v>
      </c>
      <c r="BF159" s="233">
        <f>IF(N159="snížená",J159,0)</f>
        <v>0</v>
      </c>
      <c r="BG159" s="233">
        <f>IF(N159="zákl. přenesená",J159,0)</f>
        <v>0</v>
      </c>
      <c r="BH159" s="233">
        <f>IF(N159="sníž. přenesená",J159,0)</f>
        <v>0</v>
      </c>
      <c r="BI159" s="233">
        <f>IF(N159="nulová",J159,0)</f>
        <v>0</v>
      </c>
      <c r="BJ159" s="23" t="s">
        <v>80</v>
      </c>
      <c r="BK159" s="233">
        <f>ROUND(I159*H159,1)</f>
        <v>0</v>
      </c>
      <c r="BL159" s="23" t="s">
        <v>151</v>
      </c>
      <c r="BM159" s="23" t="s">
        <v>953</v>
      </c>
    </row>
    <row r="160" spans="2:65" s="1" customFormat="1" ht="16.5" customHeight="1">
      <c r="B160" s="45"/>
      <c r="C160" s="271" t="s">
        <v>272</v>
      </c>
      <c r="D160" s="271" t="s">
        <v>261</v>
      </c>
      <c r="E160" s="272" t="s">
        <v>1374</v>
      </c>
      <c r="F160" s="273" t="s">
        <v>1321</v>
      </c>
      <c r="G160" s="274" t="s">
        <v>1322</v>
      </c>
      <c r="H160" s="275">
        <v>1</v>
      </c>
      <c r="I160" s="276"/>
      <c r="J160" s="275">
        <f>ROUND(I160*H160,1)</f>
        <v>0</v>
      </c>
      <c r="K160" s="273" t="s">
        <v>224</v>
      </c>
      <c r="L160" s="277"/>
      <c r="M160" s="278" t="s">
        <v>21</v>
      </c>
      <c r="N160" s="279" t="s">
        <v>43</v>
      </c>
      <c r="O160" s="46"/>
      <c r="P160" s="231">
        <f>O160*H160</f>
        <v>0</v>
      </c>
      <c r="Q160" s="231">
        <v>0</v>
      </c>
      <c r="R160" s="231">
        <f>Q160*H160</f>
        <v>0</v>
      </c>
      <c r="S160" s="231">
        <v>0</v>
      </c>
      <c r="T160" s="232">
        <f>S160*H160</f>
        <v>0</v>
      </c>
      <c r="AR160" s="23" t="s">
        <v>228</v>
      </c>
      <c r="AT160" s="23" t="s">
        <v>261</v>
      </c>
      <c r="AU160" s="23" t="s">
        <v>80</v>
      </c>
      <c r="AY160" s="23" t="s">
        <v>130</v>
      </c>
      <c r="BE160" s="233">
        <f>IF(N160="základní",J160,0)</f>
        <v>0</v>
      </c>
      <c r="BF160" s="233">
        <f>IF(N160="snížená",J160,0)</f>
        <v>0</v>
      </c>
      <c r="BG160" s="233">
        <f>IF(N160="zákl. přenesená",J160,0)</f>
        <v>0</v>
      </c>
      <c r="BH160" s="233">
        <f>IF(N160="sníž. přenesená",J160,0)</f>
        <v>0</v>
      </c>
      <c r="BI160" s="233">
        <f>IF(N160="nulová",J160,0)</f>
        <v>0</v>
      </c>
      <c r="BJ160" s="23" t="s">
        <v>80</v>
      </c>
      <c r="BK160" s="233">
        <f>ROUND(I160*H160,1)</f>
        <v>0</v>
      </c>
      <c r="BL160" s="23" t="s">
        <v>151</v>
      </c>
      <c r="BM160" s="23" t="s">
        <v>961</v>
      </c>
    </row>
    <row r="161" spans="2:63" s="10" customFormat="1" ht="37.4" customHeight="1">
      <c r="B161" s="209"/>
      <c r="C161" s="210"/>
      <c r="D161" s="211" t="s">
        <v>71</v>
      </c>
      <c r="E161" s="212" t="s">
        <v>1130</v>
      </c>
      <c r="F161" s="212" t="s">
        <v>1375</v>
      </c>
      <c r="G161" s="210"/>
      <c r="H161" s="210"/>
      <c r="I161" s="213"/>
      <c r="J161" s="214">
        <f>BK161</f>
        <v>0</v>
      </c>
      <c r="K161" s="210"/>
      <c r="L161" s="215"/>
      <c r="M161" s="216"/>
      <c r="N161" s="217"/>
      <c r="O161" s="217"/>
      <c r="P161" s="218">
        <f>SUM(P162:P165)</f>
        <v>0</v>
      </c>
      <c r="Q161" s="217"/>
      <c r="R161" s="218">
        <f>SUM(R162:R165)</f>
        <v>0</v>
      </c>
      <c r="S161" s="217"/>
      <c r="T161" s="219">
        <f>SUM(T162:T165)</f>
        <v>0</v>
      </c>
      <c r="AR161" s="220" t="s">
        <v>80</v>
      </c>
      <c r="AT161" s="221" t="s">
        <v>71</v>
      </c>
      <c r="AU161" s="221" t="s">
        <v>72</v>
      </c>
      <c r="AY161" s="220" t="s">
        <v>130</v>
      </c>
      <c r="BK161" s="222">
        <f>SUM(BK162:BK165)</f>
        <v>0</v>
      </c>
    </row>
    <row r="162" spans="2:65" s="1" customFormat="1" ht="16.5" customHeight="1">
      <c r="B162" s="45"/>
      <c r="C162" s="271" t="s">
        <v>607</v>
      </c>
      <c r="D162" s="271" t="s">
        <v>261</v>
      </c>
      <c r="E162" s="272" t="s">
        <v>1324</v>
      </c>
      <c r="F162" s="273" t="s">
        <v>1325</v>
      </c>
      <c r="G162" s="274" t="s">
        <v>1061</v>
      </c>
      <c r="H162" s="275">
        <v>10</v>
      </c>
      <c r="I162" s="276"/>
      <c r="J162" s="275">
        <f>ROUND(I162*H162,1)</f>
        <v>0</v>
      </c>
      <c r="K162" s="273" t="s">
        <v>224</v>
      </c>
      <c r="L162" s="277"/>
      <c r="M162" s="278" t="s">
        <v>21</v>
      </c>
      <c r="N162" s="279" t="s">
        <v>43</v>
      </c>
      <c r="O162" s="46"/>
      <c r="P162" s="231">
        <f>O162*H162</f>
        <v>0</v>
      </c>
      <c r="Q162" s="231">
        <v>0</v>
      </c>
      <c r="R162" s="231">
        <f>Q162*H162</f>
        <v>0</v>
      </c>
      <c r="S162" s="231">
        <v>0</v>
      </c>
      <c r="T162" s="232">
        <f>S162*H162</f>
        <v>0</v>
      </c>
      <c r="AR162" s="23" t="s">
        <v>228</v>
      </c>
      <c r="AT162" s="23" t="s">
        <v>261</v>
      </c>
      <c r="AU162" s="23" t="s">
        <v>80</v>
      </c>
      <c r="AY162" s="23" t="s">
        <v>130</v>
      </c>
      <c r="BE162" s="233">
        <f>IF(N162="základní",J162,0)</f>
        <v>0</v>
      </c>
      <c r="BF162" s="233">
        <f>IF(N162="snížená",J162,0)</f>
        <v>0</v>
      </c>
      <c r="BG162" s="233">
        <f>IF(N162="zákl. přenesená",J162,0)</f>
        <v>0</v>
      </c>
      <c r="BH162" s="233">
        <f>IF(N162="sníž. přenesená",J162,0)</f>
        <v>0</v>
      </c>
      <c r="BI162" s="233">
        <f>IF(N162="nulová",J162,0)</f>
        <v>0</v>
      </c>
      <c r="BJ162" s="23" t="s">
        <v>80</v>
      </c>
      <c r="BK162" s="233">
        <f>ROUND(I162*H162,1)</f>
        <v>0</v>
      </c>
      <c r="BL162" s="23" t="s">
        <v>151</v>
      </c>
      <c r="BM162" s="23" t="s">
        <v>971</v>
      </c>
    </row>
    <row r="163" spans="2:65" s="1" customFormat="1" ht="16.5" customHeight="1">
      <c r="B163" s="45"/>
      <c r="C163" s="271" t="s">
        <v>612</v>
      </c>
      <c r="D163" s="271" t="s">
        <v>261</v>
      </c>
      <c r="E163" s="272" t="s">
        <v>1326</v>
      </c>
      <c r="F163" s="273" t="s">
        <v>1327</v>
      </c>
      <c r="G163" s="274" t="s">
        <v>1061</v>
      </c>
      <c r="H163" s="275">
        <v>1</v>
      </c>
      <c r="I163" s="276"/>
      <c r="J163" s="275">
        <f>ROUND(I163*H163,1)</f>
        <v>0</v>
      </c>
      <c r="K163" s="273" t="s">
        <v>224</v>
      </c>
      <c r="L163" s="277"/>
      <c r="M163" s="278" t="s">
        <v>21</v>
      </c>
      <c r="N163" s="279" t="s">
        <v>43</v>
      </c>
      <c r="O163" s="46"/>
      <c r="P163" s="231">
        <f>O163*H163</f>
        <v>0</v>
      </c>
      <c r="Q163" s="231">
        <v>0</v>
      </c>
      <c r="R163" s="231">
        <f>Q163*H163</f>
        <v>0</v>
      </c>
      <c r="S163" s="231">
        <v>0</v>
      </c>
      <c r="T163" s="232">
        <f>S163*H163</f>
        <v>0</v>
      </c>
      <c r="AR163" s="23" t="s">
        <v>228</v>
      </c>
      <c r="AT163" s="23" t="s">
        <v>261</v>
      </c>
      <c r="AU163" s="23" t="s">
        <v>80</v>
      </c>
      <c r="AY163" s="23" t="s">
        <v>130</v>
      </c>
      <c r="BE163" s="233">
        <f>IF(N163="základní",J163,0)</f>
        <v>0</v>
      </c>
      <c r="BF163" s="233">
        <f>IF(N163="snížená",J163,0)</f>
        <v>0</v>
      </c>
      <c r="BG163" s="233">
        <f>IF(N163="zákl. přenesená",J163,0)</f>
        <v>0</v>
      </c>
      <c r="BH163" s="233">
        <f>IF(N163="sníž. přenesená",J163,0)</f>
        <v>0</v>
      </c>
      <c r="BI163" s="233">
        <f>IF(N163="nulová",J163,0)</f>
        <v>0</v>
      </c>
      <c r="BJ163" s="23" t="s">
        <v>80</v>
      </c>
      <c r="BK163" s="233">
        <f>ROUND(I163*H163,1)</f>
        <v>0</v>
      </c>
      <c r="BL163" s="23" t="s">
        <v>151</v>
      </c>
      <c r="BM163" s="23" t="s">
        <v>983</v>
      </c>
    </row>
    <row r="164" spans="2:65" s="1" customFormat="1" ht="16.5" customHeight="1">
      <c r="B164" s="45"/>
      <c r="C164" s="271" t="s">
        <v>618</v>
      </c>
      <c r="D164" s="271" t="s">
        <v>261</v>
      </c>
      <c r="E164" s="272" t="s">
        <v>1328</v>
      </c>
      <c r="F164" s="273" t="s">
        <v>1329</v>
      </c>
      <c r="G164" s="274" t="s">
        <v>1061</v>
      </c>
      <c r="H164" s="275">
        <v>1</v>
      </c>
      <c r="I164" s="276"/>
      <c r="J164" s="275">
        <f>ROUND(I164*H164,1)</f>
        <v>0</v>
      </c>
      <c r="K164" s="273" t="s">
        <v>224</v>
      </c>
      <c r="L164" s="277"/>
      <c r="M164" s="278" t="s">
        <v>21</v>
      </c>
      <c r="N164" s="279" t="s">
        <v>43</v>
      </c>
      <c r="O164" s="46"/>
      <c r="P164" s="231">
        <f>O164*H164</f>
        <v>0</v>
      </c>
      <c r="Q164" s="231">
        <v>0</v>
      </c>
      <c r="R164" s="231">
        <f>Q164*H164</f>
        <v>0</v>
      </c>
      <c r="S164" s="231">
        <v>0</v>
      </c>
      <c r="T164" s="232">
        <f>S164*H164</f>
        <v>0</v>
      </c>
      <c r="AR164" s="23" t="s">
        <v>228</v>
      </c>
      <c r="AT164" s="23" t="s">
        <v>261</v>
      </c>
      <c r="AU164" s="23" t="s">
        <v>80</v>
      </c>
      <c r="AY164" s="23" t="s">
        <v>130</v>
      </c>
      <c r="BE164" s="233">
        <f>IF(N164="základní",J164,0)</f>
        <v>0</v>
      </c>
      <c r="BF164" s="233">
        <f>IF(N164="snížená",J164,0)</f>
        <v>0</v>
      </c>
      <c r="BG164" s="233">
        <f>IF(N164="zákl. přenesená",J164,0)</f>
        <v>0</v>
      </c>
      <c r="BH164" s="233">
        <f>IF(N164="sníž. přenesená",J164,0)</f>
        <v>0</v>
      </c>
      <c r="BI164" s="233">
        <f>IF(N164="nulová",J164,0)</f>
        <v>0</v>
      </c>
      <c r="BJ164" s="23" t="s">
        <v>80</v>
      </c>
      <c r="BK164" s="233">
        <f>ROUND(I164*H164,1)</f>
        <v>0</v>
      </c>
      <c r="BL164" s="23" t="s">
        <v>151</v>
      </c>
      <c r="BM164" s="23" t="s">
        <v>993</v>
      </c>
    </row>
    <row r="165" spans="2:65" s="1" customFormat="1" ht="16.5" customHeight="1">
      <c r="B165" s="45"/>
      <c r="C165" s="271" t="s">
        <v>622</v>
      </c>
      <c r="D165" s="271" t="s">
        <v>261</v>
      </c>
      <c r="E165" s="272" t="s">
        <v>1330</v>
      </c>
      <c r="F165" s="273" t="s">
        <v>1331</v>
      </c>
      <c r="G165" s="274" t="s">
        <v>215</v>
      </c>
      <c r="H165" s="275">
        <v>1</v>
      </c>
      <c r="I165" s="276"/>
      <c r="J165" s="275">
        <f>ROUND(I165*H165,1)</f>
        <v>0</v>
      </c>
      <c r="K165" s="273" t="s">
        <v>224</v>
      </c>
      <c r="L165" s="277"/>
      <c r="M165" s="278" t="s">
        <v>21</v>
      </c>
      <c r="N165" s="279" t="s">
        <v>43</v>
      </c>
      <c r="O165" s="46"/>
      <c r="P165" s="231">
        <f>O165*H165</f>
        <v>0</v>
      </c>
      <c r="Q165" s="231">
        <v>0</v>
      </c>
      <c r="R165" s="231">
        <f>Q165*H165</f>
        <v>0</v>
      </c>
      <c r="S165" s="231">
        <v>0</v>
      </c>
      <c r="T165" s="232">
        <f>S165*H165</f>
        <v>0</v>
      </c>
      <c r="AR165" s="23" t="s">
        <v>228</v>
      </c>
      <c r="AT165" s="23" t="s">
        <v>261</v>
      </c>
      <c r="AU165" s="23" t="s">
        <v>80</v>
      </c>
      <c r="AY165" s="23" t="s">
        <v>130</v>
      </c>
      <c r="BE165" s="233">
        <f>IF(N165="základní",J165,0)</f>
        <v>0</v>
      </c>
      <c r="BF165" s="233">
        <f>IF(N165="snížená",J165,0)</f>
        <v>0</v>
      </c>
      <c r="BG165" s="233">
        <f>IF(N165="zákl. přenesená",J165,0)</f>
        <v>0</v>
      </c>
      <c r="BH165" s="233">
        <f>IF(N165="sníž. přenesená",J165,0)</f>
        <v>0</v>
      </c>
      <c r="BI165" s="233">
        <f>IF(N165="nulová",J165,0)</f>
        <v>0</v>
      </c>
      <c r="BJ165" s="23" t="s">
        <v>80</v>
      </c>
      <c r="BK165" s="233">
        <f>ROUND(I165*H165,1)</f>
        <v>0</v>
      </c>
      <c r="BL165" s="23" t="s">
        <v>151</v>
      </c>
      <c r="BM165" s="23" t="s">
        <v>1006</v>
      </c>
    </row>
    <row r="166" spans="2:63" s="10" customFormat="1" ht="37.4" customHeight="1">
      <c r="B166" s="209"/>
      <c r="C166" s="210"/>
      <c r="D166" s="211" t="s">
        <v>71</v>
      </c>
      <c r="E166" s="212" t="s">
        <v>1144</v>
      </c>
      <c r="F166" s="212" t="s">
        <v>1376</v>
      </c>
      <c r="G166" s="210"/>
      <c r="H166" s="210"/>
      <c r="I166" s="213"/>
      <c r="J166" s="214">
        <f>BK166</f>
        <v>0</v>
      </c>
      <c r="K166" s="210"/>
      <c r="L166" s="215"/>
      <c r="M166" s="216"/>
      <c r="N166" s="217"/>
      <c r="O166" s="217"/>
      <c r="P166" s="218">
        <f>SUM(P167:P188)</f>
        <v>0</v>
      </c>
      <c r="Q166" s="217"/>
      <c r="R166" s="218">
        <f>SUM(R167:R188)</f>
        <v>0</v>
      </c>
      <c r="S166" s="217"/>
      <c r="T166" s="219">
        <f>SUM(T167:T188)</f>
        <v>0</v>
      </c>
      <c r="AR166" s="220" t="s">
        <v>80</v>
      </c>
      <c r="AT166" s="221" t="s">
        <v>71</v>
      </c>
      <c r="AU166" s="221" t="s">
        <v>72</v>
      </c>
      <c r="AY166" s="220" t="s">
        <v>130</v>
      </c>
      <c r="BK166" s="222">
        <f>SUM(BK167:BK188)</f>
        <v>0</v>
      </c>
    </row>
    <row r="167" spans="2:65" s="1" customFormat="1" ht="16.5" customHeight="1">
      <c r="B167" s="45"/>
      <c r="C167" s="223" t="s">
        <v>626</v>
      </c>
      <c r="D167" s="223" t="s">
        <v>131</v>
      </c>
      <c r="E167" s="224" t="s">
        <v>1333</v>
      </c>
      <c r="F167" s="225" t="s">
        <v>1282</v>
      </c>
      <c r="G167" s="226" t="s">
        <v>215</v>
      </c>
      <c r="H167" s="227">
        <v>770</v>
      </c>
      <c r="I167" s="228"/>
      <c r="J167" s="227">
        <f>ROUND(I167*H167,1)</f>
        <v>0</v>
      </c>
      <c r="K167" s="225" t="s">
        <v>224</v>
      </c>
      <c r="L167" s="71"/>
      <c r="M167" s="229" t="s">
        <v>21</v>
      </c>
      <c r="N167" s="230" t="s">
        <v>43</v>
      </c>
      <c r="O167" s="46"/>
      <c r="P167" s="231">
        <f>O167*H167</f>
        <v>0</v>
      </c>
      <c r="Q167" s="231">
        <v>0</v>
      </c>
      <c r="R167" s="231">
        <f>Q167*H167</f>
        <v>0</v>
      </c>
      <c r="S167" s="231">
        <v>0</v>
      </c>
      <c r="T167" s="232">
        <f>S167*H167</f>
        <v>0</v>
      </c>
      <c r="AR167" s="23" t="s">
        <v>151</v>
      </c>
      <c r="AT167" s="23" t="s">
        <v>131</v>
      </c>
      <c r="AU167" s="23" t="s">
        <v>80</v>
      </c>
      <c r="AY167" s="23" t="s">
        <v>130</v>
      </c>
      <c r="BE167" s="233">
        <f>IF(N167="základní",J167,0)</f>
        <v>0</v>
      </c>
      <c r="BF167" s="233">
        <f>IF(N167="snížená",J167,0)</f>
        <v>0</v>
      </c>
      <c r="BG167" s="233">
        <f>IF(N167="zákl. přenesená",J167,0)</f>
        <v>0</v>
      </c>
      <c r="BH167" s="233">
        <f>IF(N167="sníž. přenesená",J167,0)</f>
        <v>0</v>
      </c>
      <c r="BI167" s="233">
        <f>IF(N167="nulová",J167,0)</f>
        <v>0</v>
      </c>
      <c r="BJ167" s="23" t="s">
        <v>80</v>
      </c>
      <c r="BK167" s="233">
        <f>ROUND(I167*H167,1)</f>
        <v>0</v>
      </c>
      <c r="BL167" s="23" t="s">
        <v>151</v>
      </c>
      <c r="BM167" s="23" t="s">
        <v>1014</v>
      </c>
    </row>
    <row r="168" spans="2:65" s="1" customFormat="1" ht="25.5" customHeight="1">
      <c r="B168" s="45"/>
      <c r="C168" s="223" t="s">
        <v>631</v>
      </c>
      <c r="D168" s="223" t="s">
        <v>131</v>
      </c>
      <c r="E168" s="224" t="s">
        <v>1377</v>
      </c>
      <c r="F168" s="225" t="s">
        <v>1378</v>
      </c>
      <c r="G168" s="226" t="s">
        <v>215</v>
      </c>
      <c r="H168" s="227">
        <v>1350</v>
      </c>
      <c r="I168" s="228"/>
      <c r="J168" s="227">
        <f>ROUND(I168*H168,1)</f>
        <v>0</v>
      </c>
      <c r="K168" s="225" t="s">
        <v>224</v>
      </c>
      <c r="L168" s="71"/>
      <c r="M168" s="229" t="s">
        <v>21</v>
      </c>
      <c r="N168" s="230" t="s">
        <v>43</v>
      </c>
      <c r="O168" s="46"/>
      <c r="P168" s="231">
        <f>O168*H168</f>
        <v>0</v>
      </c>
      <c r="Q168" s="231">
        <v>0</v>
      </c>
      <c r="R168" s="231">
        <f>Q168*H168</f>
        <v>0</v>
      </c>
      <c r="S168" s="231">
        <v>0</v>
      </c>
      <c r="T168" s="232">
        <f>S168*H168</f>
        <v>0</v>
      </c>
      <c r="AR168" s="23" t="s">
        <v>151</v>
      </c>
      <c r="AT168" s="23" t="s">
        <v>131</v>
      </c>
      <c r="AU168" s="23" t="s">
        <v>80</v>
      </c>
      <c r="AY168" s="23" t="s">
        <v>130</v>
      </c>
      <c r="BE168" s="233">
        <f>IF(N168="základní",J168,0)</f>
        <v>0</v>
      </c>
      <c r="BF168" s="233">
        <f>IF(N168="snížená",J168,0)</f>
        <v>0</v>
      </c>
      <c r="BG168" s="233">
        <f>IF(N168="zákl. přenesená",J168,0)</f>
        <v>0</v>
      </c>
      <c r="BH168" s="233">
        <f>IF(N168="sníž. přenesená",J168,0)</f>
        <v>0</v>
      </c>
      <c r="BI168" s="233">
        <f>IF(N168="nulová",J168,0)</f>
        <v>0</v>
      </c>
      <c r="BJ168" s="23" t="s">
        <v>80</v>
      </c>
      <c r="BK168" s="233">
        <f>ROUND(I168*H168,1)</f>
        <v>0</v>
      </c>
      <c r="BL168" s="23" t="s">
        <v>151</v>
      </c>
      <c r="BM168" s="23" t="s">
        <v>1035</v>
      </c>
    </row>
    <row r="169" spans="2:65" s="1" customFormat="1" ht="16.5" customHeight="1">
      <c r="B169" s="45"/>
      <c r="C169" s="223" t="s">
        <v>635</v>
      </c>
      <c r="D169" s="223" t="s">
        <v>131</v>
      </c>
      <c r="E169" s="224" t="s">
        <v>1334</v>
      </c>
      <c r="F169" s="225" t="s">
        <v>1284</v>
      </c>
      <c r="G169" s="226" t="s">
        <v>1061</v>
      </c>
      <c r="H169" s="227">
        <v>31</v>
      </c>
      <c r="I169" s="228"/>
      <c r="J169" s="227">
        <f>ROUND(I169*H169,1)</f>
        <v>0</v>
      </c>
      <c r="K169" s="225" t="s">
        <v>224</v>
      </c>
      <c r="L169" s="71"/>
      <c r="M169" s="229" t="s">
        <v>21</v>
      </c>
      <c r="N169" s="230" t="s">
        <v>43</v>
      </c>
      <c r="O169" s="46"/>
      <c r="P169" s="231">
        <f>O169*H169</f>
        <v>0</v>
      </c>
      <c r="Q169" s="231">
        <v>0</v>
      </c>
      <c r="R169" s="231">
        <f>Q169*H169</f>
        <v>0</v>
      </c>
      <c r="S169" s="231">
        <v>0</v>
      </c>
      <c r="T169" s="232">
        <f>S169*H169</f>
        <v>0</v>
      </c>
      <c r="AR169" s="23" t="s">
        <v>151</v>
      </c>
      <c r="AT169" s="23" t="s">
        <v>131</v>
      </c>
      <c r="AU169" s="23" t="s">
        <v>80</v>
      </c>
      <c r="AY169" s="23" t="s">
        <v>130</v>
      </c>
      <c r="BE169" s="233">
        <f>IF(N169="základní",J169,0)</f>
        <v>0</v>
      </c>
      <c r="BF169" s="233">
        <f>IF(N169="snížená",J169,0)</f>
        <v>0</v>
      </c>
      <c r="BG169" s="233">
        <f>IF(N169="zákl. přenesená",J169,0)</f>
        <v>0</v>
      </c>
      <c r="BH169" s="233">
        <f>IF(N169="sníž. přenesená",J169,0)</f>
        <v>0</v>
      </c>
      <c r="BI169" s="233">
        <f>IF(N169="nulová",J169,0)</f>
        <v>0</v>
      </c>
      <c r="BJ169" s="23" t="s">
        <v>80</v>
      </c>
      <c r="BK169" s="233">
        <f>ROUND(I169*H169,1)</f>
        <v>0</v>
      </c>
      <c r="BL169" s="23" t="s">
        <v>151</v>
      </c>
      <c r="BM169" s="23" t="s">
        <v>1379</v>
      </c>
    </row>
    <row r="170" spans="2:65" s="1" customFormat="1" ht="16.5" customHeight="1">
      <c r="B170" s="45"/>
      <c r="C170" s="223" t="s">
        <v>640</v>
      </c>
      <c r="D170" s="223" t="s">
        <v>131</v>
      </c>
      <c r="E170" s="224" t="s">
        <v>1336</v>
      </c>
      <c r="F170" s="225" t="s">
        <v>1288</v>
      </c>
      <c r="G170" s="226" t="s">
        <v>1061</v>
      </c>
      <c r="H170" s="227">
        <v>3</v>
      </c>
      <c r="I170" s="228"/>
      <c r="J170" s="227">
        <f>ROUND(I170*H170,1)</f>
        <v>0</v>
      </c>
      <c r="K170" s="225" t="s">
        <v>224</v>
      </c>
      <c r="L170" s="71"/>
      <c r="M170" s="229" t="s">
        <v>21</v>
      </c>
      <c r="N170" s="230" t="s">
        <v>43</v>
      </c>
      <c r="O170" s="46"/>
      <c r="P170" s="231">
        <f>O170*H170</f>
        <v>0</v>
      </c>
      <c r="Q170" s="231">
        <v>0</v>
      </c>
      <c r="R170" s="231">
        <f>Q170*H170</f>
        <v>0</v>
      </c>
      <c r="S170" s="231">
        <v>0</v>
      </c>
      <c r="T170" s="232">
        <f>S170*H170</f>
        <v>0</v>
      </c>
      <c r="AR170" s="23" t="s">
        <v>151</v>
      </c>
      <c r="AT170" s="23" t="s">
        <v>131</v>
      </c>
      <c r="AU170" s="23" t="s">
        <v>80</v>
      </c>
      <c r="AY170" s="23" t="s">
        <v>130</v>
      </c>
      <c r="BE170" s="233">
        <f>IF(N170="základní",J170,0)</f>
        <v>0</v>
      </c>
      <c r="BF170" s="233">
        <f>IF(N170="snížená",J170,0)</f>
        <v>0</v>
      </c>
      <c r="BG170" s="233">
        <f>IF(N170="zákl. přenesená",J170,0)</f>
        <v>0</v>
      </c>
      <c r="BH170" s="233">
        <f>IF(N170="sníž. přenesená",J170,0)</f>
        <v>0</v>
      </c>
      <c r="BI170" s="233">
        <f>IF(N170="nulová",J170,0)</f>
        <v>0</v>
      </c>
      <c r="BJ170" s="23" t="s">
        <v>80</v>
      </c>
      <c r="BK170" s="233">
        <f>ROUND(I170*H170,1)</f>
        <v>0</v>
      </c>
      <c r="BL170" s="23" t="s">
        <v>151</v>
      </c>
      <c r="BM170" s="23" t="s">
        <v>1380</v>
      </c>
    </row>
    <row r="171" spans="2:65" s="1" customFormat="1" ht="16.5" customHeight="1">
      <c r="B171" s="45"/>
      <c r="C171" s="223" t="s">
        <v>646</v>
      </c>
      <c r="D171" s="223" t="s">
        <v>131</v>
      </c>
      <c r="E171" s="224" t="s">
        <v>1337</v>
      </c>
      <c r="F171" s="225" t="s">
        <v>1290</v>
      </c>
      <c r="G171" s="226" t="s">
        <v>1061</v>
      </c>
      <c r="H171" s="227">
        <v>2</v>
      </c>
      <c r="I171" s="228"/>
      <c r="J171" s="227">
        <f>ROUND(I171*H171,1)</f>
        <v>0</v>
      </c>
      <c r="K171" s="225" t="s">
        <v>224</v>
      </c>
      <c r="L171" s="71"/>
      <c r="M171" s="229" t="s">
        <v>21</v>
      </c>
      <c r="N171" s="230" t="s">
        <v>43</v>
      </c>
      <c r="O171" s="46"/>
      <c r="P171" s="231">
        <f>O171*H171</f>
        <v>0</v>
      </c>
      <c r="Q171" s="231">
        <v>0</v>
      </c>
      <c r="R171" s="231">
        <f>Q171*H171</f>
        <v>0</v>
      </c>
      <c r="S171" s="231">
        <v>0</v>
      </c>
      <c r="T171" s="232">
        <f>S171*H171</f>
        <v>0</v>
      </c>
      <c r="AR171" s="23" t="s">
        <v>151</v>
      </c>
      <c r="AT171" s="23" t="s">
        <v>131</v>
      </c>
      <c r="AU171" s="23" t="s">
        <v>80</v>
      </c>
      <c r="AY171" s="23" t="s">
        <v>130</v>
      </c>
      <c r="BE171" s="233">
        <f>IF(N171="základní",J171,0)</f>
        <v>0</v>
      </c>
      <c r="BF171" s="233">
        <f>IF(N171="snížená",J171,0)</f>
        <v>0</v>
      </c>
      <c r="BG171" s="233">
        <f>IF(N171="zákl. přenesená",J171,0)</f>
        <v>0</v>
      </c>
      <c r="BH171" s="233">
        <f>IF(N171="sníž. přenesená",J171,0)</f>
        <v>0</v>
      </c>
      <c r="BI171" s="233">
        <f>IF(N171="nulová",J171,0)</f>
        <v>0</v>
      </c>
      <c r="BJ171" s="23" t="s">
        <v>80</v>
      </c>
      <c r="BK171" s="233">
        <f>ROUND(I171*H171,1)</f>
        <v>0</v>
      </c>
      <c r="BL171" s="23" t="s">
        <v>151</v>
      </c>
      <c r="BM171" s="23" t="s">
        <v>1381</v>
      </c>
    </row>
    <row r="172" spans="2:65" s="1" customFormat="1" ht="16.5" customHeight="1">
      <c r="B172" s="45"/>
      <c r="C172" s="223" t="s">
        <v>650</v>
      </c>
      <c r="D172" s="223" t="s">
        <v>131</v>
      </c>
      <c r="E172" s="224" t="s">
        <v>1338</v>
      </c>
      <c r="F172" s="225" t="s">
        <v>1292</v>
      </c>
      <c r="G172" s="226" t="s">
        <v>1061</v>
      </c>
      <c r="H172" s="227">
        <v>50</v>
      </c>
      <c r="I172" s="228"/>
      <c r="J172" s="227">
        <f>ROUND(I172*H172,1)</f>
        <v>0</v>
      </c>
      <c r="K172" s="225" t="s">
        <v>224</v>
      </c>
      <c r="L172" s="71"/>
      <c r="M172" s="229" t="s">
        <v>21</v>
      </c>
      <c r="N172" s="230" t="s">
        <v>43</v>
      </c>
      <c r="O172" s="46"/>
      <c r="P172" s="231">
        <f>O172*H172</f>
        <v>0</v>
      </c>
      <c r="Q172" s="231">
        <v>0</v>
      </c>
      <c r="R172" s="231">
        <f>Q172*H172</f>
        <v>0</v>
      </c>
      <c r="S172" s="231">
        <v>0</v>
      </c>
      <c r="T172" s="232">
        <f>S172*H172</f>
        <v>0</v>
      </c>
      <c r="AR172" s="23" t="s">
        <v>151</v>
      </c>
      <c r="AT172" s="23" t="s">
        <v>131</v>
      </c>
      <c r="AU172" s="23" t="s">
        <v>80</v>
      </c>
      <c r="AY172" s="23" t="s">
        <v>130</v>
      </c>
      <c r="BE172" s="233">
        <f>IF(N172="základní",J172,0)</f>
        <v>0</v>
      </c>
      <c r="BF172" s="233">
        <f>IF(N172="snížená",J172,0)</f>
        <v>0</v>
      </c>
      <c r="BG172" s="233">
        <f>IF(N172="zákl. přenesená",J172,0)</f>
        <v>0</v>
      </c>
      <c r="BH172" s="233">
        <f>IF(N172="sníž. přenesená",J172,0)</f>
        <v>0</v>
      </c>
      <c r="BI172" s="233">
        <f>IF(N172="nulová",J172,0)</f>
        <v>0</v>
      </c>
      <c r="BJ172" s="23" t="s">
        <v>80</v>
      </c>
      <c r="BK172" s="233">
        <f>ROUND(I172*H172,1)</f>
        <v>0</v>
      </c>
      <c r="BL172" s="23" t="s">
        <v>151</v>
      </c>
      <c r="BM172" s="23" t="s">
        <v>1382</v>
      </c>
    </row>
    <row r="173" spans="2:65" s="1" customFormat="1" ht="16.5" customHeight="1">
      <c r="B173" s="45"/>
      <c r="C173" s="223" t="s">
        <v>655</v>
      </c>
      <c r="D173" s="223" t="s">
        <v>131</v>
      </c>
      <c r="E173" s="224" t="s">
        <v>1339</v>
      </c>
      <c r="F173" s="225" t="s">
        <v>1294</v>
      </c>
      <c r="G173" s="226" t="s">
        <v>1061</v>
      </c>
      <c r="H173" s="227">
        <v>25</v>
      </c>
      <c r="I173" s="228"/>
      <c r="J173" s="227">
        <f>ROUND(I173*H173,1)</f>
        <v>0</v>
      </c>
      <c r="K173" s="225" t="s">
        <v>224</v>
      </c>
      <c r="L173" s="71"/>
      <c r="M173" s="229" t="s">
        <v>21</v>
      </c>
      <c r="N173" s="230" t="s">
        <v>43</v>
      </c>
      <c r="O173" s="46"/>
      <c r="P173" s="231">
        <f>O173*H173</f>
        <v>0</v>
      </c>
      <c r="Q173" s="231">
        <v>0</v>
      </c>
      <c r="R173" s="231">
        <f>Q173*H173</f>
        <v>0</v>
      </c>
      <c r="S173" s="231">
        <v>0</v>
      </c>
      <c r="T173" s="232">
        <f>S173*H173</f>
        <v>0</v>
      </c>
      <c r="AR173" s="23" t="s">
        <v>151</v>
      </c>
      <c r="AT173" s="23" t="s">
        <v>131</v>
      </c>
      <c r="AU173" s="23" t="s">
        <v>80</v>
      </c>
      <c r="AY173" s="23" t="s">
        <v>130</v>
      </c>
      <c r="BE173" s="233">
        <f>IF(N173="základní",J173,0)</f>
        <v>0</v>
      </c>
      <c r="BF173" s="233">
        <f>IF(N173="snížená",J173,0)</f>
        <v>0</v>
      </c>
      <c r="BG173" s="233">
        <f>IF(N173="zákl. přenesená",J173,0)</f>
        <v>0</v>
      </c>
      <c r="BH173" s="233">
        <f>IF(N173="sníž. přenesená",J173,0)</f>
        <v>0</v>
      </c>
      <c r="BI173" s="233">
        <f>IF(N173="nulová",J173,0)</f>
        <v>0</v>
      </c>
      <c r="BJ173" s="23" t="s">
        <v>80</v>
      </c>
      <c r="BK173" s="233">
        <f>ROUND(I173*H173,1)</f>
        <v>0</v>
      </c>
      <c r="BL173" s="23" t="s">
        <v>151</v>
      </c>
      <c r="BM173" s="23" t="s">
        <v>1383</v>
      </c>
    </row>
    <row r="174" spans="2:65" s="1" customFormat="1" ht="16.5" customHeight="1">
      <c r="B174" s="45"/>
      <c r="C174" s="223" t="s">
        <v>660</v>
      </c>
      <c r="D174" s="223" t="s">
        <v>131</v>
      </c>
      <c r="E174" s="224" t="s">
        <v>1340</v>
      </c>
      <c r="F174" s="225" t="s">
        <v>1296</v>
      </c>
      <c r="G174" s="226" t="s">
        <v>1061</v>
      </c>
      <c r="H174" s="227">
        <v>25</v>
      </c>
      <c r="I174" s="228"/>
      <c r="J174" s="227">
        <f>ROUND(I174*H174,1)</f>
        <v>0</v>
      </c>
      <c r="K174" s="225" t="s">
        <v>224</v>
      </c>
      <c r="L174" s="71"/>
      <c r="M174" s="229" t="s">
        <v>21</v>
      </c>
      <c r="N174" s="230" t="s">
        <v>43</v>
      </c>
      <c r="O174" s="46"/>
      <c r="P174" s="231">
        <f>O174*H174</f>
        <v>0</v>
      </c>
      <c r="Q174" s="231">
        <v>0</v>
      </c>
      <c r="R174" s="231">
        <f>Q174*H174</f>
        <v>0</v>
      </c>
      <c r="S174" s="231">
        <v>0</v>
      </c>
      <c r="T174" s="232">
        <f>S174*H174</f>
        <v>0</v>
      </c>
      <c r="AR174" s="23" t="s">
        <v>151</v>
      </c>
      <c r="AT174" s="23" t="s">
        <v>131</v>
      </c>
      <c r="AU174" s="23" t="s">
        <v>80</v>
      </c>
      <c r="AY174" s="23" t="s">
        <v>130</v>
      </c>
      <c r="BE174" s="233">
        <f>IF(N174="základní",J174,0)</f>
        <v>0</v>
      </c>
      <c r="BF174" s="233">
        <f>IF(N174="snížená",J174,0)</f>
        <v>0</v>
      </c>
      <c r="BG174" s="233">
        <f>IF(N174="zákl. přenesená",J174,0)</f>
        <v>0</v>
      </c>
      <c r="BH174" s="233">
        <f>IF(N174="sníž. přenesená",J174,0)</f>
        <v>0</v>
      </c>
      <c r="BI174" s="233">
        <f>IF(N174="nulová",J174,0)</f>
        <v>0</v>
      </c>
      <c r="BJ174" s="23" t="s">
        <v>80</v>
      </c>
      <c r="BK174" s="233">
        <f>ROUND(I174*H174,1)</f>
        <v>0</v>
      </c>
      <c r="BL174" s="23" t="s">
        <v>151</v>
      </c>
      <c r="BM174" s="23" t="s">
        <v>1384</v>
      </c>
    </row>
    <row r="175" spans="2:65" s="1" customFormat="1" ht="16.5" customHeight="1">
      <c r="B175" s="45"/>
      <c r="C175" s="223" t="s">
        <v>665</v>
      </c>
      <c r="D175" s="223" t="s">
        <v>131</v>
      </c>
      <c r="E175" s="224" t="s">
        <v>1341</v>
      </c>
      <c r="F175" s="225" t="s">
        <v>1342</v>
      </c>
      <c r="G175" s="226" t="s">
        <v>1061</v>
      </c>
      <c r="H175" s="227">
        <v>11</v>
      </c>
      <c r="I175" s="228"/>
      <c r="J175" s="227">
        <f>ROUND(I175*H175,1)</f>
        <v>0</v>
      </c>
      <c r="K175" s="225" t="s">
        <v>224</v>
      </c>
      <c r="L175" s="71"/>
      <c r="M175" s="229" t="s">
        <v>21</v>
      </c>
      <c r="N175" s="230" t="s">
        <v>43</v>
      </c>
      <c r="O175" s="46"/>
      <c r="P175" s="231">
        <f>O175*H175</f>
        <v>0</v>
      </c>
      <c r="Q175" s="231">
        <v>0</v>
      </c>
      <c r="R175" s="231">
        <f>Q175*H175</f>
        <v>0</v>
      </c>
      <c r="S175" s="231">
        <v>0</v>
      </c>
      <c r="T175" s="232">
        <f>S175*H175</f>
        <v>0</v>
      </c>
      <c r="AR175" s="23" t="s">
        <v>151</v>
      </c>
      <c r="AT175" s="23" t="s">
        <v>131</v>
      </c>
      <c r="AU175" s="23" t="s">
        <v>80</v>
      </c>
      <c r="AY175" s="23" t="s">
        <v>130</v>
      </c>
      <c r="BE175" s="233">
        <f>IF(N175="základní",J175,0)</f>
        <v>0</v>
      </c>
      <c r="BF175" s="233">
        <f>IF(N175="snížená",J175,0)</f>
        <v>0</v>
      </c>
      <c r="BG175" s="233">
        <f>IF(N175="zákl. přenesená",J175,0)</f>
        <v>0</v>
      </c>
      <c r="BH175" s="233">
        <f>IF(N175="sníž. přenesená",J175,0)</f>
        <v>0</v>
      </c>
      <c r="BI175" s="233">
        <f>IF(N175="nulová",J175,0)</f>
        <v>0</v>
      </c>
      <c r="BJ175" s="23" t="s">
        <v>80</v>
      </c>
      <c r="BK175" s="233">
        <f>ROUND(I175*H175,1)</f>
        <v>0</v>
      </c>
      <c r="BL175" s="23" t="s">
        <v>151</v>
      </c>
      <c r="BM175" s="23" t="s">
        <v>1385</v>
      </c>
    </row>
    <row r="176" spans="2:65" s="1" customFormat="1" ht="16.5" customHeight="1">
      <c r="B176" s="45"/>
      <c r="C176" s="223" t="s">
        <v>670</v>
      </c>
      <c r="D176" s="223" t="s">
        <v>131</v>
      </c>
      <c r="E176" s="224" t="s">
        <v>1343</v>
      </c>
      <c r="F176" s="225" t="s">
        <v>1344</v>
      </c>
      <c r="G176" s="226" t="s">
        <v>1061</v>
      </c>
      <c r="H176" s="227">
        <v>11</v>
      </c>
      <c r="I176" s="228"/>
      <c r="J176" s="227">
        <f>ROUND(I176*H176,1)</f>
        <v>0</v>
      </c>
      <c r="K176" s="225" t="s">
        <v>224</v>
      </c>
      <c r="L176" s="71"/>
      <c r="M176" s="229" t="s">
        <v>21</v>
      </c>
      <c r="N176" s="230" t="s">
        <v>43</v>
      </c>
      <c r="O176" s="46"/>
      <c r="P176" s="231">
        <f>O176*H176</f>
        <v>0</v>
      </c>
      <c r="Q176" s="231">
        <v>0</v>
      </c>
      <c r="R176" s="231">
        <f>Q176*H176</f>
        <v>0</v>
      </c>
      <c r="S176" s="231">
        <v>0</v>
      </c>
      <c r="T176" s="232">
        <f>S176*H176</f>
        <v>0</v>
      </c>
      <c r="AR176" s="23" t="s">
        <v>151</v>
      </c>
      <c r="AT176" s="23" t="s">
        <v>131</v>
      </c>
      <c r="AU176" s="23" t="s">
        <v>80</v>
      </c>
      <c r="AY176" s="23" t="s">
        <v>130</v>
      </c>
      <c r="BE176" s="233">
        <f>IF(N176="základní",J176,0)</f>
        <v>0</v>
      </c>
      <c r="BF176" s="233">
        <f>IF(N176="snížená",J176,0)</f>
        <v>0</v>
      </c>
      <c r="BG176" s="233">
        <f>IF(N176="zákl. přenesená",J176,0)</f>
        <v>0</v>
      </c>
      <c r="BH176" s="233">
        <f>IF(N176="sníž. přenesená",J176,0)</f>
        <v>0</v>
      </c>
      <c r="BI176" s="233">
        <f>IF(N176="nulová",J176,0)</f>
        <v>0</v>
      </c>
      <c r="BJ176" s="23" t="s">
        <v>80</v>
      </c>
      <c r="BK176" s="233">
        <f>ROUND(I176*H176,1)</f>
        <v>0</v>
      </c>
      <c r="BL176" s="23" t="s">
        <v>151</v>
      </c>
      <c r="BM176" s="23" t="s">
        <v>1386</v>
      </c>
    </row>
    <row r="177" spans="2:65" s="1" customFormat="1" ht="16.5" customHeight="1">
      <c r="B177" s="45"/>
      <c r="C177" s="223" t="s">
        <v>674</v>
      </c>
      <c r="D177" s="223" t="s">
        <v>131</v>
      </c>
      <c r="E177" s="224" t="s">
        <v>1345</v>
      </c>
      <c r="F177" s="225" t="s">
        <v>1346</v>
      </c>
      <c r="G177" s="226" t="s">
        <v>1347</v>
      </c>
      <c r="H177" s="227">
        <v>67</v>
      </c>
      <c r="I177" s="228"/>
      <c r="J177" s="227">
        <f>ROUND(I177*H177,1)</f>
        <v>0</v>
      </c>
      <c r="K177" s="225" t="s">
        <v>224</v>
      </c>
      <c r="L177" s="71"/>
      <c r="M177" s="229" t="s">
        <v>21</v>
      </c>
      <c r="N177" s="230" t="s">
        <v>43</v>
      </c>
      <c r="O177" s="46"/>
      <c r="P177" s="231">
        <f>O177*H177</f>
        <v>0</v>
      </c>
      <c r="Q177" s="231">
        <v>0</v>
      </c>
      <c r="R177" s="231">
        <f>Q177*H177</f>
        <v>0</v>
      </c>
      <c r="S177" s="231">
        <v>0</v>
      </c>
      <c r="T177" s="232">
        <f>S177*H177</f>
        <v>0</v>
      </c>
      <c r="AR177" s="23" t="s">
        <v>151</v>
      </c>
      <c r="AT177" s="23" t="s">
        <v>131</v>
      </c>
      <c r="AU177" s="23" t="s">
        <v>80</v>
      </c>
      <c r="AY177" s="23" t="s">
        <v>130</v>
      </c>
      <c r="BE177" s="233">
        <f>IF(N177="základní",J177,0)</f>
        <v>0</v>
      </c>
      <c r="BF177" s="233">
        <f>IF(N177="snížená",J177,0)</f>
        <v>0</v>
      </c>
      <c r="BG177" s="233">
        <f>IF(N177="zákl. přenesená",J177,0)</f>
        <v>0</v>
      </c>
      <c r="BH177" s="233">
        <f>IF(N177="sníž. přenesená",J177,0)</f>
        <v>0</v>
      </c>
      <c r="BI177" s="233">
        <f>IF(N177="nulová",J177,0)</f>
        <v>0</v>
      </c>
      <c r="BJ177" s="23" t="s">
        <v>80</v>
      </c>
      <c r="BK177" s="233">
        <f>ROUND(I177*H177,1)</f>
        <v>0</v>
      </c>
      <c r="BL177" s="23" t="s">
        <v>151</v>
      </c>
      <c r="BM177" s="23" t="s">
        <v>1387</v>
      </c>
    </row>
    <row r="178" spans="2:65" s="1" customFormat="1" ht="16.5" customHeight="1">
      <c r="B178" s="45"/>
      <c r="C178" s="223" t="s">
        <v>678</v>
      </c>
      <c r="D178" s="223" t="s">
        <v>131</v>
      </c>
      <c r="E178" s="224" t="s">
        <v>1348</v>
      </c>
      <c r="F178" s="225" t="s">
        <v>1298</v>
      </c>
      <c r="G178" s="226" t="s">
        <v>1061</v>
      </c>
      <c r="H178" s="227">
        <v>123</v>
      </c>
      <c r="I178" s="228"/>
      <c r="J178" s="227">
        <f>ROUND(I178*H178,1)</f>
        <v>0</v>
      </c>
      <c r="K178" s="225" t="s">
        <v>224</v>
      </c>
      <c r="L178" s="71"/>
      <c r="M178" s="229" t="s">
        <v>21</v>
      </c>
      <c r="N178" s="230" t="s">
        <v>43</v>
      </c>
      <c r="O178" s="46"/>
      <c r="P178" s="231">
        <f>O178*H178</f>
        <v>0</v>
      </c>
      <c r="Q178" s="231">
        <v>0</v>
      </c>
      <c r="R178" s="231">
        <f>Q178*H178</f>
        <v>0</v>
      </c>
      <c r="S178" s="231">
        <v>0</v>
      </c>
      <c r="T178" s="232">
        <f>S178*H178</f>
        <v>0</v>
      </c>
      <c r="AR178" s="23" t="s">
        <v>151</v>
      </c>
      <c r="AT178" s="23" t="s">
        <v>131</v>
      </c>
      <c r="AU178" s="23" t="s">
        <v>80</v>
      </c>
      <c r="AY178" s="23" t="s">
        <v>130</v>
      </c>
      <c r="BE178" s="233">
        <f>IF(N178="základní",J178,0)</f>
        <v>0</v>
      </c>
      <c r="BF178" s="233">
        <f>IF(N178="snížená",J178,0)</f>
        <v>0</v>
      </c>
      <c r="BG178" s="233">
        <f>IF(N178="zákl. přenesená",J178,0)</f>
        <v>0</v>
      </c>
      <c r="BH178" s="233">
        <f>IF(N178="sníž. přenesená",J178,0)</f>
        <v>0</v>
      </c>
      <c r="BI178" s="233">
        <f>IF(N178="nulová",J178,0)</f>
        <v>0</v>
      </c>
      <c r="BJ178" s="23" t="s">
        <v>80</v>
      </c>
      <c r="BK178" s="233">
        <f>ROUND(I178*H178,1)</f>
        <v>0</v>
      </c>
      <c r="BL178" s="23" t="s">
        <v>151</v>
      </c>
      <c r="BM178" s="23" t="s">
        <v>1388</v>
      </c>
    </row>
    <row r="179" spans="2:65" s="1" customFormat="1" ht="16.5" customHeight="1">
      <c r="B179" s="45"/>
      <c r="C179" s="223" t="s">
        <v>381</v>
      </c>
      <c r="D179" s="223" t="s">
        <v>131</v>
      </c>
      <c r="E179" s="224" t="s">
        <v>1389</v>
      </c>
      <c r="F179" s="225" t="s">
        <v>1390</v>
      </c>
      <c r="G179" s="226" t="s">
        <v>1061</v>
      </c>
      <c r="H179" s="227">
        <v>28</v>
      </c>
      <c r="I179" s="228"/>
      <c r="J179" s="227">
        <f>ROUND(I179*H179,1)</f>
        <v>0</v>
      </c>
      <c r="K179" s="225" t="s">
        <v>224</v>
      </c>
      <c r="L179" s="71"/>
      <c r="M179" s="229" t="s">
        <v>21</v>
      </c>
      <c r="N179" s="230" t="s">
        <v>43</v>
      </c>
      <c r="O179" s="46"/>
      <c r="P179" s="231">
        <f>O179*H179</f>
        <v>0</v>
      </c>
      <c r="Q179" s="231">
        <v>0</v>
      </c>
      <c r="R179" s="231">
        <f>Q179*H179</f>
        <v>0</v>
      </c>
      <c r="S179" s="231">
        <v>0</v>
      </c>
      <c r="T179" s="232">
        <f>S179*H179</f>
        <v>0</v>
      </c>
      <c r="AR179" s="23" t="s">
        <v>151</v>
      </c>
      <c r="AT179" s="23" t="s">
        <v>131</v>
      </c>
      <c r="AU179" s="23" t="s">
        <v>80</v>
      </c>
      <c r="AY179" s="23" t="s">
        <v>130</v>
      </c>
      <c r="BE179" s="233">
        <f>IF(N179="základní",J179,0)</f>
        <v>0</v>
      </c>
      <c r="BF179" s="233">
        <f>IF(N179="snížená",J179,0)</f>
        <v>0</v>
      </c>
      <c r="BG179" s="233">
        <f>IF(N179="zákl. přenesená",J179,0)</f>
        <v>0</v>
      </c>
      <c r="BH179" s="233">
        <f>IF(N179="sníž. přenesená",J179,0)</f>
        <v>0</v>
      </c>
      <c r="BI179" s="233">
        <f>IF(N179="nulová",J179,0)</f>
        <v>0</v>
      </c>
      <c r="BJ179" s="23" t="s">
        <v>80</v>
      </c>
      <c r="BK179" s="233">
        <f>ROUND(I179*H179,1)</f>
        <v>0</v>
      </c>
      <c r="BL179" s="23" t="s">
        <v>151</v>
      </c>
      <c r="BM179" s="23" t="s">
        <v>1391</v>
      </c>
    </row>
    <row r="180" spans="2:65" s="1" customFormat="1" ht="16.5" customHeight="1">
      <c r="B180" s="45"/>
      <c r="C180" s="223" t="s">
        <v>369</v>
      </c>
      <c r="D180" s="223" t="s">
        <v>131</v>
      </c>
      <c r="E180" s="224" t="s">
        <v>1392</v>
      </c>
      <c r="F180" s="225" t="s">
        <v>1393</v>
      </c>
      <c r="G180" s="226" t="s">
        <v>215</v>
      </c>
      <c r="H180" s="227">
        <v>78</v>
      </c>
      <c r="I180" s="228"/>
      <c r="J180" s="227">
        <f>ROUND(I180*H180,1)</f>
        <v>0</v>
      </c>
      <c r="K180" s="225" t="s">
        <v>224</v>
      </c>
      <c r="L180" s="71"/>
      <c r="M180" s="229" t="s">
        <v>21</v>
      </c>
      <c r="N180" s="230" t="s">
        <v>43</v>
      </c>
      <c r="O180" s="46"/>
      <c r="P180" s="231">
        <f>O180*H180</f>
        <v>0</v>
      </c>
      <c r="Q180" s="231">
        <v>0</v>
      </c>
      <c r="R180" s="231">
        <f>Q180*H180</f>
        <v>0</v>
      </c>
      <c r="S180" s="231">
        <v>0</v>
      </c>
      <c r="T180" s="232">
        <f>S180*H180</f>
        <v>0</v>
      </c>
      <c r="AR180" s="23" t="s">
        <v>151</v>
      </c>
      <c r="AT180" s="23" t="s">
        <v>131</v>
      </c>
      <c r="AU180" s="23" t="s">
        <v>80</v>
      </c>
      <c r="AY180" s="23" t="s">
        <v>130</v>
      </c>
      <c r="BE180" s="233">
        <f>IF(N180="základní",J180,0)</f>
        <v>0</v>
      </c>
      <c r="BF180" s="233">
        <f>IF(N180="snížená",J180,0)</f>
        <v>0</v>
      </c>
      <c r="BG180" s="233">
        <f>IF(N180="zákl. přenesená",J180,0)</f>
        <v>0</v>
      </c>
      <c r="BH180" s="233">
        <f>IF(N180="sníž. přenesená",J180,0)</f>
        <v>0</v>
      </c>
      <c r="BI180" s="233">
        <f>IF(N180="nulová",J180,0)</f>
        <v>0</v>
      </c>
      <c r="BJ180" s="23" t="s">
        <v>80</v>
      </c>
      <c r="BK180" s="233">
        <f>ROUND(I180*H180,1)</f>
        <v>0</v>
      </c>
      <c r="BL180" s="23" t="s">
        <v>151</v>
      </c>
      <c r="BM180" s="23" t="s">
        <v>1394</v>
      </c>
    </row>
    <row r="181" spans="2:65" s="1" customFormat="1" ht="16.5" customHeight="1">
      <c r="B181" s="45"/>
      <c r="C181" s="223" t="s">
        <v>690</v>
      </c>
      <c r="D181" s="223" t="s">
        <v>131</v>
      </c>
      <c r="E181" s="224" t="s">
        <v>1395</v>
      </c>
      <c r="F181" s="225" t="s">
        <v>1396</v>
      </c>
      <c r="G181" s="226" t="s">
        <v>1242</v>
      </c>
      <c r="H181" s="227">
        <v>16</v>
      </c>
      <c r="I181" s="228"/>
      <c r="J181" s="227">
        <f>ROUND(I181*H181,1)</f>
        <v>0</v>
      </c>
      <c r="K181" s="225" t="s">
        <v>224</v>
      </c>
      <c r="L181" s="71"/>
      <c r="M181" s="229" t="s">
        <v>21</v>
      </c>
      <c r="N181" s="230" t="s">
        <v>43</v>
      </c>
      <c r="O181" s="46"/>
      <c r="P181" s="231">
        <f>O181*H181</f>
        <v>0</v>
      </c>
      <c r="Q181" s="231">
        <v>0</v>
      </c>
      <c r="R181" s="231">
        <f>Q181*H181</f>
        <v>0</v>
      </c>
      <c r="S181" s="231">
        <v>0</v>
      </c>
      <c r="T181" s="232">
        <f>S181*H181</f>
        <v>0</v>
      </c>
      <c r="AR181" s="23" t="s">
        <v>151</v>
      </c>
      <c r="AT181" s="23" t="s">
        <v>131</v>
      </c>
      <c r="AU181" s="23" t="s">
        <v>80</v>
      </c>
      <c r="AY181" s="23" t="s">
        <v>130</v>
      </c>
      <c r="BE181" s="233">
        <f>IF(N181="základní",J181,0)</f>
        <v>0</v>
      </c>
      <c r="BF181" s="233">
        <f>IF(N181="snížená",J181,0)</f>
        <v>0</v>
      </c>
      <c r="BG181" s="233">
        <f>IF(N181="zákl. přenesená",J181,0)</f>
        <v>0</v>
      </c>
      <c r="BH181" s="233">
        <f>IF(N181="sníž. přenesená",J181,0)</f>
        <v>0</v>
      </c>
      <c r="BI181" s="233">
        <f>IF(N181="nulová",J181,0)</f>
        <v>0</v>
      </c>
      <c r="BJ181" s="23" t="s">
        <v>80</v>
      </c>
      <c r="BK181" s="233">
        <f>ROUND(I181*H181,1)</f>
        <v>0</v>
      </c>
      <c r="BL181" s="23" t="s">
        <v>151</v>
      </c>
      <c r="BM181" s="23" t="s">
        <v>1397</v>
      </c>
    </row>
    <row r="182" spans="2:65" s="1" customFormat="1" ht="16.5" customHeight="1">
      <c r="B182" s="45"/>
      <c r="C182" s="223" t="s">
        <v>696</v>
      </c>
      <c r="D182" s="223" t="s">
        <v>131</v>
      </c>
      <c r="E182" s="224" t="s">
        <v>1354</v>
      </c>
      <c r="F182" s="225" t="s">
        <v>1306</v>
      </c>
      <c r="G182" s="226" t="s">
        <v>1061</v>
      </c>
      <c r="H182" s="227">
        <v>10</v>
      </c>
      <c r="I182" s="228"/>
      <c r="J182" s="227">
        <f>ROUND(I182*H182,1)</f>
        <v>0</v>
      </c>
      <c r="K182" s="225" t="s">
        <v>224</v>
      </c>
      <c r="L182" s="71"/>
      <c r="M182" s="229" t="s">
        <v>21</v>
      </c>
      <c r="N182" s="230" t="s">
        <v>43</v>
      </c>
      <c r="O182" s="46"/>
      <c r="P182" s="231">
        <f>O182*H182</f>
        <v>0</v>
      </c>
      <c r="Q182" s="231">
        <v>0</v>
      </c>
      <c r="R182" s="231">
        <f>Q182*H182</f>
        <v>0</v>
      </c>
      <c r="S182" s="231">
        <v>0</v>
      </c>
      <c r="T182" s="232">
        <f>S182*H182</f>
        <v>0</v>
      </c>
      <c r="AR182" s="23" t="s">
        <v>151</v>
      </c>
      <c r="AT182" s="23" t="s">
        <v>131</v>
      </c>
      <c r="AU182" s="23" t="s">
        <v>80</v>
      </c>
      <c r="AY182" s="23" t="s">
        <v>130</v>
      </c>
      <c r="BE182" s="233">
        <f>IF(N182="základní",J182,0)</f>
        <v>0</v>
      </c>
      <c r="BF182" s="233">
        <f>IF(N182="snížená",J182,0)</f>
        <v>0</v>
      </c>
      <c r="BG182" s="233">
        <f>IF(N182="zákl. přenesená",J182,0)</f>
        <v>0</v>
      </c>
      <c r="BH182" s="233">
        <f>IF(N182="sníž. přenesená",J182,0)</f>
        <v>0</v>
      </c>
      <c r="BI182" s="233">
        <f>IF(N182="nulová",J182,0)</f>
        <v>0</v>
      </c>
      <c r="BJ182" s="23" t="s">
        <v>80</v>
      </c>
      <c r="BK182" s="233">
        <f>ROUND(I182*H182,1)</f>
        <v>0</v>
      </c>
      <c r="BL182" s="23" t="s">
        <v>151</v>
      </c>
      <c r="BM182" s="23" t="s">
        <v>1398</v>
      </c>
    </row>
    <row r="183" spans="2:65" s="1" customFormat="1" ht="16.5" customHeight="1">
      <c r="B183" s="45"/>
      <c r="C183" s="223" t="s">
        <v>703</v>
      </c>
      <c r="D183" s="223" t="s">
        <v>131</v>
      </c>
      <c r="E183" s="224" t="s">
        <v>1357</v>
      </c>
      <c r="F183" s="225" t="s">
        <v>1312</v>
      </c>
      <c r="G183" s="226" t="s">
        <v>215</v>
      </c>
      <c r="H183" s="227">
        <v>45</v>
      </c>
      <c r="I183" s="228"/>
      <c r="J183" s="227">
        <f>ROUND(I183*H183,1)</f>
        <v>0</v>
      </c>
      <c r="K183" s="225" t="s">
        <v>224</v>
      </c>
      <c r="L183" s="71"/>
      <c r="M183" s="229" t="s">
        <v>21</v>
      </c>
      <c r="N183" s="230" t="s">
        <v>43</v>
      </c>
      <c r="O183" s="46"/>
      <c r="P183" s="231">
        <f>O183*H183</f>
        <v>0</v>
      </c>
      <c r="Q183" s="231">
        <v>0</v>
      </c>
      <c r="R183" s="231">
        <f>Q183*H183</f>
        <v>0</v>
      </c>
      <c r="S183" s="231">
        <v>0</v>
      </c>
      <c r="T183" s="232">
        <f>S183*H183</f>
        <v>0</v>
      </c>
      <c r="AR183" s="23" t="s">
        <v>151</v>
      </c>
      <c r="AT183" s="23" t="s">
        <v>131</v>
      </c>
      <c r="AU183" s="23" t="s">
        <v>80</v>
      </c>
      <c r="AY183" s="23" t="s">
        <v>130</v>
      </c>
      <c r="BE183" s="233">
        <f>IF(N183="základní",J183,0)</f>
        <v>0</v>
      </c>
      <c r="BF183" s="233">
        <f>IF(N183="snížená",J183,0)</f>
        <v>0</v>
      </c>
      <c r="BG183" s="233">
        <f>IF(N183="zákl. přenesená",J183,0)</f>
        <v>0</v>
      </c>
      <c r="BH183" s="233">
        <f>IF(N183="sníž. přenesená",J183,0)</f>
        <v>0</v>
      </c>
      <c r="BI183" s="233">
        <f>IF(N183="nulová",J183,0)</f>
        <v>0</v>
      </c>
      <c r="BJ183" s="23" t="s">
        <v>80</v>
      </c>
      <c r="BK183" s="233">
        <f>ROUND(I183*H183,1)</f>
        <v>0</v>
      </c>
      <c r="BL183" s="23" t="s">
        <v>151</v>
      </c>
      <c r="BM183" s="23" t="s">
        <v>1399</v>
      </c>
    </row>
    <row r="184" spans="2:65" s="1" customFormat="1" ht="16.5" customHeight="1">
      <c r="B184" s="45"/>
      <c r="C184" s="223" t="s">
        <v>710</v>
      </c>
      <c r="D184" s="223" t="s">
        <v>131</v>
      </c>
      <c r="E184" s="224" t="s">
        <v>1359</v>
      </c>
      <c r="F184" s="225" t="s">
        <v>1360</v>
      </c>
      <c r="G184" s="226" t="s">
        <v>1061</v>
      </c>
      <c r="H184" s="227">
        <v>3</v>
      </c>
      <c r="I184" s="228"/>
      <c r="J184" s="227">
        <f>ROUND(I184*H184,1)</f>
        <v>0</v>
      </c>
      <c r="K184" s="225" t="s">
        <v>224</v>
      </c>
      <c r="L184" s="71"/>
      <c r="M184" s="229" t="s">
        <v>21</v>
      </c>
      <c r="N184" s="230" t="s">
        <v>43</v>
      </c>
      <c r="O184" s="46"/>
      <c r="P184" s="231">
        <f>O184*H184</f>
        <v>0</v>
      </c>
      <c r="Q184" s="231">
        <v>0</v>
      </c>
      <c r="R184" s="231">
        <f>Q184*H184</f>
        <v>0</v>
      </c>
      <c r="S184" s="231">
        <v>0</v>
      </c>
      <c r="T184" s="232">
        <f>S184*H184</f>
        <v>0</v>
      </c>
      <c r="AR184" s="23" t="s">
        <v>151</v>
      </c>
      <c r="AT184" s="23" t="s">
        <v>131</v>
      </c>
      <c r="AU184" s="23" t="s">
        <v>80</v>
      </c>
      <c r="AY184" s="23" t="s">
        <v>130</v>
      </c>
      <c r="BE184" s="233">
        <f>IF(N184="základní",J184,0)</f>
        <v>0</v>
      </c>
      <c r="BF184" s="233">
        <f>IF(N184="snížená",J184,0)</f>
        <v>0</v>
      </c>
      <c r="BG184" s="233">
        <f>IF(N184="zákl. přenesená",J184,0)</f>
        <v>0</v>
      </c>
      <c r="BH184" s="233">
        <f>IF(N184="sníž. přenesená",J184,0)</f>
        <v>0</v>
      </c>
      <c r="BI184" s="233">
        <f>IF(N184="nulová",J184,0)</f>
        <v>0</v>
      </c>
      <c r="BJ184" s="23" t="s">
        <v>80</v>
      </c>
      <c r="BK184" s="233">
        <f>ROUND(I184*H184,1)</f>
        <v>0</v>
      </c>
      <c r="BL184" s="23" t="s">
        <v>151</v>
      </c>
      <c r="BM184" s="23" t="s">
        <v>1400</v>
      </c>
    </row>
    <row r="185" spans="2:65" s="1" customFormat="1" ht="16.5" customHeight="1">
      <c r="B185" s="45"/>
      <c r="C185" s="223" t="s">
        <v>716</v>
      </c>
      <c r="D185" s="223" t="s">
        <v>131</v>
      </c>
      <c r="E185" s="224" t="s">
        <v>1361</v>
      </c>
      <c r="F185" s="225" t="s">
        <v>1362</v>
      </c>
      <c r="G185" s="226" t="s">
        <v>1061</v>
      </c>
      <c r="H185" s="227">
        <v>1</v>
      </c>
      <c r="I185" s="228"/>
      <c r="J185" s="227">
        <f>ROUND(I185*H185,1)</f>
        <v>0</v>
      </c>
      <c r="K185" s="225" t="s">
        <v>224</v>
      </c>
      <c r="L185" s="71"/>
      <c r="M185" s="229" t="s">
        <v>21</v>
      </c>
      <c r="N185" s="230" t="s">
        <v>43</v>
      </c>
      <c r="O185" s="46"/>
      <c r="P185" s="231">
        <f>O185*H185</f>
        <v>0</v>
      </c>
      <c r="Q185" s="231">
        <v>0</v>
      </c>
      <c r="R185" s="231">
        <f>Q185*H185</f>
        <v>0</v>
      </c>
      <c r="S185" s="231">
        <v>0</v>
      </c>
      <c r="T185" s="232">
        <f>S185*H185</f>
        <v>0</v>
      </c>
      <c r="AR185" s="23" t="s">
        <v>151</v>
      </c>
      <c r="AT185" s="23" t="s">
        <v>131</v>
      </c>
      <c r="AU185" s="23" t="s">
        <v>80</v>
      </c>
      <c r="AY185" s="23" t="s">
        <v>130</v>
      </c>
      <c r="BE185" s="233">
        <f>IF(N185="základní",J185,0)</f>
        <v>0</v>
      </c>
      <c r="BF185" s="233">
        <f>IF(N185="snížená",J185,0)</f>
        <v>0</v>
      </c>
      <c r="BG185" s="233">
        <f>IF(N185="zákl. přenesená",J185,0)</f>
        <v>0</v>
      </c>
      <c r="BH185" s="233">
        <f>IF(N185="sníž. přenesená",J185,0)</f>
        <v>0</v>
      </c>
      <c r="BI185" s="233">
        <f>IF(N185="nulová",J185,0)</f>
        <v>0</v>
      </c>
      <c r="BJ185" s="23" t="s">
        <v>80</v>
      </c>
      <c r="BK185" s="233">
        <f>ROUND(I185*H185,1)</f>
        <v>0</v>
      </c>
      <c r="BL185" s="23" t="s">
        <v>151</v>
      </c>
      <c r="BM185" s="23" t="s">
        <v>1401</v>
      </c>
    </row>
    <row r="186" spans="2:65" s="1" customFormat="1" ht="16.5" customHeight="1">
      <c r="B186" s="45"/>
      <c r="C186" s="223" t="s">
        <v>722</v>
      </c>
      <c r="D186" s="223" t="s">
        <v>131</v>
      </c>
      <c r="E186" s="224" t="s">
        <v>1363</v>
      </c>
      <c r="F186" s="225" t="s">
        <v>1316</v>
      </c>
      <c r="G186" s="226" t="s">
        <v>1061</v>
      </c>
      <c r="H186" s="227">
        <v>1</v>
      </c>
      <c r="I186" s="228"/>
      <c r="J186" s="227">
        <f>ROUND(I186*H186,1)</f>
        <v>0</v>
      </c>
      <c r="K186" s="225" t="s">
        <v>224</v>
      </c>
      <c r="L186" s="71"/>
      <c r="M186" s="229" t="s">
        <v>21</v>
      </c>
      <c r="N186" s="230" t="s">
        <v>43</v>
      </c>
      <c r="O186" s="46"/>
      <c r="P186" s="231">
        <f>O186*H186</f>
        <v>0</v>
      </c>
      <c r="Q186" s="231">
        <v>0</v>
      </c>
      <c r="R186" s="231">
        <f>Q186*H186</f>
        <v>0</v>
      </c>
      <c r="S186" s="231">
        <v>0</v>
      </c>
      <c r="T186" s="232">
        <f>S186*H186</f>
        <v>0</v>
      </c>
      <c r="AR186" s="23" t="s">
        <v>151</v>
      </c>
      <c r="AT186" s="23" t="s">
        <v>131</v>
      </c>
      <c r="AU186" s="23" t="s">
        <v>80</v>
      </c>
      <c r="AY186" s="23" t="s">
        <v>130</v>
      </c>
      <c r="BE186" s="233">
        <f>IF(N186="základní",J186,0)</f>
        <v>0</v>
      </c>
      <c r="BF186" s="233">
        <f>IF(N186="snížená",J186,0)</f>
        <v>0</v>
      </c>
      <c r="BG186" s="233">
        <f>IF(N186="zákl. přenesená",J186,0)</f>
        <v>0</v>
      </c>
      <c r="BH186" s="233">
        <f>IF(N186="sníž. přenesená",J186,0)</f>
        <v>0</v>
      </c>
      <c r="BI186" s="233">
        <f>IF(N186="nulová",J186,0)</f>
        <v>0</v>
      </c>
      <c r="BJ186" s="23" t="s">
        <v>80</v>
      </c>
      <c r="BK186" s="233">
        <f>ROUND(I186*H186,1)</f>
        <v>0</v>
      </c>
      <c r="BL186" s="23" t="s">
        <v>151</v>
      </c>
      <c r="BM186" s="23" t="s">
        <v>1402</v>
      </c>
    </row>
    <row r="187" spans="2:65" s="1" customFormat="1" ht="16.5" customHeight="1">
      <c r="B187" s="45"/>
      <c r="C187" s="223" t="s">
        <v>727</v>
      </c>
      <c r="D187" s="223" t="s">
        <v>131</v>
      </c>
      <c r="E187" s="224" t="s">
        <v>1366</v>
      </c>
      <c r="F187" s="225" t="s">
        <v>1367</v>
      </c>
      <c r="G187" s="226" t="s">
        <v>1319</v>
      </c>
      <c r="H187" s="227">
        <v>4</v>
      </c>
      <c r="I187" s="228"/>
      <c r="J187" s="227">
        <f>ROUND(I187*H187,1)</f>
        <v>0</v>
      </c>
      <c r="K187" s="225" t="s">
        <v>224</v>
      </c>
      <c r="L187" s="71"/>
      <c r="M187" s="229" t="s">
        <v>21</v>
      </c>
      <c r="N187" s="230" t="s">
        <v>43</v>
      </c>
      <c r="O187" s="46"/>
      <c r="P187" s="231">
        <f>O187*H187</f>
        <v>0</v>
      </c>
      <c r="Q187" s="231">
        <v>0</v>
      </c>
      <c r="R187" s="231">
        <f>Q187*H187</f>
        <v>0</v>
      </c>
      <c r="S187" s="231">
        <v>0</v>
      </c>
      <c r="T187" s="232">
        <f>S187*H187</f>
        <v>0</v>
      </c>
      <c r="AR187" s="23" t="s">
        <v>151</v>
      </c>
      <c r="AT187" s="23" t="s">
        <v>131</v>
      </c>
      <c r="AU187" s="23" t="s">
        <v>80</v>
      </c>
      <c r="AY187" s="23" t="s">
        <v>130</v>
      </c>
      <c r="BE187" s="233">
        <f>IF(N187="základní",J187,0)</f>
        <v>0</v>
      </c>
      <c r="BF187" s="233">
        <f>IF(N187="snížená",J187,0)</f>
        <v>0</v>
      </c>
      <c r="BG187" s="233">
        <f>IF(N187="zákl. přenesená",J187,0)</f>
        <v>0</v>
      </c>
      <c r="BH187" s="233">
        <f>IF(N187="sníž. přenesená",J187,0)</f>
        <v>0</v>
      </c>
      <c r="BI187" s="233">
        <f>IF(N187="nulová",J187,0)</f>
        <v>0</v>
      </c>
      <c r="BJ187" s="23" t="s">
        <v>80</v>
      </c>
      <c r="BK187" s="233">
        <f>ROUND(I187*H187,1)</f>
        <v>0</v>
      </c>
      <c r="BL187" s="23" t="s">
        <v>151</v>
      </c>
      <c r="BM187" s="23" t="s">
        <v>1403</v>
      </c>
    </row>
    <row r="188" spans="2:65" s="1" customFormat="1" ht="16.5" customHeight="1">
      <c r="B188" s="45"/>
      <c r="C188" s="223" t="s">
        <v>734</v>
      </c>
      <c r="D188" s="223" t="s">
        <v>131</v>
      </c>
      <c r="E188" s="224" t="s">
        <v>1404</v>
      </c>
      <c r="F188" s="225" t="s">
        <v>1321</v>
      </c>
      <c r="G188" s="226" t="s">
        <v>1322</v>
      </c>
      <c r="H188" s="227">
        <v>1</v>
      </c>
      <c r="I188" s="228"/>
      <c r="J188" s="227">
        <f>ROUND(I188*H188,1)</f>
        <v>0</v>
      </c>
      <c r="K188" s="225" t="s">
        <v>224</v>
      </c>
      <c r="L188" s="71"/>
      <c r="M188" s="229" t="s">
        <v>21</v>
      </c>
      <c r="N188" s="230" t="s">
        <v>43</v>
      </c>
      <c r="O188" s="46"/>
      <c r="P188" s="231">
        <f>O188*H188</f>
        <v>0</v>
      </c>
      <c r="Q188" s="231">
        <v>0</v>
      </c>
      <c r="R188" s="231">
        <f>Q188*H188</f>
        <v>0</v>
      </c>
      <c r="S188" s="231">
        <v>0</v>
      </c>
      <c r="T188" s="232">
        <f>S188*H188</f>
        <v>0</v>
      </c>
      <c r="AR188" s="23" t="s">
        <v>151</v>
      </c>
      <c r="AT188" s="23" t="s">
        <v>131</v>
      </c>
      <c r="AU188" s="23" t="s">
        <v>80</v>
      </c>
      <c r="AY188" s="23" t="s">
        <v>130</v>
      </c>
      <c r="BE188" s="233">
        <f>IF(N188="základní",J188,0)</f>
        <v>0</v>
      </c>
      <c r="BF188" s="233">
        <f>IF(N188="snížená",J188,0)</f>
        <v>0</v>
      </c>
      <c r="BG188" s="233">
        <f>IF(N188="zákl. přenesená",J188,0)</f>
        <v>0</v>
      </c>
      <c r="BH188" s="233">
        <f>IF(N188="sníž. přenesená",J188,0)</f>
        <v>0</v>
      </c>
      <c r="BI188" s="233">
        <f>IF(N188="nulová",J188,0)</f>
        <v>0</v>
      </c>
      <c r="BJ188" s="23" t="s">
        <v>80</v>
      </c>
      <c r="BK188" s="233">
        <f>ROUND(I188*H188,1)</f>
        <v>0</v>
      </c>
      <c r="BL188" s="23" t="s">
        <v>151</v>
      </c>
      <c r="BM188" s="23" t="s">
        <v>1405</v>
      </c>
    </row>
    <row r="189" spans="2:63" s="10" customFormat="1" ht="37.4" customHeight="1">
      <c r="B189" s="209"/>
      <c r="C189" s="210"/>
      <c r="D189" s="211" t="s">
        <v>71</v>
      </c>
      <c r="E189" s="212" t="s">
        <v>1130</v>
      </c>
      <c r="F189" s="212" t="s">
        <v>1375</v>
      </c>
      <c r="G189" s="210"/>
      <c r="H189" s="210"/>
      <c r="I189" s="213"/>
      <c r="J189" s="214">
        <f>BK189</f>
        <v>0</v>
      </c>
      <c r="K189" s="210"/>
      <c r="L189" s="215"/>
      <c r="M189" s="216"/>
      <c r="N189" s="217"/>
      <c r="O189" s="217"/>
      <c r="P189" s="218">
        <f>SUM(P190:P193)</f>
        <v>0</v>
      </c>
      <c r="Q189" s="217"/>
      <c r="R189" s="218">
        <f>SUM(R190:R193)</f>
        <v>0</v>
      </c>
      <c r="S189" s="217"/>
      <c r="T189" s="219">
        <f>SUM(T190:T193)</f>
        <v>0</v>
      </c>
      <c r="AR189" s="220" t="s">
        <v>80</v>
      </c>
      <c r="AT189" s="221" t="s">
        <v>71</v>
      </c>
      <c r="AU189" s="221" t="s">
        <v>72</v>
      </c>
      <c r="AY189" s="220" t="s">
        <v>130</v>
      </c>
      <c r="BK189" s="222">
        <f>SUM(BK190:BK193)</f>
        <v>0</v>
      </c>
    </row>
    <row r="190" spans="2:65" s="1" customFormat="1" ht="16.5" customHeight="1">
      <c r="B190" s="45"/>
      <c r="C190" s="223" t="s">
        <v>739</v>
      </c>
      <c r="D190" s="223" t="s">
        <v>131</v>
      </c>
      <c r="E190" s="224" t="s">
        <v>1369</v>
      </c>
      <c r="F190" s="225" t="s">
        <v>1325</v>
      </c>
      <c r="G190" s="226" t="s">
        <v>1061</v>
      </c>
      <c r="H190" s="227">
        <v>10</v>
      </c>
      <c r="I190" s="228"/>
      <c r="J190" s="227">
        <f>ROUND(I190*H190,1)</f>
        <v>0</v>
      </c>
      <c r="K190" s="225" t="s">
        <v>224</v>
      </c>
      <c r="L190" s="71"/>
      <c r="M190" s="229" t="s">
        <v>21</v>
      </c>
      <c r="N190" s="230" t="s">
        <v>43</v>
      </c>
      <c r="O190" s="46"/>
      <c r="P190" s="231">
        <f>O190*H190</f>
        <v>0</v>
      </c>
      <c r="Q190" s="231">
        <v>0</v>
      </c>
      <c r="R190" s="231">
        <f>Q190*H190</f>
        <v>0</v>
      </c>
      <c r="S190" s="231">
        <v>0</v>
      </c>
      <c r="T190" s="232">
        <f>S190*H190</f>
        <v>0</v>
      </c>
      <c r="AR190" s="23" t="s">
        <v>151</v>
      </c>
      <c r="AT190" s="23" t="s">
        <v>131</v>
      </c>
      <c r="AU190" s="23" t="s">
        <v>80</v>
      </c>
      <c r="AY190" s="23" t="s">
        <v>130</v>
      </c>
      <c r="BE190" s="233">
        <f>IF(N190="základní",J190,0)</f>
        <v>0</v>
      </c>
      <c r="BF190" s="233">
        <f>IF(N190="snížená",J190,0)</f>
        <v>0</v>
      </c>
      <c r="BG190" s="233">
        <f>IF(N190="zákl. přenesená",J190,0)</f>
        <v>0</v>
      </c>
      <c r="BH190" s="233">
        <f>IF(N190="sníž. přenesená",J190,0)</f>
        <v>0</v>
      </c>
      <c r="BI190" s="233">
        <f>IF(N190="nulová",J190,0)</f>
        <v>0</v>
      </c>
      <c r="BJ190" s="23" t="s">
        <v>80</v>
      </c>
      <c r="BK190" s="233">
        <f>ROUND(I190*H190,1)</f>
        <v>0</v>
      </c>
      <c r="BL190" s="23" t="s">
        <v>151</v>
      </c>
      <c r="BM190" s="23" t="s">
        <v>1406</v>
      </c>
    </row>
    <row r="191" spans="2:65" s="1" customFormat="1" ht="16.5" customHeight="1">
      <c r="B191" s="45"/>
      <c r="C191" s="223" t="s">
        <v>746</v>
      </c>
      <c r="D191" s="223" t="s">
        <v>131</v>
      </c>
      <c r="E191" s="224" t="s">
        <v>1370</v>
      </c>
      <c r="F191" s="225" t="s">
        <v>1327</v>
      </c>
      <c r="G191" s="226" t="s">
        <v>1061</v>
      </c>
      <c r="H191" s="227">
        <v>1</v>
      </c>
      <c r="I191" s="228"/>
      <c r="J191" s="227">
        <f>ROUND(I191*H191,1)</f>
        <v>0</v>
      </c>
      <c r="K191" s="225" t="s">
        <v>224</v>
      </c>
      <c r="L191" s="71"/>
      <c r="M191" s="229" t="s">
        <v>21</v>
      </c>
      <c r="N191" s="230" t="s">
        <v>43</v>
      </c>
      <c r="O191" s="46"/>
      <c r="P191" s="231">
        <f>O191*H191</f>
        <v>0</v>
      </c>
      <c r="Q191" s="231">
        <v>0</v>
      </c>
      <c r="R191" s="231">
        <f>Q191*H191</f>
        <v>0</v>
      </c>
      <c r="S191" s="231">
        <v>0</v>
      </c>
      <c r="T191" s="232">
        <f>S191*H191</f>
        <v>0</v>
      </c>
      <c r="AR191" s="23" t="s">
        <v>151</v>
      </c>
      <c r="AT191" s="23" t="s">
        <v>131</v>
      </c>
      <c r="AU191" s="23" t="s">
        <v>80</v>
      </c>
      <c r="AY191" s="23" t="s">
        <v>130</v>
      </c>
      <c r="BE191" s="233">
        <f>IF(N191="základní",J191,0)</f>
        <v>0</v>
      </c>
      <c r="BF191" s="233">
        <f>IF(N191="snížená",J191,0)</f>
        <v>0</v>
      </c>
      <c r="BG191" s="233">
        <f>IF(N191="zákl. přenesená",J191,0)</f>
        <v>0</v>
      </c>
      <c r="BH191" s="233">
        <f>IF(N191="sníž. přenesená",J191,0)</f>
        <v>0</v>
      </c>
      <c r="BI191" s="233">
        <f>IF(N191="nulová",J191,0)</f>
        <v>0</v>
      </c>
      <c r="BJ191" s="23" t="s">
        <v>80</v>
      </c>
      <c r="BK191" s="233">
        <f>ROUND(I191*H191,1)</f>
        <v>0</v>
      </c>
      <c r="BL191" s="23" t="s">
        <v>151</v>
      </c>
      <c r="BM191" s="23" t="s">
        <v>1407</v>
      </c>
    </row>
    <row r="192" spans="2:65" s="1" customFormat="1" ht="16.5" customHeight="1">
      <c r="B192" s="45"/>
      <c r="C192" s="223" t="s">
        <v>361</v>
      </c>
      <c r="D192" s="223" t="s">
        <v>131</v>
      </c>
      <c r="E192" s="224" t="s">
        <v>1371</v>
      </c>
      <c r="F192" s="225" t="s">
        <v>1329</v>
      </c>
      <c r="G192" s="226" t="s">
        <v>1061</v>
      </c>
      <c r="H192" s="227">
        <v>1</v>
      </c>
      <c r="I192" s="228"/>
      <c r="J192" s="227">
        <f>ROUND(I192*H192,1)</f>
        <v>0</v>
      </c>
      <c r="K192" s="225" t="s">
        <v>224</v>
      </c>
      <c r="L192" s="71"/>
      <c r="M192" s="229" t="s">
        <v>21</v>
      </c>
      <c r="N192" s="230" t="s">
        <v>43</v>
      </c>
      <c r="O192" s="46"/>
      <c r="P192" s="231">
        <f>O192*H192</f>
        <v>0</v>
      </c>
      <c r="Q192" s="231">
        <v>0</v>
      </c>
      <c r="R192" s="231">
        <f>Q192*H192</f>
        <v>0</v>
      </c>
      <c r="S192" s="231">
        <v>0</v>
      </c>
      <c r="T192" s="232">
        <f>S192*H192</f>
        <v>0</v>
      </c>
      <c r="AR192" s="23" t="s">
        <v>151</v>
      </c>
      <c r="AT192" s="23" t="s">
        <v>131</v>
      </c>
      <c r="AU192" s="23" t="s">
        <v>80</v>
      </c>
      <c r="AY192" s="23" t="s">
        <v>130</v>
      </c>
      <c r="BE192" s="233">
        <f>IF(N192="základní",J192,0)</f>
        <v>0</v>
      </c>
      <c r="BF192" s="233">
        <f>IF(N192="snížená",J192,0)</f>
        <v>0</v>
      </c>
      <c r="BG192" s="233">
        <f>IF(N192="zákl. přenesená",J192,0)</f>
        <v>0</v>
      </c>
      <c r="BH192" s="233">
        <f>IF(N192="sníž. přenesená",J192,0)</f>
        <v>0</v>
      </c>
      <c r="BI192" s="233">
        <f>IF(N192="nulová",J192,0)</f>
        <v>0</v>
      </c>
      <c r="BJ192" s="23" t="s">
        <v>80</v>
      </c>
      <c r="BK192" s="233">
        <f>ROUND(I192*H192,1)</f>
        <v>0</v>
      </c>
      <c r="BL192" s="23" t="s">
        <v>151</v>
      </c>
      <c r="BM192" s="23" t="s">
        <v>1408</v>
      </c>
    </row>
    <row r="193" spans="2:65" s="1" customFormat="1" ht="16.5" customHeight="1">
      <c r="B193" s="45"/>
      <c r="C193" s="223" t="s">
        <v>758</v>
      </c>
      <c r="D193" s="223" t="s">
        <v>131</v>
      </c>
      <c r="E193" s="224" t="s">
        <v>1372</v>
      </c>
      <c r="F193" s="225" t="s">
        <v>1331</v>
      </c>
      <c r="G193" s="226" t="s">
        <v>215</v>
      </c>
      <c r="H193" s="227">
        <v>1</v>
      </c>
      <c r="I193" s="228"/>
      <c r="J193" s="227">
        <f>ROUND(I193*H193,1)</f>
        <v>0</v>
      </c>
      <c r="K193" s="225" t="s">
        <v>224</v>
      </c>
      <c r="L193" s="71"/>
      <c r="M193" s="229" t="s">
        <v>21</v>
      </c>
      <c r="N193" s="230" t="s">
        <v>43</v>
      </c>
      <c r="O193" s="46"/>
      <c r="P193" s="231">
        <f>O193*H193</f>
        <v>0</v>
      </c>
      <c r="Q193" s="231">
        <v>0</v>
      </c>
      <c r="R193" s="231">
        <f>Q193*H193</f>
        <v>0</v>
      </c>
      <c r="S193" s="231">
        <v>0</v>
      </c>
      <c r="T193" s="232">
        <f>S193*H193</f>
        <v>0</v>
      </c>
      <c r="AR193" s="23" t="s">
        <v>151</v>
      </c>
      <c r="AT193" s="23" t="s">
        <v>131</v>
      </c>
      <c r="AU193" s="23" t="s">
        <v>80</v>
      </c>
      <c r="AY193" s="23" t="s">
        <v>130</v>
      </c>
      <c r="BE193" s="233">
        <f>IF(N193="základní",J193,0)</f>
        <v>0</v>
      </c>
      <c r="BF193" s="233">
        <f>IF(N193="snížená",J193,0)</f>
        <v>0</v>
      </c>
      <c r="BG193" s="233">
        <f>IF(N193="zákl. přenesená",J193,0)</f>
        <v>0</v>
      </c>
      <c r="BH193" s="233">
        <f>IF(N193="sníž. přenesená",J193,0)</f>
        <v>0</v>
      </c>
      <c r="BI193" s="233">
        <f>IF(N193="nulová",J193,0)</f>
        <v>0</v>
      </c>
      <c r="BJ193" s="23" t="s">
        <v>80</v>
      </c>
      <c r="BK193" s="233">
        <f>ROUND(I193*H193,1)</f>
        <v>0</v>
      </c>
      <c r="BL193" s="23" t="s">
        <v>151</v>
      </c>
      <c r="BM193" s="23" t="s">
        <v>1409</v>
      </c>
    </row>
    <row r="194" spans="2:63" s="10" customFormat="1" ht="37.4" customHeight="1">
      <c r="B194" s="209"/>
      <c r="C194" s="210"/>
      <c r="D194" s="211" t="s">
        <v>71</v>
      </c>
      <c r="E194" s="212" t="s">
        <v>1166</v>
      </c>
      <c r="F194" s="212" t="s">
        <v>1410</v>
      </c>
      <c r="G194" s="210"/>
      <c r="H194" s="210"/>
      <c r="I194" s="213"/>
      <c r="J194" s="214">
        <f>BK194</f>
        <v>0</v>
      </c>
      <c r="K194" s="210"/>
      <c r="L194" s="215"/>
      <c r="M194" s="216"/>
      <c r="N194" s="217"/>
      <c r="O194" s="217"/>
      <c r="P194" s="218">
        <f>SUM(P195:P199)</f>
        <v>0</v>
      </c>
      <c r="Q194" s="217"/>
      <c r="R194" s="218">
        <f>SUM(R195:R199)</f>
        <v>0</v>
      </c>
      <c r="S194" s="217"/>
      <c r="T194" s="219">
        <f>SUM(T195:T199)</f>
        <v>0</v>
      </c>
      <c r="AR194" s="220" t="s">
        <v>80</v>
      </c>
      <c r="AT194" s="221" t="s">
        <v>71</v>
      </c>
      <c r="AU194" s="221" t="s">
        <v>72</v>
      </c>
      <c r="AY194" s="220" t="s">
        <v>130</v>
      </c>
      <c r="BK194" s="222">
        <f>SUM(BK195:BK199)</f>
        <v>0</v>
      </c>
    </row>
    <row r="195" spans="2:65" s="1" customFormat="1" ht="25.5" customHeight="1">
      <c r="B195" s="45"/>
      <c r="C195" s="271" t="s">
        <v>764</v>
      </c>
      <c r="D195" s="271" t="s">
        <v>261</v>
      </c>
      <c r="E195" s="272" t="s">
        <v>1411</v>
      </c>
      <c r="F195" s="273" t="s">
        <v>1412</v>
      </c>
      <c r="G195" s="274" t="s">
        <v>1061</v>
      </c>
      <c r="H195" s="275">
        <v>2</v>
      </c>
      <c r="I195" s="276"/>
      <c r="J195" s="275">
        <f>ROUND(I195*H195,1)</f>
        <v>0</v>
      </c>
      <c r="K195" s="273" t="s">
        <v>224</v>
      </c>
      <c r="L195" s="277"/>
      <c r="M195" s="278" t="s">
        <v>21</v>
      </c>
      <c r="N195" s="279" t="s">
        <v>43</v>
      </c>
      <c r="O195" s="46"/>
      <c r="P195" s="231">
        <f>O195*H195</f>
        <v>0</v>
      </c>
      <c r="Q195" s="231">
        <v>0</v>
      </c>
      <c r="R195" s="231">
        <f>Q195*H195</f>
        <v>0</v>
      </c>
      <c r="S195" s="231">
        <v>0</v>
      </c>
      <c r="T195" s="232">
        <f>S195*H195</f>
        <v>0</v>
      </c>
      <c r="AR195" s="23" t="s">
        <v>228</v>
      </c>
      <c r="AT195" s="23" t="s">
        <v>261</v>
      </c>
      <c r="AU195" s="23" t="s">
        <v>80</v>
      </c>
      <c r="AY195" s="23" t="s">
        <v>130</v>
      </c>
      <c r="BE195" s="233">
        <f>IF(N195="základní",J195,0)</f>
        <v>0</v>
      </c>
      <c r="BF195" s="233">
        <f>IF(N195="snížená",J195,0)</f>
        <v>0</v>
      </c>
      <c r="BG195" s="233">
        <f>IF(N195="zákl. přenesená",J195,0)</f>
        <v>0</v>
      </c>
      <c r="BH195" s="233">
        <f>IF(N195="sníž. přenesená",J195,0)</f>
        <v>0</v>
      </c>
      <c r="BI195" s="233">
        <f>IF(N195="nulová",J195,0)</f>
        <v>0</v>
      </c>
      <c r="BJ195" s="23" t="s">
        <v>80</v>
      </c>
      <c r="BK195" s="233">
        <f>ROUND(I195*H195,1)</f>
        <v>0</v>
      </c>
      <c r="BL195" s="23" t="s">
        <v>151</v>
      </c>
      <c r="BM195" s="23" t="s">
        <v>1413</v>
      </c>
    </row>
    <row r="196" spans="2:65" s="1" customFormat="1" ht="25.5" customHeight="1">
      <c r="B196" s="45"/>
      <c r="C196" s="271" t="s">
        <v>768</v>
      </c>
      <c r="D196" s="271" t="s">
        <v>261</v>
      </c>
      <c r="E196" s="272" t="s">
        <v>1414</v>
      </c>
      <c r="F196" s="273" t="s">
        <v>1415</v>
      </c>
      <c r="G196" s="274" t="s">
        <v>1061</v>
      </c>
      <c r="H196" s="275">
        <v>1</v>
      </c>
      <c r="I196" s="276"/>
      <c r="J196" s="275">
        <f>ROUND(I196*H196,1)</f>
        <v>0</v>
      </c>
      <c r="K196" s="273" t="s">
        <v>224</v>
      </c>
      <c r="L196" s="277"/>
      <c r="M196" s="278" t="s">
        <v>21</v>
      </c>
      <c r="N196" s="279" t="s">
        <v>43</v>
      </c>
      <c r="O196" s="46"/>
      <c r="P196" s="231">
        <f>O196*H196</f>
        <v>0</v>
      </c>
      <c r="Q196" s="231">
        <v>0</v>
      </c>
      <c r="R196" s="231">
        <f>Q196*H196</f>
        <v>0</v>
      </c>
      <c r="S196" s="231">
        <v>0</v>
      </c>
      <c r="T196" s="232">
        <f>S196*H196</f>
        <v>0</v>
      </c>
      <c r="AR196" s="23" t="s">
        <v>228</v>
      </c>
      <c r="AT196" s="23" t="s">
        <v>261</v>
      </c>
      <c r="AU196" s="23" t="s">
        <v>80</v>
      </c>
      <c r="AY196" s="23" t="s">
        <v>130</v>
      </c>
      <c r="BE196" s="233">
        <f>IF(N196="základní",J196,0)</f>
        <v>0</v>
      </c>
      <c r="BF196" s="233">
        <f>IF(N196="snížená",J196,0)</f>
        <v>0</v>
      </c>
      <c r="BG196" s="233">
        <f>IF(N196="zákl. přenesená",J196,0)</f>
        <v>0</v>
      </c>
      <c r="BH196" s="233">
        <f>IF(N196="sníž. přenesená",J196,0)</f>
        <v>0</v>
      </c>
      <c r="BI196" s="233">
        <f>IF(N196="nulová",J196,0)</f>
        <v>0</v>
      </c>
      <c r="BJ196" s="23" t="s">
        <v>80</v>
      </c>
      <c r="BK196" s="233">
        <f>ROUND(I196*H196,1)</f>
        <v>0</v>
      </c>
      <c r="BL196" s="23" t="s">
        <v>151</v>
      </c>
      <c r="BM196" s="23" t="s">
        <v>1416</v>
      </c>
    </row>
    <row r="197" spans="2:65" s="1" customFormat="1" ht="25.5" customHeight="1">
      <c r="B197" s="45"/>
      <c r="C197" s="271" t="s">
        <v>772</v>
      </c>
      <c r="D197" s="271" t="s">
        <v>261</v>
      </c>
      <c r="E197" s="272" t="s">
        <v>1417</v>
      </c>
      <c r="F197" s="273" t="s">
        <v>1418</v>
      </c>
      <c r="G197" s="274" t="s">
        <v>1061</v>
      </c>
      <c r="H197" s="275">
        <v>1</v>
      </c>
      <c r="I197" s="276"/>
      <c r="J197" s="275">
        <f>ROUND(I197*H197,1)</f>
        <v>0</v>
      </c>
      <c r="K197" s="273" t="s">
        <v>224</v>
      </c>
      <c r="L197" s="277"/>
      <c r="M197" s="278" t="s">
        <v>21</v>
      </c>
      <c r="N197" s="279" t="s">
        <v>43</v>
      </c>
      <c r="O197" s="46"/>
      <c r="P197" s="231">
        <f>O197*H197</f>
        <v>0</v>
      </c>
      <c r="Q197" s="231">
        <v>0</v>
      </c>
      <c r="R197" s="231">
        <f>Q197*H197</f>
        <v>0</v>
      </c>
      <c r="S197" s="231">
        <v>0</v>
      </c>
      <c r="T197" s="232">
        <f>S197*H197</f>
        <v>0</v>
      </c>
      <c r="AR197" s="23" t="s">
        <v>228</v>
      </c>
      <c r="AT197" s="23" t="s">
        <v>261</v>
      </c>
      <c r="AU197" s="23" t="s">
        <v>80</v>
      </c>
      <c r="AY197" s="23" t="s">
        <v>130</v>
      </c>
      <c r="BE197" s="233">
        <f>IF(N197="základní",J197,0)</f>
        <v>0</v>
      </c>
      <c r="BF197" s="233">
        <f>IF(N197="snížená",J197,0)</f>
        <v>0</v>
      </c>
      <c r="BG197" s="233">
        <f>IF(N197="zákl. přenesená",J197,0)</f>
        <v>0</v>
      </c>
      <c r="BH197" s="233">
        <f>IF(N197="sníž. přenesená",J197,0)</f>
        <v>0</v>
      </c>
      <c r="BI197" s="233">
        <f>IF(N197="nulová",J197,0)</f>
        <v>0</v>
      </c>
      <c r="BJ197" s="23" t="s">
        <v>80</v>
      </c>
      <c r="BK197" s="233">
        <f>ROUND(I197*H197,1)</f>
        <v>0</v>
      </c>
      <c r="BL197" s="23" t="s">
        <v>151</v>
      </c>
      <c r="BM197" s="23" t="s">
        <v>1419</v>
      </c>
    </row>
    <row r="198" spans="2:65" s="1" customFormat="1" ht="25.5" customHeight="1">
      <c r="B198" s="45"/>
      <c r="C198" s="271" t="s">
        <v>776</v>
      </c>
      <c r="D198" s="271" t="s">
        <v>261</v>
      </c>
      <c r="E198" s="272" t="s">
        <v>1420</v>
      </c>
      <c r="F198" s="273" t="s">
        <v>1421</v>
      </c>
      <c r="G198" s="274" t="s">
        <v>1061</v>
      </c>
      <c r="H198" s="275">
        <v>4</v>
      </c>
      <c r="I198" s="276"/>
      <c r="J198" s="275">
        <f>ROUND(I198*H198,1)</f>
        <v>0</v>
      </c>
      <c r="K198" s="273" t="s">
        <v>224</v>
      </c>
      <c r="L198" s="277"/>
      <c r="M198" s="278" t="s">
        <v>21</v>
      </c>
      <c r="N198" s="279" t="s">
        <v>43</v>
      </c>
      <c r="O198" s="46"/>
      <c r="P198" s="231">
        <f>O198*H198</f>
        <v>0</v>
      </c>
      <c r="Q198" s="231">
        <v>0</v>
      </c>
      <c r="R198" s="231">
        <f>Q198*H198</f>
        <v>0</v>
      </c>
      <c r="S198" s="231">
        <v>0</v>
      </c>
      <c r="T198" s="232">
        <f>S198*H198</f>
        <v>0</v>
      </c>
      <c r="AR198" s="23" t="s">
        <v>228</v>
      </c>
      <c r="AT198" s="23" t="s">
        <v>261</v>
      </c>
      <c r="AU198" s="23" t="s">
        <v>80</v>
      </c>
      <c r="AY198" s="23" t="s">
        <v>130</v>
      </c>
      <c r="BE198" s="233">
        <f>IF(N198="základní",J198,0)</f>
        <v>0</v>
      </c>
      <c r="BF198" s="233">
        <f>IF(N198="snížená",J198,0)</f>
        <v>0</v>
      </c>
      <c r="BG198" s="233">
        <f>IF(N198="zákl. přenesená",J198,0)</f>
        <v>0</v>
      </c>
      <c r="BH198" s="233">
        <f>IF(N198="sníž. přenesená",J198,0)</f>
        <v>0</v>
      </c>
      <c r="BI198" s="233">
        <f>IF(N198="nulová",J198,0)</f>
        <v>0</v>
      </c>
      <c r="BJ198" s="23" t="s">
        <v>80</v>
      </c>
      <c r="BK198" s="233">
        <f>ROUND(I198*H198,1)</f>
        <v>0</v>
      </c>
      <c r="BL198" s="23" t="s">
        <v>151</v>
      </c>
      <c r="BM198" s="23" t="s">
        <v>1422</v>
      </c>
    </row>
    <row r="199" spans="2:65" s="1" customFormat="1" ht="16.5" customHeight="1">
      <c r="B199" s="45"/>
      <c r="C199" s="271" t="s">
        <v>781</v>
      </c>
      <c r="D199" s="271" t="s">
        <v>261</v>
      </c>
      <c r="E199" s="272" t="s">
        <v>1423</v>
      </c>
      <c r="F199" s="273" t="s">
        <v>1321</v>
      </c>
      <c r="G199" s="274" t="s">
        <v>1322</v>
      </c>
      <c r="H199" s="275">
        <v>1</v>
      </c>
      <c r="I199" s="276"/>
      <c r="J199" s="275">
        <f>ROUND(I199*H199,1)</f>
        <v>0</v>
      </c>
      <c r="K199" s="273" t="s">
        <v>224</v>
      </c>
      <c r="L199" s="277"/>
      <c r="M199" s="278" t="s">
        <v>21</v>
      </c>
      <c r="N199" s="279" t="s">
        <v>43</v>
      </c>
      <c r="O199" s="46"/>
      <c r="P199" s="231">
        <f>O199*H199</f>
        <v>0</v>
      </c>
      <c r="Q199" s="231">
        <v>0</v>
      </c>
      <c r="R199" s="231">
        <f>Q199*H199</f>
        <v>0</v>
      </c>
      <c r="S199" s="231">
        <v>0</v>
      </c>
      <c r="T199" s="232">
        <f>S199*H199</f>
        <v>0</v>
      </c>
      <c r="AR199" s="23" t="s">
        <v>228</v>
      </c>
      <c r="AT199" s="23" t="s">
        <v>261</v>
      </c>
      <c r="AU199" s="23" t="s">
        <v>80</v>
      </c>
      <c r="AY199" s="23" t="s">
        <v>130</v>
      </c>
      <c r="BE199" s="233">
        <f>IF(N199="základní",J199,0)</f>
        <v>0</v>
      </c>
      <c r="BF199" s="233">
        <f>IF(N199="snížená",J199,0)</f>
        <v>0</v>
      </c>
      <c r="BG199" s="233">
        <f>IF(N199="zákl. přenesená",J199,0)</f>
        <v>0</v>
      </c>
      <c r="BH199" s="233">
        <f>IF(N199="sníž. přenesená",J199,0)</f>
        <v>0</v>
      </c>
      <c r="BI199" s="233">
        <f>IF(N199="nulová",J199,0)</f>
        <v>0</v>
      </c>
      <c r="BJ199" s="23" t="s">
        <v>80</v>
      </c>
      <c r="BK199" s="233">
        <f>ROUND(I199*H199,1)</f>
        <v>0</v>
      </c>
      <c r="BL199" s="23" t="s">
        <v>151</v>
      </c>
      <c r="BM199" s="23" t="s">
        <v>1424</v>
      </c>
    </row>
    <row r="200" spans="2:63" s="10" customFormat="1" ht="37.4" customHeight="1">
      <c r="B200" s="209"/>
      <c r="C200" s="210"/>
      <c r="D200" s="211" t="s">
        <v>71</v>
      </c>
      <c r="E200" s="212" t="s">
        <v>1425</v>
      </c>
      <c r="F200" s="212" t="s">
        <v>1426</v>
      </c>
      <c r="G200" s="210"/>
      <c r="H200" s="210"/>
      <c r="I200" s="213"/>
      <c r="J200" s="214">
        <f>BK200</f>
        <v>0</v>
      </c>
      <c r="K200" s="210"/>
      <c r="L200" s="215"/>
      <c r="M200" s="216"/>
      <c r="N200" s="217"/>
      <c r="O200" s="217"/>
      <c r="P200" s="218">
        <f>SUM(P201:P205)</f>
        <v>0</v>
      </c>
      <c r="Q200" s="217"/>
      <c r="R200" s="218">
        <f>SUM(R201:R205)</f>
        <v>0</v>
      </c>
      <c r="S200" s="217"/>
      <c r="T200" s="219">
        <f>SUM(T201:T205)</f>
        <v>0</v>
      </c>
      <c r="AR200" s="220" t="s">
        <v>80</v>
      </c>
      <c r="AT200" s="221" t="s">
        <v>71</v>
      </c>
      <c r="AU200" s="221" t="s">
        <v>72</v>
      </c>
      <c r="AY200" s="220" t="s">
        <v>130</v>
      </c>
      <c r="BK200" s="222">
        <f>SUM(BK201:BK205)</f>
        <v>0</v>
      </c>
    </row>
    <row r="201" spans="2:65" s="1" customFormat="1" ht="25.5" customHeight="1">
      <c r="B201" s="45"/>
      <c r="C201" s="223" t="s">
        <v>786</v>
      </c>
      <c r="D201" s="223" t="s">
        <v>131</v>
      </c>
      <c r="E201" s="224" t="s">
        <v>1427</v>
      </c>
      <c r="F201" s="225" t="s">
        <v>1412</v>
      </c>
      <c r="G201" s="226" t="s">
        <v>1061</v>
      </c>
      <c r="H201" s="227">
        <v>2</v>
      </c>
      <c r="I201" s="228"/>
      <c r="J201" s="227">
        <f>ROUND(I201*H201,1)</f>
        <v>0</v>
      </c>
      <c r="K201" s="225" t="s">
        <v>224</v>
      </c>
      <c r="L201" s="71"/>
      <c r="M201" s="229" t="s">
        <v>21</v>
      </c>
      <c r="N201" s="230" t="s">
        <v>43</v>
      </c>
      <c r="O201" s="46"/>
      <c r="P201" s="231">
        <f>O201*H201</f>
        <v>0</v>
      </c>
      <c r="Q201" s="231">
        <v>0</v>
      </c>
      <c r="R201" s="231">
        <f>Q201*H201</f>
        <v>0</v>
      </c>
      <c r="S201" s="231">
        <v>0</v>
      </c>
      <c r="T201" s="232">
        <f>S201*H201</f>
        <v>0</v>
      </c>
      <c r="AR201" s="23" t="s">
        <v>151</v>
      </c>
      <c r="AT201" s="23" t="s">
        <v>131</v>
      </c>
      <c r="AU201" s="23" t="s">
        <v>80</v>
      </c>
      <c r="AY201" s="23" t="s">
        <v>130</v>
      </c>
      <c r="BE201" s="233">
        <f>IF(N201="základní",J201,0)</f>
        <v>0</v>
      </c>
      <c r="BF201" s="233">
        <f>IF(N201="snížená",J201,0)</f>
        <v>0</v>
      </c>
      <c r="BG201" s="233">
        <f>IF(N201="zákl. přenesená",J201,0)</f>
        <v>0</v>
      </c>
      <c r="BH201" s="233">
        <f>IF(N201="sníž. přenesená",J201,0)</f>
        <v>0</v>
      </c>
      <c r="BI201" s="233">
        <f>IF(N201="nulová",J201,0)</f>
        <v>0</v>
      </c>
      <c r="BJ201" s="23" t="s">
        <v>80</v>
      </c>
      <c r="BK201" s="233">
        <f>ROUND(I201*H201,1)</f>
        <v>0</v>
      </c>
      <c r="BL201" s="23" t="s">
        <v>151</v>
      </c>
      <c r="BM201" s="23" t="s">
        <v>1428</v>
      </c>
    </row>
    <row r="202" spans="2:65" s="1" customFormat="1" ht="25.5" customHeight="1">
      <c r="B202" s="45"/>
      <c r="C202" s="223" t="s">
        <v>791</v>
      </c>
      <c r="D202" s="223" t="s">
        <v>131</v>
      </c>
      <c r="E202" s="224" t="s">
        <v>1429</v>
      </c>
      <c r="F202" s="225" t="s">
        <v>1415</v>
      </c>
      <c r="G202" s="226" t="s">
        <v>1061</v>
      </c>
      <c r="H202" s="227">
        <v>1</v>
      </c>
      <c r="I202" s="228"/>
      <c r="J202" s="227">
        <f>ROUND(I202*H202,1)</f>
        <v>0</v>
      </c>
      <c r="K202" s="225" t="s">
        <v>224</v>
      </c>
      <c r="L202" s="71"/>
      <c r="M202" s="229" t="s">
        <v>21</v>
      </c>
      <c r="N202" s="230" t="s">
        <v>43</v>
      </c>
      <c r="O202" s="46"/>
      <c r="P202" s="231">
        <f>O202*H202</f>
        <v>0</v>
      </c>
      <c r="Q202" s="231">
        <v>0</v>
      </c>
      <c r="R202" s="231">
        <f>Q202*H202</f>
        <v>0</v>
      </c>
      <c r="S202" s="231">
        <v>0</v>
      </c>
      <c r="T202" s="232">
        <f>S202*H202</f>
        <v>0</v>
      </c>
      <c r="AR202" s="23" t="s">
        <v>151</v>
      </c>
      <c r="AT202" s="23" t="s">
        <v>131</v>
      </c>
      <c r="AU202" s="23" t="s">
        <v>80</v>
      </c>
      <c r="AY202" s="23" t="s">
        <v>130</v>
      </c>
      <c r="BE202" s="233">
        <f>IF(N202="základní",J202,0)</f>
        <v>0</v>
      </c>
      <c r="BF202" s="233">
        <f>IF(N202="snížená",J202,0)</f>
        <v>0</v>
      </c>
      <c r="BG202" s="233">
        <f>IF(N202="zákl. přenesená",J202,0)</f>
        <v>0</v>
      </c>
      <c r="BH202" s="233">
        <f>IF(N202="sníž. přenesená",J202,0)</f>
        <v>0</v>
      </c>
      <c r="BI202" s="233">
        <f>IF(N202="nulová",J202,0)</f>
        <v>0</v>
      </c>
      <c r="BJ202" s="23" t="s">
        <v>80</v>
      </c>
      <c r="BK202" s="233">
        <f>ROUND(I202*H202,1)</f>
        <v>0</v>
      </c>
      <c r="BL202" s="23" t="s">
        <v>151</v>
      </c>
      <c r="BM202" s="23" t="s">
        <v>1430</v>
      </c>
    </row>
    <row r="203" spans="2:65" s="1" customFormat="1" ht="25.5" customHeight="1">
      <c r="B203" s="45"/>
      <c r="C203" s="223" t="s">
        <v>795</v>
      </c>
      <c r="D203" s="223" t="s">
        <v>131</v>
      </c>
      <c r="E203" s="224" t="s">
        <v>1431</v>
      </c>
      <c r="F203" s="225" t="s">
        <v>1418</v>
      </c>
      <c r="G203" s="226" t="s">
        <v>1061</v>
      </c>
      <c r="H203" s="227">
        <v>1</v>
      </c>
      <c r="I203" s="228"/>
      <c r="J203" s="227">
        <f>ROUND(I203*H203,1)</f>
        <v>0</v>
      </c>
      <c r="K203" s="225" t="s">
        <v>224</v>
      </c>
      <c r="L203" s="71"/>
      <c r="M203" s="229" t="s">
        <v>21</v>
      </c>
      <c r="N203" s="230" t="s">
        <v>43</v>
      </c>
      <c r="O203" s="46"/>
      <c r="P203" s="231">
        <f>O203*H203</f>
        <v>0</v>
      </c>
      <c r="Q203" s="231">
        <v>0</v>
      </c>
      <c r="R203" s="231">
        <f>Q203*H203</f>
        <v>0</v>
      </c>
      <c r="S203" s="231">
        <v>0</v>
      </c>
      <c r="T203" s="232">
        <f>S203*H203</f>
        <v>0</v>
      </c>
      <c r="AR203" s="23" t="s">
        <v>151</v>
      </c>
      <c r="AT203" s="23" t="s">
        <v>131</v>
      </c>
      <c r="AU203" s="23" t="s">
        <v>80</v>
      </c>
      <c r="AY203" s="23" t="s">
        <v>130</v>
      </c>
      <c r="BE203" s="233">
        <f>IF(N203="základní",J203,0)</f>
        <v>0</v>
      </c>
      <c r="BF203" s="233">
        <f>IF(N203="snížená",J203,0)</f>
        <v>0</v>
      </c>
      <c r="BG203" s="233">
        <f>IF(N203="zákl. přenesená",J203,0)</f>
        <v>0</v>
      </c>
      <c r="BH203" s="233">
        <f>IF(N203="sníž. přenesená",J203,0)</f>
        <v>0</v>
      </c>
      <c r="BI203" s="233">
        <f>IF(N203="nulová",J203,0)</f>
        <v>0</v>
      </c>
      <c r="BJ203" s="23" t="s">
        <v>80</v>
      </c>
      <c r="BK203" s="233">
        <f>ROUND(I203*H203,1)</f>
        <v>0</v>
      </c>
      <c r="BL203" s="23" t="s">
        <v>151</v>
      </c>
      <c r="BM203" s="23" t="s">
        <v>1432</v>
      </c>
    </row>
    <row r="204" spans="2:65" s="1" customFormat="1" ht="25.5" customHeight="1">
      <c r="B204" s="45"/>
      <c r="C204" s="223" t="s">
        <v>800</v>
      </c>
      <c r="D204" s="223" t="s">
        <v>131</v>
      </c>
      <c r="E204" s="224" t="s">
        <v>1433</v>
      </c>
      <c r="F204" s="225" t="s">
        <v>1421</v>
      </c>
      <c r="G204" s="226" t="s">
        <v>1061</v>
      </c>
      <c r="H204" s="227">
        <v>4</v>
      </c>
      <c r="I204" s="228"/>
      <c r="J204" s="227">
        <f>ROUND(I204*H204,1)</f>
        <v>0</v>
      </c>
      <c r="K204" s="225" t="s">
        <v>224</v>
      </c>
      <c r="L204" s="71"/>
      <c r="M204" s="229" t="s">
        <v>21</v>
      </c>
      <c r="N204" s="230" t="s">
        <v>43</v>
      </c>
      <c r="O204" s="46"/>
      <c r="P204" s="231">
        <f>O204*H204</f>
        <v>0</v>
      </c>
      <c r="Q204" s="231">
        <v>0</v>
      </c>
      <c r="R204" s="231">
        <f>Q204*H204</f>
        <v>0</v>
      </c>
      <c r="S204" s="231">
        <v>0</v>
      </c>
      <c r="T204" s="232">
        <f>S204*H204</f>
        <v>0</v>
      </c>
      <c r="AR204" s="23" t="s">
        <v>151</v>
      </c>
      <c r="AT204" s="23" t="s">
        <v>131</v>
      </c>
      <c r="AU204" s="23" t="s">
        <v>80</v>
      </c>
      <c r="AY204" s="23" t="s">
        <v>130</v>
      </c>
      <c r="BE204" s="233">
        <f>IF(N204="základní",J204,0)</f>
        <v>0</v>
      </c>
      <c r="BF204" s="233">
        <f>IF(N204="snížená",J204,0)</f>
        <v>0</v>
      </c>
      <c r="BG204" s="233">
        <f>IF(N204="zákl. přenesená",J204,0)</f>
        <v>0</v>
      </c>
      <c r="BH204" s="233">
        <f>IF(N204="sníž. přenesená",J204,0)</f>
        <v>0</v>
      </c>
      <c r="BI204" s="233">
        <f>IF(N204="nulová",J204,0)</f>
        <v>0</v>
      </c>
      <c r="BJ204" s="23" t="s">
        <v>80</v>
      </c>
      <c r="BK204" s="233">
        <f>ROUND(I204*H204,1)</f>
        <v>0</v>
      </c>
      <c r="BL204" s="23" t="s">
        <v>151</v>
      </c>
      <c r="BM204" s="23" t="s">
        <v>1434</v>
      </c>
    </row>
    <row r="205" spans="2:65" s="1" customFormat="1" ht="16.5" customHeight="1">
      <c r="B205" s="45"/>
      <c r="C205" s="223" t="s">
        <v>806</v>
      </c>
      <c r="D205" s="223" t="s">
        <v>131</v>
      </c>
      <c r="E205" s="224" t="s">
        <v>1435</v>
      </c>
      <c r="F205" s="225" t="s">
        <v>1321</v>
      </c>
      <c r="G205" s="226" t="s">
        <v>1322</v>
      </c>
      <c r="H205" s="227">
        <v>1</v>
      </c>
      <c r="I205" s="228"/>
      <c r="J205" s="227">
        <f>ROUND(I205*H205,1)</f>
        <v>0</v>
      </c>
      <c r="K205" s="225" t="s">
        <v>224</v>
      </c>
      <c r="L205" s="71"/>
      <c r="M205" s="229" t="s">
        <v>21</v>
      </c>
      <c r="N205" s="230" t="s">
        <v>43</v>
      </c>
      <c r="O205" s="46"/>
      <c r="P205" s="231">
        <f>O205*H205</f>
        <v>0</v>
      </c>
      <c r="Q205" s="231">
        <v>0</v>
      </c>
      <c r="R205" s="231">
        <f>Q205*H205</f>
        <v>0</v>
      </c>
      <c r="S205" s="231">
        <v>0</v>
      </c>
      <c r="T205" s="232">
        <f>S205*H205</f>
        <v>0</v>
      </c>
      <c r="AR205" s="23" t="s">
        <v>151</v>
      </c>
      <c r="AT205" s="23" t="s">
        <v>131</v>
      </c>
      <c r="AU205" s="23" t="s">
        <v>80</v>
      </c>
      <c r="AY205" s="23" t="s">
        <v>130</v>
      </c>
      <c r="BE205" s="233">
        <f>IF(N205="základní",J205,0)</f>
        <v>0</v>
      </c>
      <c r="BF205" s="233">
        <f>IF(N205="snížená",J205,0)</f>
        <v>0</v>
      </c>
      <c r="BG205" s="233">
        <f>IF(N205="zákl. přenesená",J205,0)</f>
        <v>0</v>
      </c>
      <c r="BH205" s="233">
        <f>IF(N205="sníž. přenesená",J205,0)</f>
        <v>0</v>
      </c>
      <c r="BI205" s="233">
        <f>IF(N205="nulová",J205,0)</f>
        <v>0</v>
      </c>
      <c r="BJ205" s="23" t="s">
        <v>80</v>
      </c>
      <c r="BK205" s="233">
        <f>ROUND(I205*H205,1)</f>
        <v>0</v>
      </c>
      <c r="BL205" s="23" t="s">
        <v>151</v>
      </c>
      <c r="BM205" s="23" t="s">
        <v>1436</v>
      </c>
    </row>
    <row r="206" spans="2:63" s="10" customFormat="1" ht="37.4" customHeight="1">
      <c r="B206" s="209"/>
      <c r="C206" s="210"/>
      <c r="D206" s="211" t="s">
        <v>71</v>
      </c>
      <c r="E206" s="212" t="s">
        <v>1437</v>
      </c>
      <c r="F206" s="212" t="s">
        <v>1438</v>
      </c>
      <c r="G206" s="210"/>
      <c r="H206" s="210"/>
      <c r="I206" s="213"/>
      <c r="J206" s="214">
        <f>BK206</f>
        <v>0</v>
      </c>
      <c r="K206" s="210"/>
      <c r="L206" s="215"/>
      <c r="M206" s="216"/>
      <c r="N206" s="217"/>
      <c r="O206" s="217"/>
      <c r="P206" s="218">
        <f>SUM(P207:P210)</f>
        <v>0</v>
      </c>
      <c r="Q206" s="217"/>
      <c r="R206" s="218">
        <f>SUM(R207:R210)</f>
        <v>0</v>
      </c>
      <c r="S206" s="217"/>
      <c r="T206" s="219">
        <f>SUM(T207:T210)</f>
        <v>0</v>
      </c>
      <c r="AR206" s="220" t="s">
        <v>80</v>
      </c>
      <c r="AT206" s="221" t="s">
        <v>71</v>
      </c>
      <c r="AU206" s="221" t="s">
        <v>72</v>
      </c>
      <c r="AY206" s="220" t="s">
        <v>130</v>
      </c>
      <c r="BK206" s="222">
        <f>SUM(BK207:BK210)</f>
        <v>0</v>
      </c>
    </row>
    <row r="207" spans="2:65" s="1" customFormat="1" ht="25.5" customHeight="1">
      <c r="B207" s="45"/>
      <c r="C207" s="271" t="s">
        <v>813</v>
      </c>
      <c r="D207" s="271" t="s">
        <v>261</v>
      </c>
      <c r="E207" s="272" t="s">
        <v>1439</v>
      </c>
      <c r="F207" s="273" t="s">
        <v>1440</v>
      </c>
      <c r="G207" s="274" t="s">
        <v>1061</v>
      </c>
      <c r="H207" s="275">
        <v>4</v>
      </c>
      <c r="I207" s="276"/>
      <c r="J207" s="275">
        <f>ROUND(I207*H207,1)</f>
        <v>0</v>
      </c>
      <c r="K207" s="273" t="s">
        <v>224</v>
      </c>
      <c r="L207" s="277"/>
      <c r="M207" s="278" t="s">
        <v>21</v>
      </c>
      <c r="N207" s="279" t="s">
        <v>43</v>
      </c>
      <c r="O207" s="46"/>
      <c r="P207" s="231">
        <f>O207*H207</f>
        <v>0</v>
      </c>
      <c r="Q207" s="231">
        <v>0</v>
      </c>
      <c r="R207" s="231">
        <f>Q207*H207</f>
        <v>0</v>
      </c>
      <c r="S207" s="231">
        <v>0</v>
      </c>
      <c r="T207" s="232">
        <f>S207*H207</f>
        <v>0</v>
      </c>
      <c r="AR207" s="23" t="s">
        <v>228</v>
      </c>
      <c r="AT207" s="23" t="s">
        <v>261</v>
      </c>
      <c r="AU207" s="23" t="s">
        <v>80</v>
      </c>
      <c r="AY207" s="23" t="s">
        <v>130</v>
      </c>
      <c r="BE207" s="233">
        <f>IF(N207="základní",J207,0)</f>
        <v>0</v>
      </c>
      <c r="BF207" s="233">
        <f>IF(N207="snížená",J207,0)</f>
        <v>0</v>
      </c>
      <c r="BG207" s="233">
        <f>IF(N207="zákl. přenesená",J207,0)</f>
        <v>0</v>
      </c>
      <c r="BH207" s="233">
        <f>IF(N207="sníž. přenesená",J207,0)</f>
        <v>0</v>
      </c>
      <c r="BI207" s="233">
        <f>IF(N207="nulová",J207,0)</f>
        <v>0</v>
      </c>
      <c r="BJ207" s="23" t="s">
        <v>80</v>
      </c>
      <c r="BK207" s="233">
        <f>ROUND(I207*H207,1)</f>
        <v>0</v>
      </c>
      <c r="BL207" s="23" t="s">
        <v>151</v>
      </c>
      <c r="BM207" s="23" t="s">
        <v>1441</v>
      </c>
    </row>
    <row r="208" spans="2:65" s="1" customFormat="1" ht="25.5" customHeight="1">
      <c r="B208" s="45"/>
      <c r="C208" s="271" t="s">
        <v>818</v>
      </c>
      <c r="D208" s="271" t="s">
        <v>261</v>
      </c>
      <c r="E208" s="272" t="s">
        <v>1442</v>
      </c>
      <c r="F208" s="273" t="s">
        <v>1443</v>
      </c>
      <c r="G208" s="274" t="s">
        <v>1061</v>
      </c>
      <c r="H208" s="275">
        <v>1</v>
      </c>
      <c r="I208" s="276"/>
      <c r="J208" s="275">
        <f>ROUND(I208*H208,1)</f>
        <v>0</v>
      </c>
      <c r="K208" s="273" t="s">
        <v>224</v>
      </c>
      <c r="L208" s="277"/>
      <c r="M208" s="278" t="s">
        <v>21</v>
      </c>
      <c r="N208" s="279" t="s">
        <v>43</v>
      </c>
      <c r="O208" s="46"/>
      <c r="P208" s="231">
        <f>O208*H208</f>
        <v>0</v>
      </c>
      <c r="Q208" s="231">
        <v>0</v>
      </c>
      <c r="R208" s="231">
        <f>Q208*H208</f>
        <v>0</v>
      </c>
      <c r="S208" s="231">
        <v>0</v>
      </c>
      <c r="T208" s="232">
        <f>S208*H208</f>
        <v>0</v>
      </c>
      <c r="AR208" s="23" t="s">
        <v>228</v>
      </c>
      <c r="AT208" s="23" t="s">
        <v>261</v>
      </c>
      <c r="AU208" s="23" t="s">
        <v>80</v>
      </c>
      <c r="AY208" s="23" t="s">
        <v>130</v>
      </c>
      <c r="BE208" s="233">
        <f>IF(N208="základní",J208,0)</f>
        <v>0</v>
      </c>
      <c r="BF208" s="233">
        <f>IF(N208="snížená",J208,0)</f>
        <v>0</v>
      </c>
      <c r="BG208" s="233">
        <f>IF(N208="zákl. přenesená",J208,0)</f>
        <v>0</v>
      </c>
      <c r="BH208" s="233">
        <f>IF(N208="sníž. přenesená",J208,0)</f>
        <v>0</v>
      </c>
      <c r="BI208" s="233">
        <f>IF(N208="nulová",J208,0)</f>
        <v>0</v>
      </c>
      <c r="BJ208" s="23" t="s">
        <v>80</v>
      </c>
      <c r="BK208" s="233">
        <f>ROUND(I208*H208,1)</f>
        <v>0</v>
      </c>
      <c r="BL208" s="23" t="s">
        <v>151</v>
      </c>
      <c r="BM208" s="23" t="s">
        <v>1444</v>
      </c>
    </row>
    <row r="209" spans="2:65" s="1" customFormat="1" ht="25.5" customHeight="1">
      <c r="B209" s="45"/>
      <c r="C209" s="271" t="s">
        <v>709</v>
      </c>
      <c r="D209" s="271" t="s">
        <v>261</v>
      </c>
      <c r="E209" s="272" t="s">
        <v>1445</v>
      </c>
      <c r="F209" s="273" t="s">
        <v>1446</v>
      </c>
      <c r="G209" s="274" t="s">
        <v>1061</v>
      </c>
      <c r="H209" s="275">
        <v>1</v>
      </c>
      <c r="I209" s="276"/>
      <c r="J209" s="275">
        <f>ROUND(I209*H209,1)</f>
        <v>0</v>
      </c>
      <c r="K209" s="273" t="s">
        <v>224</v>
      </c>
      <c r="L209" s="277"/>
      <c r="M209" s="278" t="s">
        <v>21</v>
      </c>
      <c r="N209" s="279" t="s">
        <v>43</v>
      </c>
      <c r="O209" s="46"/>
      <c r="P209" s="231">
        <f>O209*H209</f>
        <v>0</v>
      </c>
      <c r="Q209" s="231">
        <v>0</v>
      </c>
      <c r="R209" s="231">
        <f>Q209*H209</f>
        <v>0</v>
      </c>
      <c r="S209" s="231">
        <v>0</v>
      </c>
      <c r="T209" s="232">
        <f>S209*H209</f>
        <v>0</v>
      </c>
      <c r="AR209" s="23" t="s">
        <v>228</v>
      </c>
      <c r="AT209" s="23" t="s">
        <v>261</v>
      </c>
      <c r="AU209" s="23" t="s">
        <v>80</v>
      </c>
      <c r="AY209" s="23" t="s">
        <v>130</v>
      </c>
      <c r="BE209" s="233">
        <f>IF(N209="základní",J209,0)</f>
        <v>0</v>
      </c>
      <c r="BF209" s="233">
        <f>IF(N209="snížená",J209,0)</f>
        <v>0</v>
      </c>
      <c r="BG209" s="233">
        <f>IF(N209="zákl. přenesená",J209,0)</f>
        <v>0</v>
      </c>
      <c r="BH209" s="233">
        <f>IF(N209="sníž. přenesená",J209,0)</f>
        <v>0</v>
      </c>
      <c r="BI209" s="233">
        <f>IF(N209="nulová",J209,0)</f>
        <v>0</v>
      </c>
      <c r="BJ209" s="23" t="s">
        <v>80</v>
      </c>
      <c r="BK209" s="233">
        <f>ROUND(I209*H209,1)</f>
        <v>0</v>
      </c>
      <c r="BL209" s="23" t="s">
        <v>151</v>
      </c>
      <c r="BM209" s="23" t="s">
        <v>1447</v>
      </c>
    </row>
    <row r="210" spans="2:65" s="1" customFormat="1" ht="16.5" customHeight="1">
      <c r="B210" s="45"/>
      <c r="C210" s="271" t="s">
        <v>830</v>
      </c>
      <c r="D210" s="271" t="s">
        <v>261</v>
      </c>
      <c r="E210" s="272" t="s">
        <v>1448</v>
      </c>
      <c r="F210" s="273" t="s">
        <v>1449</v>
      </c>
      <c r="G210" s="274" t="s">
        <v>1061</v>
      </c>
      <c r="H210" s="275">
        <v>5</v>
      </c>
      <c r="I210" s="276"/>
      <c r="J210" s="275">
        <f>ROUND(I210*H210,1)</f>
        <v>0</v>
      </c>
      <c r="K210" s="273" t="s">
        <v>224</v>
      </c>
      <c r="L210" s="277"/>
      <c r="M210" s="278" t="s">
        <v>21</v>
      </c>
      <c r="N210" s="279" t="s">
        <v>43</v>
      </c>
      <c r="O210" s="46"/>
      <c r="P210" s="231">
        <f>O210*H210</f>
        <v>0</v>
      </c>
      <c r="Q210" s="231">
        <v>0</v>
      </c>
      <c r="R210" s="231">
        <f>Q210*H210</f>
        <v>0</v>
      </c>
      <c r="S210" s="231">
        <v>0</v>
      </c>
      <c r="T210" s="232">
        <f>S210*H210</f>
        <v>0</v>
      </c>
      <c r="AR210" s="23" t="s">
        <v>228</v>
      </c>
      <c r="AT210" s="23" t="s">
        <v>261</v>
      </c>
      <c r="AU210" s="23" t="s">
        <v>80</v>
      </c>
      <c r="AY210" s="23" t="s">
        <v>130</v>
      </c>
      <c r="BE210" s="233">
        <f>IF(N210="základní",J210,0)</f>
        <v>0</v>
      </c>
      <c r="BF210" s="233">
        <f>IF(N210="snížená",J210,0)</f>
        <v>0</v>
      </c>
      <c r="BG210" s="233">
        <f>IF(N210="zákl. přenesená",J210,0)</f>
        <v>0</v>
      </c>
      <c r="BH210" s="233">
        <f>IF(N210="sníž. přenesená",J210,0)</f>
        <v>0</v>
      </c>
      <c r="BI210" s="233">
        <f>IF(N210="nulová",J210,0)</f>
        <v>0</v>
      </c>
      <c r="BJ210" s="23" t="s">
        <v>80</v>
      </c>
      <c r="BK210" s="233">
        <f>ROUND(I210*H210,1)</f>
        <v>0</v>
      </c>
      <c r="BL210" s="23" t="s">
        <v>151</v>
      </c>
      <c r="BM210" s="23" t="s">
        <v>1450</v>
      </c>
    </row>
    <row r="211" spans="2:63" s="10" customFormat="1" ht="37.4" customHeight="1">
      <c r="B211" s="209"/>
      <c r="C211" s="210"/>
      <c r="D211" s="211" t="s">
        <v>71</v>
      </c>
      <c r="E211" s="212" t="s">
        <v>1451</v>
      </c>
      <c r="F211" s="212" t="s">
        <v>1452</v>
      </c>
      <c r="G211" s="210"/>
      <c r="H211" s="210"/>
      <c r="I211" s="213"/>
      <c r="J211" s="214">
        <f>BK211</f>
        <v>0</v>
      </c>
      <c r="K211" s="210"/>
      <c r="L211" s="215"/>
      <c r="M211" s="216"/>
      <c r="N211" s="217"/>
      <c r="O211" s="217"/>
      <c r="P211" s="218">
        <f>SUM(P212:P215)</f>
        <v>0</v>
      </c>
      <c r="Q211" s="217"/>
      <c r="R211" s="218">
        <f>SUM(R212:R215)</f>
        <v>0</v>
      </c>
      <c r="S211" s="217"/>
      <c r="T211" s="219">
        <f>SUM(T212:T215)</f>
        <v>0</v>
      </c>
      <c r="AR211" s="220" t="s">
        <v>80</v>
      </c>
      <c r="AT211" s="221" t="s">
        <v>71</v>
      </c>
      <c r="AU211" s="221" t="s">
        <v>72</v>
      </c>
      <c r="AY211" s="220" t="s">
        <v>130</v>
      </c>
      <c r="BK211" s="222">
        <f>SUM(BK212:BK215)</f>
        <v>0</v>
      </c>
    </row>
    <row r="212" spans="2:65" s="1" customFormat="1" ht="25.5" customHeight="1">
      <c r="B212" s="45"/>
      <c r="C212" s="223" t="s">
        <v>837</v>
      </c>
      <c r="D212" s="223" t="s">
        <v>131</v>
      </c>
      <c r="E212" s="224" t="s">
        <v>1453</v>
      </c>
      <c r="F212" s="225" t="s">
        <v>1440</v>
      </c>
      <c r="G212" s="226" t="s">
        <v>1061</v>
      </c>
      <c r="H212" s="227">
        <v>4</v>
      </c>
      <c r="I212" s="228"/>
      <c r="J212" s="227">
        <f>ROUND(I212*H212,1)</f>
        <v>0</v>
      </c>
      <c r="K212" s="225" t="s">
        <v>224</v>
      </c>
      <c r="L212" s="71"/>
      <c r="M212" s="229" t="s">
        <v>21</v>
      </c>
      <c r="N212" s="230" t="s">
        <v>43</v>
      </c>
      <c r="O212" s="46"/>
      <c r="P212" s="231">
        <f>O212*H212</f>
        <v>0</v>
      </c>
      <c r="Q212" s="231">
        <v>0</v>
      </c>
      <c r="R212" s="231">
        <f>Q212*H212</f>
        <v>0</v>
      </c>
      <c r="S212" s="231">
        <v>0</v>
      </c>
      <c r="T212" s="232">
        <f>S212*H212</f>
        <v>0</v>
      </c>
      <c r="AR212" s="23" t="s">
        <v>151</v>
      </c>
      <c r="AT212" s="23" t="s">
        <v>131</v>
      </c>
      <c r="AU212" s="23" t="s">
        <v>80</v>
      </c>
      <c r="AY212" s="23" t="s">
        <v>130</v>
      </c>
      <c r="BE212" s="233">
        <f>IF(N212="základní",J212,0)</f>
        <v>0</v>
      </c>
      <c r="BF212" s="233">
        <f>IF(N212="snížená",J212,0)</f>
        <v>0</v>
      </c>
      <c r="BG212" s="233">
        <f>IF(N212="zákl. přenesená",J212,0)</f>
        <v>0</v>
      </c>
      <c r="BH212" s="233">
        <f>IF(N212="sníž. přenesená",J212,0)</f>
        <v>0</v>
      </c>
      <c r="BI212" s="233">
        <f>IF(N212="nulová",J212,0)</f>
        <v>0</v>
      </c>
      <c r="BJ212" s="23" t="s">
        <v>80</v>
      </c>
      <c r="BK212" s="233">
        <f>ROUND(I212*H212,1)</f>
        <v>0</v>
      </c>
      <c r="BL212" s="23" t="s">
        <v>151</v>
      </c>
      <c r="BM212" s="23" t="s">
        <v>1454</v>
      </c>
    </row>
    <row r="213" spans="2:65" s="1" customFormat="1" ht="25.5" customHeight="1">
      <c r="B213" s="45"/>
      <c r="C213" s="223" t="s">
        <v>842</v>
      </c>
      <c r="D213" s="223" t="s">
        <v>131</v>
      </c>
      <c r="E213" s="224" t="s">
        <v>1455</v>
      </c>
      <c r="F213" s="225" t="s">
        <v>1443</v>
      </c>
      <c r="G213" s="226" t="s">
        <v>1061</v>
      </c>
      <c r="H213" s="227">
        <v>1</v>
      </c>
      <c r="I213" s="228"/>
      <c r="J213" s="227">
        <f>ROUND(I213*H213,1)</f>
        <v>0</v>
      </c>
      <c r="K213" s="225" t="s">
        <v>224</v>
      </c>
      <c r="L213" s="71"/>
      <c r="M213" s="229" t="s">
        <v>21</v>
      </c>
      <c r="N213" s="230" t="s">
        <v>43</v>
      </c>
      <c r="O213" s="46"/>
      <c r="P213" s="231">
        <f>O213*H213</f>
        <v>0</v>
      </c>
      <c r="Q213" s="231">
        <v>0</v>
      </c>
      <c r="R213" s="231">
        <f>Q213*H213</f>
        <v>0</v>
      </c>
      <c r="S213" s="231">
        <v>0</v>
      </c>
      <c r="T213" s="232">
        <f>S213*H213</f>
        <v>0</v>
      </c>
      <c r="AR213" s="23" t="s">
        <v>151</v>
      </c>
      <c r="AT213" s="23" t="s">
        <v>131</v>
      </c>
      <c r="AU213" s="23" t="s">
        <v>80</v>
      </c>
      <c r="AY213" s="23" t="s">
        <v>130</v>
      </c>
      <c r="BE213" s="233">
        <f>IF(N213="základní",J213,0)</f>
        <v>0</v>
      </c>
      <c r="BF213" s="233">
        <f>IF(N213="snížená",J213,0)</f>
        <v>0</v>
      </c>
      <c r="BG213" s="233">
        <f>IF(N213="zákl. přenesená",J213,0)</f>
        <v>0</v>
      </c>
      <c r="BH213" s="233">
        <f>IF(N213="sníž. přenesená",J213,0)</f>
        <v>0</v>
      </c>
      <c r="BI213" s="233">
        <f>IF(N213="nulová",J213,0)</f>
        <v>0</v>
      </c>
      <c r="BJ213" s="23" t="s">
        <v>80</v>
      </c>
      <c r="BK213" s="233">
        <f>ROUND(I213*H213,1)</f>
        <v>0</v>
      </c>
      <c r="BL213" s="23" t="s">
        <v>151</v>
      </c>
      <c r="BM213" s="23" t="s">
        <v>1456</v>
      </c>
    </row>
    <row r="214" spans="2:65" s="1" customFormat="1" ht="25.5" customHeight="1">
      <c r="B214" s="45"/>
      <c r="C214" s="223" t="s">
        <v>848</v>
      </c>
      <c r="D214" s="223" t="s">
        <v>131</v>
      </c>
      <c r="E214" s="224" t="s">
        <v>1457</v>
      </c>
      <c r="F214" s="225" t="s">
        <v>1446</v>
      </c>
      <c r="G214" s="226" t="s">
        <v>1061</v>
      </c>
      <c r="H214" s="227">
        <v>1</v>
      </c>
      <c r="I214" s="228"/>
      <c r="J214" s="227">
        <f>ROUND(I214*H214,1)</f>
        <v>0</v>
      </c>
      <c r="K214" s="225" t="s">
        <v>224</v>
      </c>
      <c r="L214" s="71"/>
      <c r="M214" s="229" t="s">
        <v>21</v>
      </c>
      <c r="N214" s="230" t="s">
        <v>43</v>
      </c>
      <c r="O214" s="46"/>
      <c r="P214" s="231">
        <f>O214*H214</f>
        <v>0</v>
      </c>
      <c r="Q214" s="231">
        <v>0</v>
      </c>
      <c r="R214" s="231">
        <f>Q214*H214</f>
        <v>0</v>
      </c>
      <c r="S214" s="231">
        <v>0</v>
      </c>
      <c r="T214" s="232">
        <f>S214*H214</f>
        <v>0</v>
      </c>
      <c r="AR214" s="23" t="s">
        <v>151</v>
      </c>
      <c r="AT214" s="23" t="s">
        <v>131</v>
      </c>
      <c r="AU214" s="23" t="s">
        <v>80</v>
      </c>
      <c r="AY214" s="23" t="s">
        <v>130</v>
      </c>
      <c r="BE214" s="233">
        <f>IF(N214="základní",J214,0)</f>
        <v>0</v>
      </c>
      <c r="BF214" s="233">
        <f>IF(N214="snížená",J214,0)</f>
        <v>0</v>
      </c>
      <c r="BG214" s="233">
        <f>IF(N214="zákl. přenesená",J214,0)</f>
        <v>0</v>
      </c>
      <c r="BH214" s="233">
        <f>IF(N214="sníž. přenesená",J214,0)</f>
        <v>0</v>
      </c>
      <c r="BI214" s="233">
        <f>IF(N214="nulová",J214,0)</f>
        <v>0</v>
      </c>
      <c r="BJ214" s="23" t="s">
        <v>80</v>
      </c>
      <c r="BK214" s="233">
        <f>ROUND(I214*H214,1)</f>
        <v>0</v>
      </c>
      <c r="BL214" s="23" t="s">
        <v>151</v>
      </c>
      <c r="BM214" s="23" t="s">
        <v>1458</v>
      </c>
    </row>
    <row r="215" spans="2:65" s="1" customFormat="1" ht="16.5" customHeight="1">
      <c r="B215" s="45"/>
      <c r="C215" s="223" t="s">
        <v>853</v>
      </c>
      <c r="D215" s="223" t="s">
        <v>131</v>
      </c>
      <c r="E215" s="224" t="s">
        <v>1459</v>
      </c>
      <c r="F215" s="225" t="s">
        <v>1449</v>
      </c>
      <c r="G215" s="226" t="s">
        <v>1061</v>
      </c>
      <c r="H215" s="227">
        <v>5</v>
      </c>
      <c r="I215" s="228"/>
      <c r="J215" s="227">
        <f>ROUND(I215*H215,1)</f>
        <v>0</v>
      </c>
      <c r="K215" s="225" t="s">
        <v>224</v>
      </c>
      <c r="L215" s="71"/>
      <c r="M215" s="229" t="s">
        <v>21</v>
      </c>
      <c r="N215" s="237" t="s">
        <v>43</v>
      </c>
      <c r="O215" s="238"/>
      <c r="P215" s="239">
        <f>O215*H215</f>
        <v>0</v>
      </c>
      <c r="Q215" s="239">
        <v>0</v>
      </c>
      <c r="R215" s="239">
        <f>Q215*H215</f>
        <v>0</v>
      </c>
      <c r="S215" s="239">
        <v>0</v>
      </c>
      <c r="T215" s="240">
        <f>S215*H215</f>
        <v>0</v>
      </c>
      <c r="AR215" s="23" t="s">
        <v>151</v>
      </c>
      <c r="AT215" s="23" t="s">
        <v>131</v>
      </c>
      <c r="AU215" s="23" t="s">
        <v>80</v>
      </c>
      <c r="AY215" s="23" t="s">
        <v>130</v>
      </c>
      <c r="BE215" s="233">
        <f>IF(N215="základní",J215,0)</f>
        <v>0</v>
      </c>
      <c r="BF215" s="233">
        <f>IF(N215="snížená",J215,0)</f>
        <v>0</v>
      </c>
      <c r="BG215" s="233">
        <f>IF(N215="zákl. přenesená",J215,0)</f>
        <v>0</v>
      </c>
      <c r="BH215" s="233">
        <f>IF(N215="sníž. přenesená",J215,0)</f>
        <v>0</v>
      </c>
      <c r="BI215" s="233">
        <f>IF(N215="nulová",J215,0)</f>
        <v>0</v>
      </c>
      <c r="BJ215" s="23" t="s">
        <v>80</v>
      </c>
      <c r="BK215" s="233">
        <f>ROUND(I215*H215,1)</f>
        <v>0</v>
      </c>
      <c r="BL215" s="23" t="s">
        <v>151</v>
      </c>
      <c r="BM215" s="23" t="s">
        <v>1460</v>
      </c>
    </row>
    <row r="216" spans="2:12" s="1" customFormat="1" ht="6.95" customHeight="1">
      <c r="B216" s="66"/>
      <c r="C216" s="67"/>
      <c r="D216" s="67"/>
      <c r="E216" s="67"/>
      <c r="F216" s="67"/>
      <c r="G216" s="67"/>
      <c r="H216" s="67"/>
      <c r="I216" s="177"/>
      <c r="J216" s="67"/>
      <c r="K216" s="67"/>
      <c r="L216" s="71"/>
    </row>
  </sheetData>
  <sheetProtection password="CC35" sheet="1" objects="1" scenarios="1" formatColumns="0" formatRows="0" autoFilter="0"/>
  <autoFilter ref="C87:K215"/>
  <mergeCells count="10">
    <mergeCell ref="E7:H7"/>
    <mergeCell ref="E9:H9"/>
    <mergeCell ref="E24:H24"/>
    <mergeCell ref="E45:H45"/>
    <mergeCell ref="E47:H47"/>
    <mergeCell ref="J51:J52"/>
    <mergeCell ref="E78:H78"/>
    <mergeCell ref="E80:H80"/>
    <mergeCell ref="G1:H1"/>
    <mergeCell ref="L2:V2"/>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6" customWidth="1"/>
    <col min="2" max="2" width="1.66796875" style="286" customWidth="1"/>
    <col min="3" max="4" width="5" style="286" customWidth="1"/>
    <col min="5" max="5" width="11.66015625" style="286" customWidth="1"/>
    <col min="6" max="6" width="9.16015625" style="286" customWidth="1"/>
    <col min="7" max="7" width="5" style="286" customWidth="1"/>
    <col min="8" max="8" width="77.83203125" style="286" customWidth="1"/>
    <col min="9" max="10" width="20" style="286" customWidth="1"/>
    <col min="11" max="11" width="1.66796875" style="286" customWidth="1"/>
  </cols>
  <sheetData>
    <row r="1" ht="37.5" customHeight="1"/>
    <row r="2" spans="2:11" ht="7.5" customHeight="1">
      <c r="B2" s="287"/>
      <c r="C2" s="288"/>
      <c r="D2" s="288"/>
      <c r="E2" s="288"/>
      <c r="F2" s="288"/>
      <c r="G2" s="288"/>
      <c r="H2" s="288"/>
      <c r="I2" s="288"/>
      <c r="J2" s="288"/>
      <c r="K2" s="289"/>
    </row>
    <row r="3" spans="2:11" s="14" customFormat="1" ht="45" customHeight="1">
      <c r="B3" s="290"/>
      <c r="C3" s="291" t="s">
        <v>1461</v>
      </c>
      <c r="D3" s="291"/>
      <c r="E3" s="291"/>
      <c r="F3" s="291"/>
      <c r="G3" s="291"/>
      <c r="H3" s="291"/>
      <c r="I3" s="291"/>
      <c r="J3" s="291"/>
      <c r="K3" s="292"/>
    </row>
    <row r="4" spans="2:11" ht="25.5" customHeight="1">
      <c r="B4" s="293"/>
      <c r="C4" s="294" t="s">
        <v>1462</v>
      </c>
      <c r="D4" s="294"/>
      <c r="E4" s="294"/>
      <c r="F4" s="294"/>
      <c r="G4" s="294"/>
      <c r="H4" s="294"/>
      <c r="I4" s="294"/>
      <c r="J4" s="294"/>
      <c r="K4" s="295"/>
    </row>
    <row r="5" spans="2:11" ht="5.25" customHeight="1">
      <c r="B5" s="293"/>
      <c r="C5" s="296"/>
      <c r="D5" s="296"/>
      <c r="E5" s="296"/>
      <c r="F5" s="296"/>
      <c r="G5" s="296"/>
      <c r="H5" s="296"/>
      <c r="I5" s="296"/>
      <c r="J5" s="296"/>
      <c r="K5" s="295"/>
    </row>
    <row r="6" spans="2:11" ht="15" customHeight="1">
      <c r="B6" s="293"/>
      <c r="C6" s="297" t="s">
        <v>1463</v>
      </c>
      <c r="D6" s="297"/>
      <c r="E6" s="297"/>
      <c r="F6" s="297"/>
      <c r="G6" s="297"/>
      <c r="H6" s="297"/>
      <c r="I6" s="297"/>
      <c r="J6" s="297"/>
      <c r="K6" s="295"/>
    </row>
    <row r="7" spans="2:11" ht="15" customHeight="1">
      <c r="B7" s="298"/>
      <c r="C7" s="297" t="s">
        <v>1464</v>
      </c>
      <c r="D7" s="297"/>
      <c r="E7" s="297"/>
      <c r="F7" s="297"/>
      <c r="G7" s="297"/>
      <c r="H7" s="297"/>
      <c r="I7" s="297"/>
      <c r="J7" s="297"/>
      <c r="K7" s="295"/>
    </row>
    <row r="8" spans="2:11" ht="12.75" customHeight="1">
      <c r="B8" s="298"/>
      <c r="C8" s="297"/>
      <c r="D8" s="297"/>
      <c r="E8" s="297"/>
      <c r="F8" s="297"/>
      <c r="G8" s="297"/>
      <c r="H8" s="297"/>
      <c r="I8" s="297"/>
      <c r="J8" s="297"/>
      <c r="K8" s="295"/>
    </row>
    <row r="9" spans="2:11" ht="15" customHeight="1">
      <c r="B9" s="298"/>
      <c r="C9" s="297" t="s">
        <v>1465</v>
      </c>
      <c r="D9" s="297"/>
      <c r="E9" s="297"/>
      <c r="F9" s="297"/>
      <c r="G9" s="297"/>
      <c r="H9" s="297"/>
      <c r="I9" s="297"/>
      <c r="J9" s="297"/>
      <c r="K9" s="295"/>
    </row>
    <row r="10" spans="2:11" ht="15" customHeight="1">
      <c r="B10" s="298"/>
      <c r="C10" s="297"/>
      <c r="D10" s="297" t="s">
        <v>1466</v>
      </c>
      <c r="E10" s="297"/>
      <c r="F10" s="297"/>
      <c r="G10" s="297"/>
      <c r="H10" s="297"/>
      <c r="I10" s="297"/>
      <c r="J10" s="297"/>
      <c r="K10" s="295"/>
    </row>
    <row r="11" spans="2:11" ht="15" customHeight="1">
      <c r="B11" s="298"/>
      <c r="C11" s="299"/>
      <c r="D11" s="297" t="s">
        <v>1467</v>
      </c>
      <c r="E11" s="297"/>
      <c r="F11" s="297"/>
      <c r="G11" s="297"/>
      <c r="H11" s="297"/>
      <c r="I11" s="297"/>
      <c r="J11" s="297"/>
      <c r="K11" s="295"/>
    </row>
    <row r="12" spans="2:11" ht="12.75" customHeight="1">
      <c r="B12" s="298"/>
      <c r="C12" s="299"/>
      <c r="D12" s="299"/>
      <c r="E12" s="299"/>
      <c r="F12" s="299"/>
      <c r="G12" s="299"/>
      <c r="H12" s="299"/>
      <c r="I12" s="299"/>
      <c r="J12" s="299"/>
      <c r="K12" s="295"/>
    </row>
    <row r="13" spans="2:11" ht="15" customHeight="1">
      <c r="B13" s="298"/>
      <c r="C13" s="299"/>
      <c r="D13" s="297" t="s">
        <v>1468</v>
      </c>
      <c r="E13" s="297"/>
      <c r="F13" s="297"/>
      <c r="G13" s="297"/>
      <c r="H13" s="297"/>
      <c r="I13" s="297"/>
      <c r="J13" s="297"/>
      <c r="K13" s="295"/>
    </row>
    <row r="14" spans="2:11" ht="15" customHeight="1">
      <c r="B14" s="298"/>
      <c r="C14" s="299"/>
      <c r="D14" s="297" t="s">
        <v>1469</v>
      </c>
      <c r="E14" s="297"/>
      <c r="F14" s="297"/>
      <c r="G14" s="297"/>
      <c r="H14" s="297"/>
      <c r="I14" s="297"/>
      <c r="J14" s="297"/>
      <c r="K14" s="295"/>
    </row>
    <row r="15" spans="2:11" ht="15" customHeight="1">
      <c r="B15" s="298"/>
      <c r="C15" s="299"/>
      <c r="D15" s="297" t="s">
        <v>1470</v>
      </c>
      <c r="E15" s="297"/>
      <c r="F15" s="297"/>
      <c r="G15" s="297"/>
      <c r="H15" s="297"/>
      <c r="I15" s="297"/>
      <c r="J15" s="297"/>
      <c r="K15" s="295"/>
    </row>
    <row r="16" spans="2:11" ht="15" customHeight="1">
      <c r="B16" s="298"/>
      <c r="C16" s="299"/>
      <c r="D16" s="299"/>
      <c r="E16" s="300" t="s">
        <v>79</v>
      </c>
      <c r="F16" s="297" t="s">
        <v>1471</v>
      </c>
      <c r="G16" s="297"/>
      <c r="H16" s="297"/>
      <c r="I16" s="297"/>
      <c r="J16" s="297"/>
      <c r="K16" s="295"/>
    </row>
    <row r="17" spans="2:11" ht="15" customHeight="1">
      <c r="B17" s="298"/>
      <c r="C17" s="299"/>
      <c r="D17" s="299"/>
      <c r="E17" s="300" t="s">
        <v>1472</v>
      </c>
      <c r="F17" s="297" t="s">
        <v>1473</v>
      </c>
      <c r="G17" s="297"/>
      <c r="H17" s="297"/>
      <c r="I17" s="297"/>
      <c r="J17" s="297"/>
      <c r="K17" s="295"/>
    </row>
    <row r="18" spans="2:11" ht="15" customHeight="1">
      <c r="B18" s="298"/>
      <c r="C18" s="299"/>
      <c r="D18" s="299"/>
      <c r="E18" s="300" t="s">
        <v>1474</v>
      </c>
      <c r="F18" s="297" t="s">
        <v>1475</v>
      </c>
      <c r="G18" s="297"/>
      <c r="H18" s="297"/>
      <c r="I18" s="297"/>
      <c r="J18" s="297"/>
      <c r="K18" s="295"/>
    </row>
    <row r="19" spans="2:11" ht="15" customHeight="1">
      <c r="B19" s="298"/>
      <c r="C19" s="299"/>
      <c r="D19" s="299"/>
      <c r="E19" s="300" t="s">
        <v>1476</v>
      </c>
      <c r="F19" s="297" t="s">
        <v>1477</v>
      </c>
      <c r="G19" s="297"/>
      <c r="H19" s="297"/>
      <c r="I19" s="297"/>
      <c r="J19" s="297"/>
      <c r="K19" s="295"/>
    </row>
    <row r="20" spans="2:11" ht="15" customHeight="1">
      <c r="B20" s="298"/>
      <c r="C20" s="299"/>
      <c r="D20" s="299"/>
      <c r="E20" s="300" t="s">
        <v>1478</v>
      </c>
      <c r="F20" s="297" t="s">
        <v>1479</v>
      </c>
      <c r="G20" s="297"/>
      <c r="H20" s="297"/>
      <c r="I20" s="297"/>
      <c r="J20" s="297"/>
      <c r="K20" s="295"/>
    </row>
    <row r="21" spans="2:11" ht="15" customHeight="1">
      <c r="B21" s="298"/>
      <c r="C21" s="299"/>
      <c r="D21" s="299"/>
      <c r="E21" s="300" t="s">
        <v>91</v>
      </c>
      <c r="F21" s="297" t="s">
        <v>1480</v>
      </c>
      <c r="G21" s="297"/>
      <c r="H21" s="297"/>
      <c r="I21" s="297"/>
      <c r="J21" s="297"/>
      <c r="K21" s="295"/>
    </row>
    <row r="22" spans="2:11" ht="12.75" customHeight="1">
      <c r="B22" s="298"/>
      <c r="C22" s="299"/>
      <c r="D22" s="299"/>
      <c r="E22" s="299"/>
      <c r="F22" s="299"/>
      <c r="G22" s="299"/>
      <c r="H22" s="299"/>
      <c r="I22" s="299"/>
      <c r="J22" s="299"/>
      <c r="K22" s="295"/>
    </row>
    <row r="23" spans="2:11" ht="15" customHeight="1">
      <c r="B23" s="298"/>
      <c r="C23" s="297" t="s">
        <v>1481</v>
      </c>
      <c r="D23" s="297"/>
      <c r="E23" s="297"/>
      <c r="F23" s="297"/>
      <c r="G23" s="297"/>
      <c r="H23" s="297"/>
      <c r="I23" s="297"/>
      <c r="J23" s="297"/>
      <c r="K23" s="295"/>
    </row>
    <row r="24" spans="2:11" ht="15" customHeight="1">
      <c r="B24" s="298"/>
      <c r="C24" s="297" t="s">
        <v>1482</v>
      </c>
      <c r="D24" s="297"/>
      <c r="E24" s="297"/>
      <c r="F24" s="297"/>
      <c r="G24" s="297"/>
      <c r="H24" s="297"/>
      <c r="I24" s="297"/>
      <c r="J24" s="297"/>
      <c r="K24" s="295"/>
    </row>
    <row r="25" spans="2:11" ht="15" customHeight="1">
      <c r="B25" s="298"/>
      <c r="C25" s="297"/>
      <c r="D25" s="297" t="s">
        <v>1483</v>
      </c>
      <c r="E25" s="297"/>
      <c r="F25" s="297"/>
      <c r="G25" s="297"/>
      <c r="H25" s="297"/>
      <c r="I25" s="297"/>
      <c r="J25" s="297"/>
      <c r="K25" s="295"/>
    </row>
    <row r="26" spans="2:11" ht="15" customHeight="1">
      <c r="B26" s="298"/>
      <c r="C26" s="299"/>
      <c r="D26" s="297" t="s">
        <v>1484</v>
      </c>
      <c r="E26" s="297"/>
      <c r="F26" s="297"/>
      <c r="G26" s="297"/>
      <c r="H26" s="297"/>
      <c r="I26" s="297"/>
      <c r="J26" s="297"/>
      <c r="K26" s="295"/>
    </row>
    <row r="27" spans="2:11" ht="12.75" customHeight="1">
      <c r="B27" s="298"/>
      <c r="C27" s="299"/>
      <c r="D27" s="299"/>
      <c r="E27" s="299"/>
      <c r="F27" s="299"/>
      <c r="G27" s="299"/>
      <c r="H27" s="299"/>
      <c r="I27" s="299"/>
      <c r="J27" s="299"/>
      <c r="K27" s="295"/>
    </row>
    <row r="28" spans="2:11" ht="15" customHeight="1">
      <c r="B28" s="298"/>
      <c r="C28" s="299"/>
      <c r="D28" s="297" t="s">
        <v>1485</v>
      </c>
      <c r="E28" s="297"/>
      <c r="F28" s="297"/>
      <c r="G28" s="297"/>
      <c r="H28" s="297"/>
      <c r="I28" s="297"/>
      <c r="J28" s="297"/>
      <c r="K28" s="295"/>
    </row>
    <row r="29" spans="2:11" ht="15" customHeight="1">
      <c r="B29" s="298"/>
      <c r="C29" s="299"/>
      <c r="D29" s="297" t="s">
        <v>1486</v>
      </c>
      <c r="E29" s="297"/>
      <c r="F29" s="297"/>
      <c r="G29" s="297"/>
      <c r="H29" s="297"/>
      <c r="I29" s="297"/>
      <c r="J29" s="297"/>
      <c r="K29" s="295"/>
    </row>
    <row r="30" spans="2:11" ht="12.75" customHeight="1">
      <c r="B30" s="298"/>
      <c r="C30" s="299"/>
      <c r="D30" s="299"/>
      <c r="E30" s="299"/>
      <c r="F30" s="299"/>
      <c r="G30" s="299"/>
      <c r="H30" s="299"/>
      <c r="I30" s="299"/>
      <c r="J30" s="299"/>
      <c r="K30" s="295"/>
    </row>
    <row r="31" spans="2:11" ht="15" customHeight="1">
      <c r="B31" s="298"/>
      <c r="C31" s="299"/>
      <c r="D31" s="297" t="s">
        <v>1487</v>
      </c>
      <c r="E31" s="297"/>
      <c r="F31" s="297"/>
      <c r="G31" s="297"/>
      <c r="H31" s="297"/>
      <c r="I31" s="297"/>
      <c r="J31" s="297"/>
      <c r="K31" s="295"/>
    </row>
    <row r="32" spans="2:11" ht="15" customHeight="1">
      <c r="B32" s="298"/>
      <c r="C32" s="299"/>
      <c r="D32" s="297" t="s">
        <v>1488</v>
      </c>
      <c r="E32" s="297"/>
      <c r="F32" s="297"/>
      <c r="G32" s="297"/>
      <c r="H32" s="297"/>
      <c r="I32" s="297"/>
      <c r="J32" s="297"/>
      <c r="K32" s="295"/>
    </row>
    <row r="33" spans="2:11" ht="15" customHeight="1">
      <c r="B33" s="298"/>
      <c r="C33" s="299"/>
      <c r="D33" s="297" t="s">
        <v>1489</v>
      </c>
      <c r="E33" s="297"/>
      <c r="F33" s="297"/>
      <c r="G33" s="297"/>
      <c r="H33" s="297"/>
      <c r="I33" s="297"/>
      <c r="J33" s="297"/>
      <c r="K33" s="295"/>
    </row>
    <row r="34" spans="2:11" ht="15" customHeight="1">
      <c r="B34" s="298"/>
      <c r="C34" s="299"/>
      <c r="D34" s="297"/>
      <c r="E34" s="301" t="s">
        <v>115</v>
      </c>
      <c r="F34" s="297"/>
      <c r="G34" s="297" t="s">
        <v>1490</v>
      </c>
      <c r="H34" s="297"/>
      <c r="I34" s="297"/>
      <c r="J34" s="297"/>
      <c r="K34" s="295"/>
    </row>
    <row r="35" spans="2:11" ht="30.75" customHeight="1">
      <c r="B35" s="298"/>
      <c r="C35" s="299"/>
      <c r="D35" s="297"/>
      <c r="E35" s="301" t="s">
        <v>1491</v>
      </c>
      <c r="F35" s="297"/>
      <c r="G35" s="297" t="s">
        <v>1492</v>
      </c>
      <c r="H35" s="297"/>
      <c r="I35" s="297"/>
      <c r="J35" s="297"/>
      <c r="K35" s="295"/>
    </row>
    <row r="36" spans="2:11" ht="15" customHeight="1">
      <c r="B36" s="298"/>
      <c r="C36" s="299"/>
      <c r="D36" s="297"/>
      <c r="E36" s="301" t="s">
        <v>53</v>
      </c>
      <c r="F36" s="297"/>
      <c r="G36" s="297" t="s">
        <v>1493</v>
      </c>
      <c r="H36" s="297"/>
      <c r="I36" s="297"/>
      <c r="J36" s="297"/>
      <c r="K36" s="295"/>
    </row>
    <row r="37" spans="2:11" ht="15" customHeight="1">
      <c r="B37" s="298"/>
      <c r="C37" s="299"/>
      <c r="D37" s="297"/>
      <c r="E37" s="301" t="s">
        <v>116</v>
      </c>
      <c r="F37" s="297"/>
      <c r="G37" s="297" t="s">
        <v>1494</v>
      </c>
      <c r="H37" s="297"/>
      <c r="I37" s="297"/>
      <c r="J37" s="297"/>
      <c r="K37" s="295"/>
    </row>
    <row r="38" spans="2:11" ht="15" customHeight="1">
      <c r="B38" s="298"/>
      <c r="C38" s="299"/>
      <c r="D38" s="297"/>
      <c r="E38" s="301" t="s">
        <v>117</v>
      </c>
      <c r="F38" s="297"/>
      <c r="G38" s="297" t="s">
        <v>1495</v>
      </c>
      <c r="H38" s="297"/>
      <c r="I38" s="297"/>
      <c r="J38" s="297"/>
      <c r="K38" s="295"/>
    </row>
    <row r="39" spans="2:11" ht="15" customHeight="1">
      <c r="B39" s="298"/>
      <c r="C39" s="299"/>
      <c r="D39" s="297"/>
      <c r="E39" s="301" t="s">
        <v>118</v>
      </c>
      <c r="F39" s="297"/>
      <c r="G39" s="297" t="s">
        <v>1496</v>
      </c>
      <c r="H39" s="297"/>
      <c r="I39" s="297"/>
      <c r="J39" s="297"/>
      <c r="K39" s="295"/>
    </row>
    <row r="40" spans="2:11" ht="15" customHeight="1">
      <c r="B40" s="298"/>
      <c r="C40" s="299"/>
      <c r="D40" s="297"/>
      <c r="E40" s="301" t="s">
        <v>1497</v>
      </c>
      <c r="F40" s="297"/>
      <c r="G40" s="297" t="s">
        <v>1498</v>
      </c>
      <c r="H40" s="297"/>
      <c r="I40" s="297"/>
      <c r="J40" s="297"/>
      <c r="K40" s="295"/>
    </row>
    <row r="41" spans="2:11" ht="15" customHeight="1">
      <c r="B41" s="298"/>
      <c r="C41" s="299"/>
      <c r="D41" s="297"/>
      <c r="E41" s="301"/>
      <c r="F41" s="297"/>
      <c r="G41" s="297" t="s">
        <v>1499</v>
      </c>
      <c r="H41" s="297"/>
      <c r="I41" s="297"/>
      <c r="J41" s="297"/>
      <c r="K41" s="295"/>
    </row>
    <row r="42" spans="2:11" ht="15" customHeight="1">
      <c r="B42" s="298"/>
      <c r="C42" s="299"/>
      <c r="D42" s="297"/>
      <c r="E42" s="301" t="s">
        <v>1500</v>
      </c>
      <c r="F42" s="297"/>
      <c r="G42" s="297" t="s">
        <v>1501</v>
      </c>
      <c r="H42" s="297"/>
      <c r="I42" s="297"/>
      <c r="J42" s="297"/>
      <c r="K42" s="295"/>
    </row>
    <row r="43" spans="2:11" ht="15" customHeight="1">
      <c r="B43" s="298"/>
      <c r="C43" s="299"/>
      <c r="D43" s="297"/>
      <c r="E43" s="301" t="s">
        <v>120</v>
      </c>
      <c r="F43" s="297"/>
      <c r="G43" s="297" t="s">
        <v>1502</v>
      </c>
      <c r="H43" s="297"/>
      <c r="I43" s="297"/>
      <c r="J43" s="297"/>
      <c r="K43" s="295"/>
    </row>
    <row r="44" spans="2:11" ht="12.75" customHeight="1">
      <c r="B44" s="298"/>
      <c r="C44" s="299"/>
      <c r="D44" s="297"/>
      <c r="E44" s="297"/>
      <c r="F44" s="297"/>
      <c r="G44" s="297"/>
      <c r="H44" s="297"/>
      <c r="I44" s="297"/>
      <c r="J44" s="297"/>
      <c r="K44" s="295"/>
    </row>
    <row r="45" spans="2:11" ht="15" customHeight="1">
      <c r="B45" s="298"/>
      <c r="C45" s="299"/>
      <c r="D45" s="297" t="s">
        <v>1503</v>
      </c>
      <c r="E45" s="297"/>
      <c r="F45" s="297"/>
      <c r="G45" s="297"/>
      <c r="H45" s="297"/>
      <c r="I45" s="297"/>
      <c r="J45" s="297"/>
      <c r="K45" s="295"/>
    </row>
    <row r="46" spans="2:11" ht="15" customHeight="1">
      <c r="B46" s="298"/>
      <c r="C46" s="299"/>
      <c r="D46" s="299"/>
      <c r="E46" s="297" t="s">
        <v>1504</v>
      </c>
      <c r="F46" s="297"/>
      <c r="G46" s="297"/>
      <c r="H46" s="297"/>
      <c r="I46" s="297"/>
      <c r="J46" s="297"/>
      <c r="K46" s="295"/>
    </row>
    <row r="47" spans="2:11" ht="15" customHeight="1">
      <c r="B47" s="298"/>
      <c r="C47" s="299"/>
      <c r="D47" s="299"/>
      <c r="E47" s="297" t="s">
        <v>1505</v>
      </c>
      <c r="F47" s="297"/>
      <c r="G47" s="297"/>
      <c r="H47" s="297"/>
      <c r="I47" s="297"/>
      <c r="J47" s="297"/>
      <c r="K47" s="295"/>
    </row>
    <row r="48" spans="2:11" ht="15" customHeight="1">
      <c r="B48" s="298"/>
      <c r="C48" s="299"/>
      <c r="D48" s="299"/>
      <c r="E48" s="297" t="s">
        <v>1506</v>
      </c>
      <c r="F48" s="297"/>
      <c r="G48" s="297"/>
      <c r="H48" s="297"/>
      <c r="I48" s="297"/>
      <c r="J48" s="297"/>
      <c r="K48" s="295"/>
    </row>
    <row r="49" spans="2:11" ht="15" customHeight="1">
      <c r="B49" s="298"/>
      <c r="C49" s="299"/>
      <c r="D49" s="297" t="s">
        <v>1507</v>
      </c>
      <c r="E49" s="297"/>
      <c r="F49" s="297"/>
      <c r="G49" s="297"/>
      <c r="H49" s="297"/>
      <c r="I49" s="297"/>
      <c r="J49" s="297"/>
      <c r="K49" s="295"/>
    </row>
    <row r="50" spans="2:11" ht="25.5" customHeight="1">
      <c r="B50" s="293"/>
      <c r="C50" s="294" t="s">
        <v>1508</v>
      </c>
      <c r="D50" s="294"/>
      <c r="E50" s="294"/>
      <c r="F50" s="294"/>
      <c r="G50" s="294"/>
      <c r="H50" s="294"/>
      <c r="I50" s="294"/>
      <c r="J50" s="294"/>
      <c r="K50" s="295"/>
    </row>
    <row r="51" spans="2:11" ht="5.25" customHeight="1">
      <c r="B51" s="293"/>
      <c r="C51" s="296"/>
      <c r="D51" s="296"/>
      <c r="E51" s="296"/>
      <c r="F51" s="296"/>
      <c r="G51" s="296"/>
      <c r="H51" s="296"/>
      <c r="I51" s="296"/>
      <c r="J51" s="296"/>
      <c r="K51" s="295"/>
    </row>
    <row r="52" spans="2:11" ht="15" customHeight="1">
      <c r="B52" s="293"/>
      <c r="C52" s="297" t="s">
        <v>1509</v>
      </c>
      <c r="D52" s="297"/>
      <c r="E52" s="297"/>
      <c r="F52" s="297"/>
      <c r="G52" s="297"/>
      <c r="H52" s="297"/>
      <c r="I52" s="297"/>
      <c r="J52" s="297"/>
      <c r="K52" s="295"/>
    </row>
    <row r="53" spans="2:11" ht="15" customHeight="1">
      <c r="B53" s="293"/>
      <c r="C53" s="297" t="s">
        <v>1510</v>
      </c>
      <c r="D53" s="297"/>
      <c r="E53" s="297"/>
      <c r="F53" s="297"/>
      <c r="G53" s="297"/>
      <c r="H53" s="297"/>
      <c r="I53" s="297"/>
      <c r="J53" s="297"/>
      <c r="K53" s="295"/>
    </row>
    <row r="54" spans="2:11" ht="12.75" customHeight="1">
      <c r="B54" s="293"/>
      <c r="C54" s="297"/>
      <c r="D54" s="297"/>
      <c r="E54" s="297"/>
      <c r="F54" s="297"/>
      <c r="G54" s="297"/>
      <c r="H54" s="297"/>
      <c r="I54" s="297"/>
      <c r="J54" s="297"/>
      <c r="K54" s="295"/>
    </row>
    <row r="55" spans="2:11" ht="15" customHeight="1">
      <c r="B55" s="293"/>
      <c r="C55" s="297" t="s">
        <v>1511</v>
      </c>
      <c r="D55" s="297"/>
      <c r="E55" s="297"/>
      <c r="F55" s="297"/>
      <c r="G55" s="297"/>
      <c r="H55" s="297"/>
      <c r="I55" s="297"/>
      <c r="J55" s="297"/>
      <c r="K55" s="295"/>
    </row>
    <row r="56" spans="2:11" ht="15" customHeight="1">
      <c r="B56" s="293"/>
      <c r="C56" s="299"/>
      <c r="D56" s="297" t="s">
        <v>1512</v>
      </c>
      <c r="E56" s="297"/>
      <c r="F56" s="297"/>
      <c r="G56" s="297"/>
      <c r="H56" s="297"/>
      <c r="I56" s="297"/>
      <c r="J56" s="297"/>
      <c r="K56" s="295"/>
    </row>
    <row r="57" spans="2:11" ht="15" customHeight="1">
      <c r="B57" s="293"/>
      <c r="C57" s="299"/>
      <c r="D57" s="297" t="s">
        <v>1513</v>
      </c>
      <c r="E57" s="297"/>
      <c r="F57" s="297"/>
      <c r="G57" s="297"/>
      <c r="H57" s="297"/>
      <c r="I57" s="297"/>
      <c r="J57" s="297"/>
      <c r="K57" s="295"/>
    </row>
    <row r="58" spans="2:11" ht="15" customHeight="1">
      <c r="B58" s="293"/>
      <c r="C58" s="299"/>
      <c r="D58" s="297" t="s">
        <v>1514</v>
      </c>
      <c r="E58" s="297"/>
      <c r="F58" s="297"/>
      <c r="G58" s="297"/>
      <c r="H58" s="297"/>
      <c r="I58" s="297"/>
      <c r="J58" s="297"/>
      <c r="K58" s="295"/>
    </row>
    <row r="59" spans="2:11" ht="15" customHeight="1">
      <c r="B59" s="293"/>
      <c r="C59" s="299"/>
      <c r="D59" s="297" t="s">
        <v>1515</v>
      </c>
      <c r="E59" s="297"/>
      <c r="F59" s="297"/>
      <c r="G59" s="297"/>
      <c r="H59" s="297"/>
      <c r="I59" s="297"/>
      <c r="J59" s="297"/>
      <c r="K59" s="295"/>
    </row>
    <row r="60" spans="2:11" ht="15" customHeight="1">
      <c r="B60" s="293"/>
      <c r="C60" s="299"/>
      <c r="D60" s="302" t="s">
        <v>1516</v>
      </c>
      <c r="E60" s="302"/>
      <c r="F60" s="302"/>
      <c r="G60" s="302"/>
      <c r="H60" s="302"/>
      <c r="I60" s="302"/>
      <c r="J60" s="302"/>
      <c r="K60" s="295"/>
    </row>
    <row r="61" spans="2:11" ht="15" customHeight="1">
      <c r="B61" s="293"/>
      <c r="C61" s="299"/>
      <c r="D61" s="297" t="s">
        <v>1517</v>
      </c>
      <c r="E61" s="297"/>
      <c r="F61" s="297"/>
      <c r="G61" s="297"/>
      <c r="H61" s="297"/>
      <c r="I61" s="297"/>
      <c r="J61" s="297"/>
      <c r="K61" s="295"/>
    </row>
    <row r="62" spans="2:11" ht="12.75" customHeight="1">
      <c r="B62" s="293"/>
      <c r="C62" s="299"/>
      <c r="D62" s="299"/>
      <c r="E62" s="303"/>
      <c r="F62" s="299"/>
      <c r="G62" s="299"/>
      <c r="H62" s="299"/>
      <c r="I62" s="299"/>
      <c r="J62" s="299"/>
      <c r="K62" s="295"/>
    </row>
    <row r="63" spans="2:11" ht="15" customHeight="1">
      <c r="B63" s="293"/>
      <c r="C63" s="299"/>
      <c r="D63" s="297" t="s">
        <v>1518</v>
      </c>
      <c r="E63" s="297"/>
      <c r="F63" s="297"/>
      <c r="G63" s="297"/>
      <c r="H63" s="297"/>
      <c r="I63" s="297"/>
      <c r="J63" s="297"/>
      <c r="K63" s="295"/>
    </row>
    <row r="64" spans="2:11" ht="15" customHeight="1">
      <c r="B64" s="293"/>
      <c r="C64" s="299"/>
      <c r="D64" s="302" t="s">
        <v>1519</v>
      </c>
      <c r="E64" s="302"/>
      <c r="F64" s="302"/>
      <c r="G64" s="302"/>
      <c r="H64" s="302"/>
      <c r="I64" s="302"/>
      <c r="J64" s="302"/>
      <c r="K64" s="295"/>
    </row>
    <row r="65" spans="2:11" ht="15" customHeight="1">
      <c r="B65" s="293"/>
      <c r="C65" s="299"/>
      <c r="D65" s="297" t="s">
        <v>1520</v>
      </c>
      <c r="E65" s="297"/>
      <c r="F65" s="297"/>
      <c r="G65" s="297"/>
      <c r="H65" s="297"/>
      <c r="I65" s="297"/>
      <c r="J65" s="297"/>
      <c r="K65" s="295"/>
    </row>
    <row r="66" spans="2:11" ht="15" customHeight="1">
      <c r="B66" s="293"/>
      <c r="C66" s="299"/>
      <c r="D66" s="297" t="s">
        <v>1521</v>
      </c>
      <c r="E66" s="297"/>
      <c r="F66" s="297"/>
      <c r="G66" s="297"/>
      <c r="H66" s="297"/>
      <c r="I66" s="297"/>
      <c r="J66" s="297"/>
      <c r="K66" s="295"/>
    </row>
    <row r="67" spans="2:11" ht="15" customHeight="1">
      <c r="B67" s="293"/>
      <c r="C67" s="299"/>
      <c r="D67" s="297" t="s">
        <v>1522</v>
      </c>
      <c r="E67" s="297"/>
      <c r="F67" s="297"/>
      <c r="G67" s="297"/>
      <c r="H67" s="297"/>
      <c r="I67" s="297"/>
      <c r="J67" s="297"/>
      <c r="K67" s="295"/>
    </row>
    <row r="68" spans="2:11" ht="15" customHeight="1">
      <c r="B68" s="293"/>
      <c r="C68" s="299"/>
      <c r="D68" s="297" t="s">
        <v>1523</v>
      </c>
      <c r="E68" s="297"/>
      <c r="F68" s="297"/>
      <c r="G68" s="297"/>
      <c r="H68" s="297"/>
      <c r="I68" s="297"/>
      <c r="J68" s="297"/>
      <c r="K68" s="295"/>
    </row>
    <row r="69" spans="2:11" ht="12.75" customHeight="1">
      <c r="B69" s="304"/>
      <c r="C69" s="305"/>
      <c r="D69" s="305"/>
      <c r="E69" s="305"/>
      <c r="F69" s="305"/>
      <c r="G69" s="305"/>
      <c r="H69" s="305"/>
      <c r="I69" s="305"/>
      <c r="J69" s="305"/>
      <c r="K69" s="306"/>
    </row>
    <row r="70" spans="2:11" ht="18.75" customHeight="1">
      <c r="B70" s="307"/>
      <c r="C70" s="307"/>
      <c r="D70" s="307"/>
      <c r="E70" s="307"/>
      <c r="F70" s="307"/>
      <c r="G70" s="307"/>
      <c r="H70" s="307"/>
      <c r="I70" s="307"/>
      <c r="J70" s="307"/>
      <c r="K70" s="308"/>
    </row>
    <row r="71" spans="2:11" ht="18.75" customHeight="1">
      <c r="B71" s="308"/>
      <c r="C71" s="308"/>
      <c r="D71" s="308"/>
      <c r="E71" s="308"/>
      <c r="F71" s="308"/>
      <c r="G71" s="308"/>
      <c r="H71" s="308"/>
      <c r="I71" s="308"/>
      <c r="J71" s="308"/>
      <c r="K71" s="308"/>
    </row>
    <row r="72" spans="2:11" ht="7.5" customHeight="1">
      <c r="B72" s="309"/>
      <c r="C72" s="310"/>
      <c r="D72" s="310"/>
      <c r="E72" s="310"/>
      <c r="F72" s="310"/>
      <c r="G72" s="310"/>
      <c r="H72" s="310"/>
      <c r="I72" s="310"/>
      <c r="J72" s="310"/>
      <c r="K72" s="311"/>
    </row>
    <row r="73" spans="2:11" ht="45" customHeight="1">
      <c r="B73" s="312"/>
      <c r="C73" s="313" t="s">
        <v>103</v>
      </c>
      <c r="D73" s="313"/>
      <c r="E73" s="313"/>
      <c r="F73" s="313"/>
      <c r="G73" s="313"/>
      <c r="H73" s="313"/>
      <c r="I73" s="313"/>
      <c r="J73" s="313"/>
      <c r="K73" s="314"/>
    </row>
    <row r="74" spans="2:11" ht="17.25" customHeight="1">
      <c r="B74" s="312"/>
      <c r="C74" s="315" t="s">
        <v>1524</v>
      </c>
      <c r="D74" s="315"/>
      <c r="E74" s="315"/>
      <c r="F74" s="315" t="s">
        <v>1525</v>
      </c>
      <c r="G74" s="316"/>
      <c r="H74" s="315" t="s">
        <v>116</v>
      </c>
      <c r="I74" s="315" t="s">
        <v>57</v>
      </c>
      <c r="J74" s="315" t="s">
        <v>1526</v>
      </c>
      <c r="K74" s="314"/>
    </row>
    <row r="75" spans="2:11" ht="17.25" customHeight="1">
      <c r="B75" s="312"/>
      <c r="C75" s="317" t="s">
        <v>1527</v>
      </c>
      <c r="D75" s="317"/>
      <c r="E75" s="317"/>
      <c r="F75" s="318" t="s">
        <v>1528</v>
      </c>
      <c r="G75" s="319"/>
      <c r="H75" s="317"/>
      <c r="I75" s="317"/>
      <c r="J75" s="317" t="s">
        <v>1529</v>
      </c>
      <c r="K75" s="314"/>
    </row>
    <row r="76" spans="2:11" ht="5.25" customHeight="1">
      <c r="B76" s="312"/>
      <c r="C76" s="320"/>
      <c r="D76" s="320"/>
      <c r="E76" s="320"/>
      <c r="F76" s="320"/>
      <c r="G76" s="321"/>
      <c r="H76" s="320"/>
      <c r="I76" s="320"/>
      <c r="J76" s="320"/>
      <c r="K76" s="314"/>
    </row>
    <row r="77" spans="2:11" ht="15" customHeight="1">
      <c r="B77" s="312"/>
      <c r="C77" s="301" t="s">
        <v>53</v>
      </c>
      <c r="D77" s="320"/>
      <c r="E77" s="320"/>
      <c r="F77" s="322" t="s">
        <v>1530</v>
      </c>
      <c r="G77" s="321"/>
      <c r="H77" s="301" t="s">
        <v>1531</v>
      </c>
      <c r="I77" s="301" t="s">
        <v>1532</v>
      </c>
      <c r="J77" s="301">
        <v>20</v>
      </c>
      <c r="K77" s="314"/>
    </row>
    <row r="78" spans="2:11" ht="15" customHeight="1">
      <c r="B78" s="312"/>
      <c r="C78" s="301" t="s">
        <v>1533</v>
      </c>
      <c r="D78" s="301"/>
      <c r="E78" s="301"/>
      <c r="F78" s="322" t="s">
        <v>1530</v>
      </c>
      <c r="G78" s="321"/>
      <c r="H78" s="301" t="s">
        <v>1534</v>
      </c>
      <c r="I78" s="301" t="s">
        <v>1532</v>
      </c>
      <c r="J78" s="301">
        <v>120</v>
      </c>
      <c r="K78" s="314"/>
    </row>
    <row r="79" spans="2:11" ht="15" customHeight="1">
      <c r="B79" s="323"/>
      <c r="C79" s="301" t="s">
        <v>1535</v>
      </c>
      <c r="D79" s="301"/>
      <c r="E79" s="301"/>
      <c r="F79" s="322" t="s">
        <v>1536</v>
      </c>
      <c r="G79" s="321"/>
      <c r="H79" s="301" t="s">
        <v>1537</v>
      </c>
      <c r="I79" s="301" t="s">
        <v>1532</v>
      </c>
      <c r="J79" s="301">
        <v>50</v>
      </c>
      <c r="K79" s="314"/>
    </row>
    <row r="80" spans="2:11" ht="15" customHeight="1">
      <c r="B80" s="323"/>
      <c r="C80" s="301" t="s">
        <v>1538</v>
      </c>
      <c r="D80" s="301"/>
      <c r="E80" s="301"/>
      <c r="F80" s="322" t="s">
        <v>1530</v>
      </c>
      <c r="G80" s="321"/>
      <c r="H80" s="301" t="s">
        <v>1539</v>
      </c>
      <c r="I80" s="301" t="s">
        <v>1540</v>
      </c>
      <c r="J80" s="301"/>
      <c r="K80" s="314"/>
    </row>
    <row r="81" spans="2:11" ht="15" customHeight="1">
      <c r="B81" s="323"/>
      <c r="C81" s="324" t="s">
        <v>1541</v>
      </c>
      <c r="D81" s="324"/>
      <c r="E81" s="324"/>
      <c r="F81" s="325" t="s">
        <v>1536</v>
      </c>
      <c r="G81" s="324"/>
      <c r="H81" s="324" t="s">
        <v>1542</v>
      </c>
      <c r="I81" s="324" t="s">
        <v>1532</v>
      </c>
      <c r="J81" s="324">
        <v>15</v>
      </c>
      <c r="K81" s="314"/>
    </row>
    <row r="82" spans="2:11" ht="15" customHeight="1">
      <c r="B82" s="323"/>
      <c r="C82" s="324" t="s">
        <v>1543</v>
      </c>
      <c r="D82" s="324"/>
      <c r="E82" s="324"/>
      <c r="F82" s="325" t="s">
        <v>1536</v>
      </c>
      <c r="G82" s="324"/>
      <c r="H82" s="324" t="s">
        <v>1544</v>
      </c>
      <c r="I82" s="324" t="s">
        <v>1532</v>
      </c>
      <c r="J82" s="324">
        <v>15</v>
      </c>
      <c r="K82" s="314"/>
    </row>
    <row r="83" spans="2:11" ht="15" customHeight="1">
      <c r="B83" s="323"/>
      <c r="C83" s="324" t="s">
        <v>1545</v>
      </c>
      <c r="D83" s="324"/>
      <c r="E83" s="324"/>
      <c r="F83" s="325" t="s">
        <v>1536</v>
      </c>
      <c r="G83" s="324"/>
      <c r="H83" s="324" t="s">
        <v>1546</v>
      </c>
      <c r="I83" s="324" t="s">
        <v>1532</v>
      </c>
      <c r="J83" s="324">
        <v>20</v>
      </c>
      <c r="K83" s="314"/>
    </row>
    <row r="84" spans="2:11" ht="15" customHeight="1">
      <c r="B84" s="323"/>
      <c r="C84" s="324" t="s">
        <v>1547</v>
      </c>
      <c r="D84" s="324"/>
      <c r="E84" s="324"/>
      <c r="F84" s="325" t="s">
        <v>1536</v>
      </c>
      <c r="G84" s="324"/>
      <c r="H84" s="324" t="s">
        <v>1548</v>
      </c>
      <c r="I84" s="324" t="s">
        <v>1532</v>
      </c>
      <c r="J84" s="324">
        <v>20</v>
      </c>
      <c r="K84" s="314"/>
    </row>
    <row r="85" spans="2:11" ht="15" customHeight="1">
      <c r="B85" s="323"/>
      <c r="C85" s="301" t="s">
        <v>1549</v>
      </c>
      <c r="D85" s="301"/>
      <c r="E85" s="301"/>
      <c r="F85" s="322" t="s">
        <v>1536</v>
      </c>
      <c r="G85" s="321"/>
      <c r="H85" s="301" t="s">
        <v>1550</v>
      </c>
      <c r="I85" s="301" t="s">
        <v>1532</v>
      </c>
      <c r="J85" s="301">
        <v>50</v>
      </c>
      <c r="K85" s="314"/>
    </row>
    <row r="86" spans="2:11" ht="15" customHeight="1">
      <c r="B86" s="323"/>
      <c r="C86" s="301" t="s">
        <v>1551</v>
      </c>
      <c r="D86" s="301"/>
      <c r="E86" s="301"/>
      <c r="F86" s="322" t="s">
        <v>1536</v>
      </c>
      <c r="G86" s="321"/>
      <c r="H86" s="301" t="s">
        <v>1552</v>
      </c>
      <c r="I86" s="301" t="s">
        <v>1532</v>
      </c>
      <c r="J86" s="301">
        <v>20</v>
      </c>
      <c r="K86" s="314"/>
    </row>
    <row r="87" spans="2:11" ht="15" customHeight="1">
      <c r="B87" s="323"/>
      <c r="C87" s="301" t="s">
        <v>1553</v>
      </c>
      <c r="D87" s="301"/>
      <c r="E87" s="301"/>
      <c r="F87" s="322" t="s">
        <v>1536</v>
      </c>
      <c r="G87" s="321"/>
      <c r="H87" s="301" t="s">
        <v>1554</v>
      </c>
      <c r="I87" s="301" t="s">
        <v>1532</v>
      </c>
      <c r="J87" s="301">
        <v>20</v>
      </c>
      <c r="K87" s="314"/>
    </row>
    <row r="88" spans="2:11" ht="15" customHeight="1">
      <c r="B88" s="323"/>
      <c r="C88" s="301" t="s">
        <v>1555</v>
      </c>
      <c r="D88" s="301"/>
      <c r="E88" s="301"/>
      <c r="F88" s="322" t="s">
        <v>1536</v>
      </c>
      <c r="G88" s="321"/>
      <c r="H88" s="301" t="s">
        <v>1556</v>
      </c>
      <c r="I88" s="301" t="s">
        <v>1532</v>
      </c>
      <c r="J88" s="301">
        <v>50</v>
      </c>
      <c r="K88" s="314"/>
    </row>
    <row r="89" spans="2:11" ht="15" customHeight="1">
      <c r="B89" s="323"/>
      <c r="C89" s="301" t="s">
        <v>1557</v>
      </c>
      <c r="D89" s="301"/>
      <c r="E89" s="301"/>
      <c r="F89" s="322" t="s">
        <v>1536</v>
      </c>
      <c r="G89" s="321"/>
      <c r="H89" s="301" t="s">
        <v>1557</v>
      </c>
      <c r="I89" s="301" t="s">
        <v>1532</v>
      </c>
      <c r="J89" s="301">
        <v>50</v>
      </c>
      <c r="K89" s="314"/>
    </row>
    <row r="90" spans="2:11" ht="15" customHeight="1">
      <c r="B90" s="323"/>
      <c r="C90" s="301" t="s">
        <v>121</v>
      </c>
      <c r="D90" s="301"/>
      <c r="E90" s="301"/>
      <c r="F90" s="322" t="s">
        <v>1536</v>
      </c>
      <c r="G90" s="321"/>
      <c r="H90" s="301" t="s">
        <v>1558</v>
      </c>
      <c r="I90" s="301" t="s">
        <v>1532</v>
      </c>
      <c r="J90" s="301">
        <v>255</v>
      </c>
      <c r="K90" s="314"/>
    </row>
    <row r="91" spans="2:11" ht="15" customHeight="1">
      <c r="B91" s="323"/>
      <c r="C91" s="301" t="s">
        <v>1559</v>
      </c>
      <c r="D91" s="301"/>
      <c r="E91" s="301"/>
      <c r="F91" s="322" t="s">
        <v>1530</v>
      </c>
      <c r="G91" s="321"/>
      <c r="H91" s="301" t="s">
        <v>1560</v>
      </c>
      <c r="I91" s="301" t="s">
        <v>1561</v>
      </c>
      <c r="J91" s="301"/>
      <c r="K91" s="314"/>
    </row>
    <row r="92" spans="2:11" ht="15" customHeight="1">
      <c r="B92" s="323"/>
      <c r="C92" s="301" t="s">
        <v>1562</v>
      </c>
      <c r="D92" s="301"/>
      <c r="E92" s="301"/>
      <c r="F92" s="322" t="s">
        <v>1530</v>
      </c>
      <c r="G92" s="321"/>
      <c r="H92" s="301" t="s">
        <v>1563</v>
      </c>
      <c r="I92" s="301" t="s">
        <v>1564</v>
      </c>
      <c r="J92" s="301"/>
      <c r="K92" s="314"/>
    </row>
    <row r="93" spans="2:11" ht="15" customHeight="1">
      <c r="B93" s="323"/>
      <c r="C93" s="301" t="s">
        <v>1565</v>
      </c>
      <c r="D93" s="301"/>
      <c r="E93" s="301"/>
      <c r="F93" s="322" t="s">
        <v>1530</v>
      </c>
      <c r="G93" s="321"/>
      <c r="H93" s="301" t="s">
        <v>1565</v>
      </c>
      <c r="I93" s="301" t="s">
        <v>1564</v>
      </c>
      <c r="J93" s="301"/>
      <c r="K93" s="314"/>
    </row>
    <row r="94" spans="2:11" ht="15" customHeight="1">
      <c r="B94" s="323"/>
      <c r="C94" s="301" t="s">
        <v>38</v>
      </c>
      <c r="D94" s="301"/>
      <c r="E94" s="301"/>
      <c r="F94" s="322" t="s">
        <v>1530</v>
      </c>
      <c r="G94" s="321"/>
      <c r="H94" s="301" t="s">
        <v>1566</v>
      </c>
      <c r="I94" s="301" t="s">
        <v>1564</v>
      </c>
      <c r="J94" s="301"/>
      <c r="K94" s="314"/>
    </row>
    <row r="95" spans="2:11" ht="15" customHeight="1">
      <c r="B95" s="323"/>
      <c r="C95" s="301" t="s">
        <v>48</v>
      </c>
      <c r="D95" s="301"/>
      <c r="E95" s="301"/>
      <c r="F95" s="322" t="s">
        <v>1530</v>
      </c>
      <c r="G95" s="321"/>
      <c r="H95" s="301" t="s">
        <v>1567</v>
      </c>
      <c r="I95" s="301" t="s">
        <v>1564</v>
      </c>
      <c r="J95" s="301"/>
      <c r="K95" s="314"/>
    </row>
    <row r="96" spans="2:11" ht="15" customHeight="1">
      <c r="B96" s="326"/>
      <c r="C96" s="327"/>
      <c r="D96" s="327"/>
      <c r="E96" s="327"/>
      <c r="F96" s="327"/>
      <c r="G96" s="327"/>
      <c r="H96" s="327"/>
      <c r="I96" s="327"/>
      <c r="J96" s="327"/>
      <c r="K96" s="328"/>
    </row>
    <row r="97" spans="2:11" ht="18.75" customHeight="1">
      <c r="B97" s="329"/>
      <c r="C97" s="330"/>
      <c r="D97" s="330"/>
      <c r="E97" s="330"/>
      <c r="F97" s="330"/>
      <c r="G97" s="330"/>
      <c r="H97" s="330"/>
      <c r="I97" s="330"/>
      <c r="J97" s="330"/>
      <c r="K97" s="329"/>
    </row>
    <row r="98" spans="2:11" ht="18.75" customHeight="1">
      <c r="B98" s="308"/>
      <c r="C98" s="308"/>
      <c r="D98" s="308"/>
      <c r="E98" s="308"/>
      <c r="F98" s="308"/>
      <c r="G98" s="308"/>
      <c r="H98" s="308"/>
      <c r="I98" s="308"/>
      <c r="J98" s="308"/>
      <c r="K98" s="308"/>
    </row>
    <row r="99" spans="2:11" ht="7.5" customHeight="1">
      <c r="B99" s="309"/>
      <c r="C99" s="310"/>
      <c r="D99" s="310"/>
      <c r="E99" s="310"/>
      <c r="F99" s="310"/>
      <c r="G99" s="310"/>
      <c r="H99" s="310"/>
      <c r="I99" s="310"/>
      <c r="J99" s="310"/>
      <c r="K99" s="311"/>
    </row>
    <row r="100" spans="2:11" ht="45" customHeight="1">
      <c r="B100" s="312"/>
      <c r="C100" s="313" t="s">
        <v>1568</v>
      </c>
      <c r="D100" s="313"/>
      <c r="E100" s="313"/>
      <c r="F100" s="313"/>
      <c r="G100" s="313"/>
      <c r="H100" s="313"/>
      <c r="I100" s="313"/>
      <c r="J100" s="313"/>
      <c r="K100" s="314"/>
    </row>
    <row r="101" spans="2:11" ht="17.25" customHeight="1">
      <c r="B101" s="312"/>
      <c r="C101" s="315" t="s">
        <v>1524</v>
      </c>
      <c r="D101" s="315"/>
      <c r="E101" s="315"/>
      <c r="F101" s="315" t="s">
        <v>1525</v>
      </c>
      <c r="G101" s="316"/>
      <c r="H101" s="315" t="s">
        <v>116</v>
      </c>
      <c r="I101" s="315" t="s">
        <v>57</v>
      </c>
      <c r="J101" s="315" t="s">
        <v>1526</v>
      </c>
      <c r="K101" s="314"/>
    </row>
    <row r="102" spans="2:11" ht="17.25" customHeight="1">
      <c r="B102" s="312"/>
      <c r="C102" s="317" t="s">
        <v>1527</v>
      </c>
      <c r="D102" s="317"/>
      <c r="E102" s="317"/>
      <c r="F102" s="318" t="s">
        <v>1528</v>
      </c>
      <c r="G102" s="319"/>
      <c r="H102" s="317"/>
      <c r="I102" s="317"/>
      <c r="J102" s="317" t="s">
        <v>1529</v>
      </c>
      <c r="K102" s="314"/>
    </row>
    <row r="103" spans="2:11" ht="5.25" customHeight="1">
      <c r="B103" s="312"/>
      <c r="C103" s="315"/>
      <c r="D103" s="315"/>
      <c r="E103" s="315"/>
      <c r="F103" s="315"/>
      <c r="G103" s="331"/>
      <c r="H103" s="315"/>
      <c r="I103" s="315"/>
      <c r="J103" s="315"/>
      <c r="K103" s="314"/>
    </row>
    <row r="104" spans="2:11" ht="15" customHeight="1">
      <c r="B104" s="312"/>
      <c r="C104" s="301" t="s">
        <v>53</v>
      </c>
      <c r="D104" s="320"/>
      <c r="E104" s="320"/>
      <c r="F104" s="322" t="s">
        <v>1530</v>
      </c>
      <c r="G104" s="331"/>
      <c r="H104" s="301" t="s">
        <v>1569</v>
      </c>
      <c r="I104" s="301" t="s">
        <v>1532</v>
      </c>
      <c r="J104" s="301">
        <v>20</v>
      </c>
      <c r="K104" s="314"/>
    </row>
    <row r="105" spans="2:11" ht="15" customHeight="1">
      <c r="B105" s="312"/>
      <c r="C105" s="301" t="s">
        <v>1533</v>
      </c>
      <c r="D105" s="301"/>
      <c r="E105" s="301"/>
      <c r="F105" s="322" t="s">
        <v>1530</v>
      </c>
      <c r="G105" s="301"/>
      <c r="H105" s="301" t="s">
        <v>1569</v>
      </c>
      <c r="I105" s="301" t="s">
        <v>1532</v>
      </c>
      <c r="J105" s="301">
        <v>120</v>
      </c>
      <c r="K105" s="314"/>
    </row>
    <row r="106" spans="2:11" ht="15" customHeight="1">
      <c r="B106" s="323"/>
      <c r="C106" s="301" t="s">
        <v>1535</v>
      </c>
      <c r="D106" s="301"/>
      <c r="E106" s="301"/>
      <c r="F106" s="322" t="s">
        <v>1536</v>
      </c>
      <c r="G106" s="301"/>
      <c r="H106" s="301" t="s">
        <v>1569</v>
      </c>
      <c r="I106" s="301" t="s">
        <v>1532</v>
      </c>
      <c r="J106" s="301">
        <v>50</v>
      </c>
      <c r="K106" s="314"/>
    </row>
    <row r="107" spans="2:11" ht="15" customHeight="1">
      <c r="B107" s="323"/>
      <c r="C107" s="301" t="s">
        <v>1538</v>
      </c>
      <c r="D107" s="301"/>
      <c r="E107" s="301"/>
      <c r="F107" s="322" t="s">
        <v>1530</v>
      </c>
      <c r="G107" s="301"/>
      <c r="H107" s="301" t="s">
        <v>1569</v>
      </c>
      <c r="I107" s="301" t="s">
        <v>1540</v>
      </c>
      <c r="J107" s="301"/>
      <c r="K107" s="314"/>
    </row>
    <row r="108" spans="2:11" ht="15" customHeight="1">
      <c r="B108" s="323"/>
      <c r="C108" s="301" t="s">
        <v>1549</v>
      </c>
      <c r="D108" s="301"/>
      <c r="E108" s="301"/>
      <c r="F108" s="322" t="s">
        <v>1536</v>
      </c>
      <c r="G108" s="301"/>
      <c r="H108" s="301" t="s">
        <v>1569</v>
      </c>
      <c r="I108" s="301" t="s">
        <v>1532</v>
      </c>
      <c r="J108" s="301">
        <v>50</v>
      </c>
      <c r="K108" s="314"/>
    </row>
    <row r="109" spans="2:11" ht="15" customHeight="1">
      <c r="B109" s="323"/>
      <c r="C109" s="301" t="s">
        <v>1557</v>
      </c>
      <c r="D109" s="301"/>
      <c r="E109" s="301"/>
      <c r="F109" s="322" t="s">
        <v>1536</v>
      </c>
      <c r="G109" s="301"/>
      <c r="H109" s="301" t="s">
        <v>1569</v>
      </c>
      <c r="I109" s="301" t="s">
        <v>1532</v>
      </c>
      <c r="J109" s="301">
        <v>50</v>
      </c>
      <c r="K109" s="314"/>
    </row>
    <row r="110" spans="2:11" ht="15" customHeight="1">
      <c r="B110" s="323"/>
      <c r="C110" s="301" t="s">
        <v>1555</v>
      </c>
      <c r="D110" s="301"/>
      <c r="E110" s="301"/>
      <c r="F110" s="322" t="s">
        <v>1536</v>
      </c>
      <c r="G110" s="301"/>
      <c r="H110" s="301" t="s">
        <v>1569</v>
      </c>
      <c r="I110" s="301" t="s">
        <v>1532</v>
      </c>
      <c r="J110" s="301">
        <v>50</v>
      </c>
      <c r="K110" s="314"/>
    </row>
    <row r="111" spans="2:11" ht="15" customHeight="1">
      <c r="B111" s="323"/>
      <c r="C111" s="301" t="s">
        <v>53</v>
      </c>
      <c r="D111" s="301"/>
      <c r="E111" s="301"/>
      <c r="F111" s="322" t="s">
        <v>1530</v>
      </c>
      <c r="G111" s="301"/>
      <c r="H111" s="301" t="s">
        <v>1570</v>
      </c>
      <c r="I111" s="301" t="s">
        <v>1532</v>
      </c>
      <c r="J111" s="301">
        <v>20</v>
      </c>
      <c r="K111" s="314"/>
    </row>
    <row r="112" spans="2:11" ht="15" customHeight="1">
      <c r="B112" s="323"/>
      <c r="C112" s="301" t="s">
        <v>1571</v>
      </c>
      <c r="D112" s="301"/>
      <c r="E112" s="301"/>
      <c r="F112" s="322" t="s">
        <v>1530</v>
      </c>
      <c r="G112" s="301"/>
      <c r="H112" s="301" t="s">
        <v>1572</v>
      </c>
      <c r="I112" s="301" t="s">
        <v>1532</v>
      </c>
      <c r="J112" s="301">
        <v>120</v>
      </c>
      <c r="K112" s="314"/>
    </row>
    <row r="113" spans="2:11" ht="15" customHeight="1">
      <c r="B113" s="323"/>
      <c r="C113" s="301" t="s">
        <v>38</v>
      </c>
      <c r="D113" s="301"/>
      <c r="E113" s="301"/>
      <c r="F113" s="322" t="s">
        <v>1530</v>
      </c>
      <c r="G113" s="301"/>
      <c r="H113" s="301" t="s">
        <v>1573</v>
      </c>
      <c r="I113" s="301" t="s">
        <v>1564</v>
      </c>
      <c r="J113" s="301"/>
      <c r="K113" s="314"/>
    </row>
    <row r="114" spans="2:11" ht="15" customHeight="1">
      <c r="B114" s="323"/>
      <c r="C114" s="301" t="s">
        <v>48</v>
      </c>
      <c r="D114" s="301"/>
      <c r="E114" s="301"/>
      <c r="F114" s="322" t="s">
        <v>1530</v>
      </c>
      <c r="G114" s="301"/>
      <c r="H114" s="301" t="s">
        <v>1574</v>
      </c>
      <c r="I114" s="301" t="s">
        <v>1564</v>
      </c>
      <c r="J114" s="301"/>
      <c r="K114" s="314"/>
    </row>
    <row r="115" spans="2:11" ht="15" customHeight="1">
      <c r="B115" s="323"/>
      <c r="C115" s="301" t="s">
        <v>57</v>
      </c>
      <c r="D115" s="301"/>
      <c r="E115" s="301"/>
      <c r="F115" s="322" t="s">
        <v>1530</v>
      </c>
      <c r="G115" s="301"/>
      <c r="H115" s="301" t="s">
        <v>1575</v>
      </c>
      <c r="I115" s="301" t="s">
        <v>1576</v>
      </c>
      <c r="J115" s="301"/>
      <c r="K115" s="314"/>
    </row>
    <row r="116" spans="2:11" ht="15" customHeight="1">
      <c r="B116" s="326"/>
      <c r="C116" s="332"/>
      <c r="D116" s="332"/>
      <c r="E116" s="332"/>
      <c r="F116" s="332"/>
      <c r="G116" s="332"/>
      <c r="H116" s="332"/>
      <c r="I116" s="332"/>
      <c r="J116" s="332"/>
      <c r="K116" s="328"/>
    </row>
    <row r="117" spans="2:11" ht="18.75" customHeight="1">
      <c r="B117" s="333"/>
      <c r="C117" s="297"/>
      <c r="D117" s="297"/>
      <c r="E117" s="297"/>
      <c r="F117" s="334"/>
      <c r="G117" s="297"/>
      <c r="H117" s="297"/>
      <c r="I117" s="297"/>
      <c r="J117" s="297"/>
      <c r="K117" s="333"/>
    </row>
    <row r="118" spans="2:11" ht="18.75" customHeight="1">
      <c r="B118" s="308"/>
      <c r="C118" s="308"/>
      <c r="D118" s="308"/>
      <c r="E118" s="308"/>
      <c r="F118" s="308"/>
      <c r="G118" s="308"/>
      <c r="H118" s="308"/>
      <c r="I118" s="308"/>
      <c r="J118" s="308"/>
      <c r="K118" s="308"/>
    </row>
    <row r="119" spans="2:11" ht="7.5" customHeight="1">
      <c r="B119" s="335"/>
      <c r="C119" s="336"/>
      <c r="D119" s="336"/>
      <c r="E119" s="336"/>
      <c r="F119" s="336"/>
      <c r="G119" s="336"/>
      <c r="H119" s="336"/>
      <c r="I119" s="336"/>
      <c r="J119" s="336"/>
      <c r="K119" s="337"/>
    </row>
    <row r="120" spans="2:11" ht="45" customHeight="1">
      <c r="B120" s="338"/>
      <c r="C120" s="291" t="s">
        <v>1577</v>
      </c>
      <c r="D120" s="291"/>
      <c r="E120" s="291"/>
      <c r="F120" s="291"/>
      <c r="G120" s="291"/>
      <c r="H120" s="291"/>
      <c r="I120" s="291"/>
      <c r="J120" s="291"/>
      <c r="K120" s="339"/>
    </row>
    <row r="121" spans="2:11" ht="17.25" customHeight="1">
      <c r="B121" s="340"/>
      <c r="C121" s="315" t="s">
        <v>1524</v>
      </c>
      <c r="D121" s="315"/>
      <c r="E121" s="315"/>
      <c r="F121" s="315" t="s">
        <v>1525</v>
      </c>
      <c r="G121" s="316"/>
      <c r="H121" s="315" t="s">
        <v>116</v>
      </c>
      <c r="I121" s="315" t="s">
        <v>57</v>
      </c>
      <c r="J121" s="315" t="s">
        <v>1526</v>
      </c>
      <c r="K121" s="341"/>
    </row>
    <row r="122" spans="2:11" ht="17.25" customHeight="1">
      <c r="B122" s="340"/>
      <c r="C122" s="317" t="s">
        <v>1527</v>
      </c>
      <c r="D122" s="317"/>
      <c r="E122" s="317"/>
      <c r="F122" s="318" t="s">
        <v>1528</v>
      </c>
      <c r="G122" s="319"/>
      <c r="H122" s="317"/>
      <c r="I122" s="317"/>
      <c r="J122" s="317" t="s">
        <v>1529</v>
      </c>
      <c r="K122" s="341"/>
    </row>
    <row r="123" spans="2:11" ht="5.25" customHeight="1">
      <c r="B123" s="342"/>
      <c r="C123" s="320"/>
      <c r="D123" s="320"/>
      <c r="E123" s="320"/>
      <c r="F123" s="320"/>
      <c r="G123" s="301"/>
      <c r="H123" s="320"/>
      <c r="I123" s="320"/>
      <c r="J123" s="320"/>
      <c r="K123" s="343"/>
    </row>
    <row r="124" spans="2:11" ht="15" customHeight="1">
      <c r="B124" s="342"/>
      <c r="C124" s="301" t="s">
        <v>1533</v>
      </c>
      <c r="D124" s="320"/>
      <c r="E124" s="320"/>
      <c r="F124" s="322" t="s">
        <v>1530</v>
      </c>
      <c r="G124" s="301"/>
      <c r="H124" s="301" t="s">
        <v>1569</v>
      </c>
      <c r="I124" s="301" t="s">
        <v>1532</v>
      </c>
      <c r="J124" s="301">
        <v>120</v>
      </c>
      <c r="K124" s="344"/>
    </row>
    <row r="125" spans="2:11" ht="15" customHeight="1">
      <c r="B125" s="342"/>
      <c r="C125" s="301" t="s">
        <v>1578</v>
      </c>
      <c r="D125" s="301"/>
      <c r="E125" s="301"/>
      <c r="F125" s="322" t="s">
        <v>1530</v>
      </c>
      <c r="G125" s="301"/>
      <c r="H125" s="301" t="s">
        <v>1579</v>
      </c>
      <c r="I125" s="301" t="s">
        <v>1532</v>
      </c>
      <c r="J125" s="301" t="s">
        <v>1580</v>
      </c>
      <c r="K125" s="344"/>
    </row>
    <row r="126" spans="2:11" ht="15" customHeight="1">
      <c r="B126" s="342"/>
      <c r="C126" s="301" t="s">
        <v>91</v>
      </c>
      <c r="D126" s="301"/>
      <c r="E126" s="301"/>
      <c r="F126" s="322" t="s">
        <v>1530</v>
      </c>
      <c r="G126" s="301"/>
      <c r="H126" s="301" t="s">
        <v>1581</v>
      </c>
      <c r="I126" s="301" t="s">
        <v>1532</v>
      </c>
      <c r="J126" s="301" t="s">
        <v>1580</v>
      </c>
      <c r="K126" s="344"/>
    </row>
    <row r="127" spans="2:11" ht="15" customHeight="1">
      <c r="B127" s="342"/>
      <c r="C127" s="301" t="s">
        <v>1541</v>
      </c>
      <c r="D127" s="301"/>
      <c r="E127" s="301"/>
      <c r="F127" s="322" t="s">
        <v>1536</v>
      </c>
      <c r="G127" s="301"/>
      <c r="H127" s="301" t="s">
        <v>1542</v>
      </c>
      <c r="I127" s="301" t="s">
        <v>1532</v>
      </c>
      <c r="J127" s="301">
        <v>15</v>
      </c>
      <c r="K127" s="344"/>
    </row>
    <row r="128" spans="2:11" ht="15" customHeight="1">
      <c r="B128" s="342"/>
      <c r="C128" s="324" t="s">
        <v>1543</v>
      </c>
      <c r="D128" s="324"/>
      <c r="E128" s="324"/>
      <c r="F128" s="325" t="s">
        <v>1536</v>
      </c>
      <c r="G128" s="324"/>
      <c r="H128" s="324" t="s">
        <v>1544</v>
      </c>
      <c r="I128" s="324" t="s">
        <v>1532</v>
      </c>
      <c r="J128" s="324">
        <v>15</v>
      </c>
      <c r="K128" s="344"/>
    </row>
    <row r="129" spans="2:11" ht="15" customHeight="1">
      <c r="B129" s="342"/>
      <c r="C129" s="324" t="s">
        <v>1545</v>
      </c>
      <c r="D129" s="324"/>
      <c r="E129" s="324"/>
      <c r="F129" s="325" t="s">
        <v>1536</v>
      </c>
      <c r="G129" s="324"/>
      <c r="H129" s="324" t="s">
        <v>1546</v>
      </c>
      <c r="I129" s="324" t="s">
        <v>1532</v>
      </c>
      <c r="J129" s="324">
        <v>20</v>
      </c>
      <c r="K129" s="344"/>
    </row>
    <row r="130" spans="2:11" ht="15" customHeight="1">
      <c r="B130" s="342"/>
      <c r="C130" s="324" t="s">
        <v>1547</v>
      </c>
      <c r="D130" s="324"/>
      <c r="E130" s="324"/>
      <c r="F130" s="325" t="s">
        <v>1536</v>
      </c>
      <c r="G130" s="324"/>
      <c r="H130" s="324" t="s">
        <v>1548</v>
      </c>
      <c r="I130" s="324" t="s">
        <v>1532</v>
      </c>
      <c r="J130" s="324">
        <v>20</v>
      </c>
      <c r="K130" s="344"/>
    </row>
    <row r="131" spans="2:11" ht="15" customHeight="1">
      <c r="B131" s="342"/>
      <c r="C131" s="301" t="s">
        <v>1535</v>
      </c>
      <c r="D131" s="301"/>
      <c r="E131" s="301"/>
      <c r="F131" s="322" t="s">
        <v>1536</v>
      </c>
      <c r="G131" s="301"/>
      <c r="H131" s="301" t="s">
        <v>1569</v>
      </c>
      <c r="I131" s="301" t="s">
        <v>1532</v>
      </c>
      <c r="J131" s="301">
        <v>50</v>
      </c>
      <c r="K131" s="344"/>
    </row>
    <row r="132" spans="2:11" ht="15" customHeight="1">
      <c r="B132" s="342"/>
      <c r="C132" s="301" t="s">
        <v>1549</v>
      </c>
      <c r="D132" s="301"/>
      <c r="E132" s="301"/>
      <c r="F132" s="322" t="s">
        <v>1536</v>
      </c>
      <c r="G132" s="301"/>
      <c r="H132" s="301" t="s">
        <v>1569</v>
      </c>
      <c r="I132" s="301" t="s">
        <v>1532</v>
      </c>
      <c r="J132" s="301">
        <v>50</v>
      </c>
      <c r="K132" s="344"/>
    </row>
    <row r="133" spans="2:11" ht="15" customHeight="1">
      <c r="B133" s="342"/>
      <c r="C133" s="301" t="s">
        <v>1555</v>
      </c>
      <c r="D133" s="301"/>
      <c r="E133" s="301"/>
      <c r="F133" s="322" t="s">
        <v>1536</v>
      </c>
      <c r="G133" s="301"/>
      <c r="H133" s="301" t="s">
        <v>1569</v>
      </c>
      <c r="I133" s="301" t="s">
        <v>1532</v>
      </c>
      <c r="J133" s="301">
        <v>50</v>
      </c>
      <c r="K133" s="344"/>
    </row>
    <row r="134" spans="2:11" ht="15" customHeight="1">
      <c r="B134" s="342"/>
      <c r="C134" s="301" t="s">
        <v>1557</v>
      </c>
      <c r="D134" s="301"/>
      <c r="E134" s="301"/>
      <c r="F134" s="322" t="s">
        <v>1536</v>
      </c>
      <c r="G134" s="301"/>
      <c r="H134" s="301" t="s">
        <v>1569</v>
      </c>
      <c r="I134" s="301" t="s">
        <v>1532</v>
      </c>
      <c r="J134" s="301">
        <v>50</v>
      </c>
      <c r="K134" s="344"/>
    </row>
    <row r="135" spans="2:11" ht="15" customHeight="1">
      <c r="B135" s="342"/>
      <c r="C135" s="301" t="s">
        <v>121</v>
      </c>
      <c r="D135" s="301"/>
      <c r="E135" s="301"/>
      <c r="F135" s="322" t="s">
        <v>1536</v>
      </c>
      <c r="G135" s="301"/>
      <c r="H135" s="301" t="s">
        <v>1582</v>
      </c>
      <c r="I135" s="301" t="s">
        <v>1532</v>
      </c>
      <c r="J135" s="301">
        <v>255</v>
      </c>
      <c r="K135" s="344"/>
    </row>
    <row r="136" spans="2:11" ht="15" customHeight="1">
      <c r="B136" s="342"/>
      <c r="C136" s="301" t="s">
        <v>1559</v>
      </c>
      <c r="D136" s="301"/>
      <c r="E136" s="301"/>
      <c r="F136" s="322" t="s">
        <v>1530</v>
      </c>
      <c r="G136" s="301"/>
      <c r="H136" s="301" t="s">
        <v>1583</v>
      </c>
      <c r="I136" s="301" t="s">
        <v>1561</v>
      </c>
      <c r="J136" s="301"/>
      <c r="K136" s="344"/>
    </row>
    <row r="137" spans="2:11" ht="15" customHeight="1">
      <c r="B137" s="342"/>
      <c r="C137" s="301" t="s">
        <v>1562</v>
      </c>
      <c r="D137" s="301"/>
      <c r="E137" s="301"/>
      <c r="F137" s="322" t="s">
        <v>1530</v>
      </c>
      <c r="G137" s="301"/>
      <c r="H137" s="301" t="s">
        <v>1584</v>
      </c>
      <c r="I137" s="301" t="s">
        <v>1564</v>
      </c>
      <c r="J137" s="301"/>
      <c r="K137" s="344"/>
    </row>
    <row r="138" spans="2:11" ht="15" customHeight="1">
      <c r="B138" s="342"/>
      <c r="C138" s="301" t="s">
        <v>1565</v>
      </c>
      <c r="D138" s="301"/>
      <c r="E138" s="301"/>
      <c r="F138" s="322" t="s">
        <v>1530</v>
      </c>
      <c r="G138" s="301"/>
      <c r="H138" s="301" t="s">
        <v>1565</v>
      </c>
      <c r="I138" s="301" t="s">
        <v>1564</v>
      </c>
      <c r="J138" s="301"/>
      <c r="K138" s="344"/>
    </row>
    <row r="139" spans="2:11" ht="15" customHeight="1">
      <c r="B139" s="342"/>
      <c r="C139" s="301" t="s">
        <v>38</v>
      </c>
      <c r="D139" s="301"/>
      <c r="E139" s="301"/>
      <c r="F139" s="322" t="s">
        <v>1530</v>
      </c>
      <c r="G139" s="301"/>
      <c r="H139" s="301" t="s">
        <v>1585</v>
      </c>
      <c r="I139" s="301" t="s">
        <v>1564</v>
      </c>
      <c r="J139" s="301"/>
      <c r="K139" s="344"/>
    </row>
    <row r="140" spans="2:11" ht="15" customHeight="1">
      <c r="B140" s="342"/>
      <c r="C140" s="301" t="s">
        <v>1586</v>
      </c>
      <c r="D140" s="301"/>
      <c r="E140" s="301"/>
      <c r="F140" s="322" t="s">
        <v>1530</v>
      </c>
      <c r="G140" s="301"/>
      <c r="H140" s="301" t="s">
        <v>1587</v>
      </c>
      <c r="I140" s="301" t="s">
        <v>1564</v>
      </c>
      <c r="J140" s="301"/>
      <c r="K140" s="344"/>
    </row>
    <row r="141" spans="2:11" ht="15" customHeight="1">
      <c r="B141" s="345"/>
      <c r="C141" s="346"/>
      <c r="D141" s="346"/>
      <c r="E141" s="346"/>
      <c r="F141" s="346"/>
      <c r="G141" s="346"/>
      <c r="H141" s="346"/>
      <c r="I141" s="346"/>
      <c r="J141" s="346"/>
      <c r="K141" s="347"/>
    </row>
    <row r="142" spans="2:11" ht="18.75" customHeight="1">
      <c r="B142" s="297"/>
      <c r="C142" s="297"/>
      <c r="D142" s="297"/>
      <c r="E142" s="297"/>
      <c r="F142" s="334"/>
      <c r="G142" s="297"/>
      <c r="H142" s="297"/>
      <c r="I142" s="297"/>
      <c r="J142" s="297"/>
      <c r="K142" s="297"/>
    </row>
    <row r="143" spans="2:11" ht="18.75" customHeight="1">
      <c r="B143" s="308"/>
      <c r="C143" s="308"/>
      <c r="D143" s="308"/>
      <c r="E143" s="308"/>
      <c r="F143" s="308"/>
      <c r="G143" s="308"/>
      <c r="H143" s="308"/>
      <c r="I143" s="308"/>
      <c r="J143" s="308"/>
      <c r="K143" s="308"/>
    </row>
    <row r="144" spans="2:11" ht="7.5" customHeight="1">
      <c r="B144" s="309"/>
      <c r="C144" s="310"/>
      <c r="D144" s="310"/>
      <c r="E144" s="310"/>
      <c r="F144" s="310"/>
      <c r="G144" s="310"/>
      <c r="H144" s="310"/>
      <c r="I144" s="310"/>
      <c r="J144" s="310"/>
      <c r="K144" s="311"/>
    </row>
    <row r="145" spans="2:11" ht="45" customHeight="1">
      <c r="B145" s="312"/>
      <c r="C145" s="313" t="s">
        <v>1588</v>
      </c>
      <c r="D145" s="313"/>
      <c r="E145" s="313"/>
      <c r="F145" s="313"/>
      <c r="G145" s="313"/>
      <c r="H145" s="313"/>
      <c r="I145" s="313"/>
      <c r="J145" s="313"/>
      <c r="K145" s="314"/>
    </row>
    <row r="146" spans="2:11" ht="17.25" customHeight="1">
      <c r="B146" s="312"/>
      <c r="C146" s="315" t="s">
        <v>1524</v>
      </c>
      <c r="D146" s="315"/>
      <c r="E146" s="315"/>
      <c r="F146" s="315" t="s">
        <v>1525</v>
      </c>
      <c r="G146" s="316"/>
      <c r="H146" s="315" t="s">
        <v>116</v>
      </c>
      <c r="I146" s="315" t="s">
        <v>57</v>
      </c>
      <c r="J146" s="315" t="s">
        <v>1526</v>
      </c>
      <c r="K146" s="314"/>
    </row>
    <row r="147" spans="2:11" ht="17.25" customHeight="1">
      <c r="B147" s="312"/>
      <c r="C147" s="317" t="s">
        <v>1527</v>
      </c>
      <c r="D147" s="317"/>
      <c r="E147" s="317"/>
      <c r="F147" s="318" t="s">
        <v>1528</v>
      </c>
      <c r="G147" s="319"/>
      <c r="H147" s="317"/>
      <c r="I147" s="317"/>
      <c r="J147" s="317" t="s">
        <v>1529</v>
      </c>
      <c r="K147" s="314"/>
    </row>
    <row r="148" spans="2:11" ht="5.25" customHeight="1">
      <c r="B148" s="323"/>
      <c r="C148" s="320"/>
      <c r="D148" s="320"/>
      <c r="E148" s="320"/>
      <c r="F148" s="320"/>
      <c r="G148" s="321"/>
      <c r="H148" s="320"/>
      <c r="I148" s="320"/>
      <c r="J148" s="320"/>
      <c r="K148" s="344"/>
    </row>
    <row r="149" spans="2:11" ht="15" customHeight="1">
      <c r="B149" s="323"/>
      <c r="C149" s="348" t="s">
        <v>1533</v>
      </c>
      <c r="D149" s="301"/>
      <c r="E149" s="301"/>
      <c r="F149" s="349" t="s">
        <v>1530</v>
      </c>
      <c r="G149" s="301"/>
      <c r="H149" s="348" t="s">
        <v>1569</v>
      </c>
      <c r="I149" s="348" t="s">
        <v>1532</v>
      </c>
      <c r="J149" s="348">
        <v>120</v>
      </c>
      <c r="K149" s="344"/>
    </row>
    <row r="150" spans="2:11" ht="15" customHeight="1">
      <c r="B150" s="323"/>
      <c r="C150" s="348" t="s">
        <v>1578</v>
      </c>
      <c r="D150" s="301"/>
      <c r="E150" s="301"/>
      <c r="F150" s="349" t="s">
        <v>1530</v>
      </c>
      <c r="G150" s="301"/>
      <c r="H150" s="348" t="s">
        <v>1589</v>
      </c>
      <c r="I150" s="348" t="s">
        <v>1532</v>
      </c>
      <c r="J150" s="348" t="s">
        <v>1580</v>
      </c>
      <c r="K150" s="344"/>
    </row>
    <row r="151" spans="2:11" ht="15" customHeight="1">
      <c r="B151" s="323"/>
      <c r="C151" s="348" t="s">
        <v>91</v>
      </c>
      <c r="D151" s="301"/>
      <c r="E151" s="301"/>
      <c r="F151" s="349" t="s">
        <v>1530</v>
      </c>
      <c r="G151" s="301"/>
      <c r="H151" s="348" t="s">
        <v>1590</v>
      </c>
      <c r="I151" s="348" t="s">
        <v>1532</v>
      </c>
      <c r="J151" s="348" t="s">
        <v>1580</v>
      </c>
      <c r="K151" s="344"/>
    </row>
    <row r="152" spans="2:11" ht="15" customHeight="1">
      <c r="B152" s="323"/>
      <c r="C152" s="348" t="s">
        <v>1535</v>
      </c>
      <c r="D152" s="301"/>
      <c r="E152" s="301"/>
      <c r="F152" s="349" t="s">
        <v>1536</v>
      </c>
      <c r="G152" s="301"/>
      <c r="H152" s="348" t="s">
        <v>1569</v>
      </c>
      <c r="I152" s="348" t="s">
        <v>1532</v>
      </c>
      <c r="J152" s="348">
        <v>50</v>
      </c>
      <c r="K152" s="344"/>
    </row>
    <row r="153" spans="2:11" ht="15" customHeight="1">
      <c r="B153" s="323"/>
      <c r="C153" s="348" t="s">
        <v>1538</v>
      </c>
      <c r="D153" s="301"/>
      <c r="E153" s="301"/>
      <c r="F153" s="349" t="s">
        <v>1530</v>
      </c>
      <c r="G153" s="301"/>
      <c r="H153" s="348" t="s">
        <v>1569</v>
      </c>
      <c r="I153" s="348" t="s">
        <v>1540</v>
      </c>
      <c r="J153" s="348"/>
      <c r="K153" s="344"/>
    </row>
    <row r="154" spans="2:11" ht="15" customHeight="1">
      <c r="B154" s="323"/>
      <c r="C154" s="348" t="s">
        <v>1549</v>
      </c>
      <c r="D154" s="301"/>
      <c r="E154" s="301"/>
      <c r="F154" s="349" t="s">
        <v>1536</v>
      </c>
      <c r="G154" s="301"/>
      <c r="H154" s="348" t="s">
        <v>1569</v>
      </c>
      <c r="I154" s="348" t="s">
        <v>1532</v>
      </c>
      <c r="J154" s="348">
        <v>50</v>
      </c>
      <c r="K154" s="344"/>
    </row>
    <row r="155" spans="2:11" ht="15" customHeight="1">
      <c r="B155" s="323"/>
      <c r="C155" s="348" t="s">
        <v>1557</v>
      </c>
      <c r="D155" s="301"/>
      <c r="E155" s="301"/>
      <c r="F155" s="349" t="s">
        <v>1536</v>
      </c>
      <c r="G155" s="301"/>
      <c r="H155" s="348" t="s">
        <v>1569</v>
      </c>
      <c r="I155" s="348" t="s">
        <v>1532</v>
      </c>
      <c r="J155" s="348">
        <v>50</v>
      </c>
      <c r="K155" s="344"/>
    </row>
    <row r="156" spans="2:11" ht="15" customHeight="1">
      <c r="B156" s="323"/>
      <c r="C156" s="348" t="s">
        <v>1555</v>
      </c>
      <c r="D156" s="301"/>
      <c r="E156" s="301"/>
      <c r="F156" s="349" t="s">
        <v>1536</v>
      </c>
      <c r="G156" s="301"/>
      <c r="H156" s="348" t="s">
        <v>1569</v>
      </c>
      <c r="I156" s="348" t="s">
        <v>1532</v>
      </c>
      <c r="J156" s="348">
        <v>50</v>
      </c>
      <c r="K156" s="344"/>
    </row>
    <row r="157" spans="2:11" ht="15" customHeight="1">
      <c r="B157" s="323"/>
      <c r="C157" s="348" t="s">
        <v>108</v>
      </c>
      <c r="D157" s="301"/>
      <c r="E157" s="301"/>
      <c r="F157" s="349" t="s">
        <v>1530</v>
      </c>
      <c r="G157" s="301"/>
      <c r="H157" s="348" t="s">
        <v>1591</v>
      </c>
      <c r="I157" s="348" t="s">
        <v>1532</v>
      </c>
      <c r="J157" s="348" t="s">
        <v>1592</v>
      </c>
      <c r="K157" s="344"/>
    </row>
    <row r="158" spans="2:11" ht="15" customHeight="1">
      <c r="B158" s="323"/>
      <c r="C158" s="348" t="s">
        <v>1593</v>
      </c>
      <c r="D158" s="301"/>
      <c r="E158" s="301"/>
      <c r="F158" s="349" t="s">
        <v>1530</v>
      </c>
      <c r="G158" s="301"/>
      <c r="H158" s="348" t="s">
        <v>1594</v>
      </c>
      <c r="I158" s="348" t="s">
        <v>1564</v>
      </c>
      <c r="J158" s="348"/>
      <c r="K158" s="344"/>
    </row>
    <row r="159" spans="2:11" ht="15" customHeight="1">
      <c r="B159" s="350"/>
      <c r="C159" s="332"/>
      <c r="D159" s="332"/>
      <c r="E159" s="332"/>
      <c r="F159" s="332"/>
      <c r="G159" s="332"/>
      <c r="H159" s="332"/>
      <c r="I159" s="332"/>
      <c r="J159" s="332"/>
      <c r="K159" s="351"/>
    </row>
    <row r="160" spans="2:11" ht="18.75" customHeight="1">
      <c r="B160" s="297"/>
      <c r="C160" s="301"/>
      <c r="D160" s="301"/>
      <c r="E160" s="301"/>
      <c r="F160" s="322"/>
      <c r="G160" s="301"/>
      <c r="H160" s="301"/>
      <c r="I160" s="301"/>
      <c r="J160" s="301"/>
      <c r="K160" s="297"/>
    </row>
    <row r="161" spans="2:11" ht="18.75" customHeight="1">
      <c r="B161" s="308"/>
      <c r="C161" s="308"/>
      <c r="D161" s="308"/>
      <c r="E161" s="308"/>
      <c r="F161" s="308"/>
      <c r="G161" s="308"/>
      <c r="H161" s="308"/>
      <c r="I161" s="308"/>
      <c r="J161" s="308"/>
      <c r="K161" s="308"/>
    </row>
    <row r="162" spans="2:11" ht="7.5" customHeight="1">
      <c r="B162" s="287"/>
      <c r="C162" s="288"/>
      <c r="D162" s="288"/>
      <c r="E162" s="288"/>
      <c r="F162" s="288"/>
      <c r="G162" s="288"/>
      <c r="H162" s="288"/>
      <c r="I162" s="288"/>
      <c r="J162" s="288"/>
      <c r="K162" s="289"/>
    </row>
    <row r="163" spans="2:11" ht="45" customHeight="1">
      <c r="B163" s="290"/>
      <c r="C163" s="291" t="s">
        <v>1595</v>
      </c>
      <c r="D163" s="291"/>
      <c r="E163" s="291"/>
      <c r="F163" s="291"/>
      <c r="G163" s="291"/>
      <c r="H163" s="291"/>
      <c r="I163" s="291"/>
      <c r="J163" s="291"/>
      <c r="K163" s="292"/>
    </row>
    <row r="164" spans="2:11" ht="17.25" customHeight="1">
      <c r="B164" s="290"/>
      <c r="C164" s="315" t="s">
        <v>1524</v>
      </c>
      <c r="D164" s="315"/>
      <c r="E164" s="315"/>
      <c r="F164" s="315" t="s">
        <v>1525</v>
      </c>
      <c r="G164" s="352"/>
      <c r="H164" s="353" t="s">
        <v>116</v>
      </c>
      <c r="I164" s="353" t="s">
        <v>57</v>
      </c>
      <c r="J164" s="315" t="s">
        <v>1526</v>
      </c>
      <c r="K164" s="292"/>
    </row>
    <row r="165" spans="2:11" ht="17.25" customHeight="1">
      <c r="B165" s="293"/>
      <c r="C165" s="317" t="s">
        <v>1527</v>
      </c>
      <c r="D165" s="317"/>
      <c r="E165" s="317"/>
      <c r="F165" s="318" t="s">
        <v>1528</v>
      </c>
      <c r="G165" s="354"/>
      <c r="H165" s="355"/>
      <c r="I165" s="355"/>
      <c r="J165" s="317" t="s">
        <v>1529</v>
      </c>
      <c r="K165" s="295"/>
    </row>
    <row r="166" spans="2:11" ht="5.25" customHeight="1">
      <c r="B166" s="323"/>
      <c r="C166" s="320"/>
      <c r="D166" s="320"/>
      <c r="E166" s="320"/>
      <c r="F166" s="320"/>
      <c r="G166" s="321"/>
      <c r="H166" s="320"/>
      <c r="I166" s="320"/>
      <c r="J166" s="320"/>
      <c r="K166" s="344"/>
    </row>
    <row r="167" spans="2:11" ht="15" customHeight="1">
      <c r="B167" s="323"/>
      <c r="C167" s="301" t="s">
        <v>1533</v>
      </c>
      <c r="D167" s="301"/>
      <c r="E167" s="301"/>
      <c r="F167" s="322" t="s">
        <v>1530</v>
      </c>
      <c r="G167" s="301"/>
      <c r="H167" s="301" t="s">
        <v>1569</v>
      </c>
      <c r="I167" s="301" t="s">
        <v>1532</v>
      </c>
      <c r="J167" s="301">
        <v>120</v>
      </c>
      <c r="K167" s="344"/>
    </row>
    <row r="168" spans="2:11" ht="15" customHeight="1">
      <c r="B168" s="323"/>
      <c r="C168" s="301" t="s">
        <v>1578</v>
      </c>
      <c r="D168" s="301"/>
      <c r="E168" s="301"/>
      <c r="F168" s="322" t="s">
        <v>1530</v>
      </c>
      <c r="G168" s="301"/>
      <c r="H168" s="301" t="s">
        <v>1579</v>
      </c>
      <c r="I168" s="301" t="s">
        <v>1532</v>
      </c>
      <c r="J168" s="301" t="s">
        <v>1580</v>
      </c>
      <c r="K168" s="344"/>
    </row>
    <row r="169" spans="2:11" ht="15" customHeight="1">
      <c r="B169" s="323"/>
      <c r="C169" s="301" t="s">
        <v>91</v>
      </c>
      <c r="D169" s="301"/>
      <c r="E169" s="301"/>
      <c r="F169" s="322" t="s">
        <v>1530</v>
      </c>
      <c r="G169" s="301"/>
      <c r="H169" s="301" t="s">
        <v>1596</v>
      </c>
      <c r="I169" s="301" t="s">
        <v>1532</v>
      </c>
      <c r="J169" s="301" t="s">
        <v>1580</v>
      </c>
      <c r="K169" s="344"/>
    </row>
    <row r="170" spans="2:11" ht="15" customHeight="1">
      <c r="B170" s="323"/>
      <c r="C170" s="301" t="s">
        <v>1535</v>
      </c>
      <c r="D170" s="301"/>
      <c r="E170" s="301"/>
      <c r="F170" s="322" t="s">
        <v>1536</v>
      </c>
      <c r="G170" s="301"/>
      <c r="H170" s="301" t="s">
        <v>1596</v>
      </c>
      <c r="I170" s="301" t="s">
        <v>1532</v>
      </c>
      <c r="J170" s="301">
        <v>50</v>
      </c>
      <c r="K170" s="344"/>
    </row>
    <row r="171" spans="2:11" ht="15" customHeight="1">
      <c r="B171" s="323"/>
      <c r="C171" s="301" t="s">
        <v>1538</v>
      </c>
      <c r="D171" s="301"/>
      <c r="E171" s="301"/>
      <c r="F171" s="322" t="s">
        <v>1530</v>
      </c>
      <c r="G171" s="301"/>
      <c r="H171" s="301" t="s">
        <v>1596</v>
      </c>
      <c r="I171" s="301" t="s">
        <v>1540</v>
      </c>
      <c r="J171" s="301"/>
      <c r="K171" s="344"/>
    </row>
    <row r="172" spans="2:11" ht="15" customHeight="1">
      <c r="B172" s="323"/>
      <c r="C172" s="301" t="s">
        <v>1549</v>
      </c>
      <c r="D172" s="301"/>
      <c r="E172" s="301"/>
      <c r="F172" s="322" t="s">
        <v>1536</v>
      </c>
      <c r="G172" s="301"/>
      <c r="H172" s="301" t="s">
        <v>1596</v>
      </c>
      <c r="I172" s="301" t="s">
        <v>1532</v>
      </c>
      <c r="J172" s="301">
        <v>50</v>
      </c>
      <c r="K172" s="344"/>
    </row>
    <row r="173" spans="2:11" ht="15" customHeight="1">
      <c r="B173" s="323"/>
      <c r="C173" s="301" t="s">
        <v>1557</v>
      </c>
      <c r="D173" s="301"/>
      <c r="E173" s="301"/>
      <c r="F173" s="322" t="s">
        <v>1536</v>
      </c>
      <c r="G173" s="301"/>
      <c r="H173" s="301" t="s">
        <v>1596</v>
      </c>
      <c r="I173" s="301" t="s">
        <v>1532</v>
      </c>
      <c r="J173" s="301">
        <v>50</v>
      </c>
      <c r="K173" s="344"/>
    </row>
    <row r="174" spans="2:11" ht="15" customHeight="1">
      <c r="B174" s="323"/>
      <c r="C174" s="301" t="s">
        <v>1555</v>
      </c>
      <c r="D174" s="301"/>
      <c r="E174" s="301"/>
      <c r="F174" s="322" t="s">
        <v>1536</v>
      </c>
      <c r="G174" s="301"/>
      <c r="H174" s="301" t="s">
        <v>1596</v>
      </c>
      <c r="I174" s="301" t="s">
        <v>1532</v>
      </c>
      <c r="J174" s="301">
        <v>50</v>
      </c>
      <c r="K174" s="344"/>
    </row>
    <row r="175" spans="2:11" ht="15" customHeight="1">
      <c r="B175" s="323"/>
      <c r="C175" s="301" t="s">
        <v>115</v>
      </c>
      <c r="D175" s="301"/>
      <c r="E175" s="301"/>
      <c r="F175" s="322" t="s">
        <v>1530</v>
      </c>
      <c r="G175" s="301"/>
      <c r="H175" s="301" t="s">
        <v>1597</v>
      </c>
      <c r="I175" s="301" t="s">
        <v>1598</v>
      </c>
      <c r="J175" s="301"/>
      <c r="K175" s="344"/>
    </row>
    <row r="176" spans="2:11" ht="15" customHeight="1">
      <c r="B176" s="323"/>
      <c r="C176" s="301" t="s">
        <v>57</v>
      </c>
      <c r="D176" s="301"/>
      <c r="E176" s="301"/>
      <c r="F176" s="322" t="s">
        <v>1530</v>
      </c>
      <c r="G176" s="301"/>
      <c r="H176" s="301" t="s">
        <v>1599</v>
      </c>
      <c r="I176" s="301" t="s">
        <v>1600</v>
      </c>
      <c r="J176" s="301">
        <v>1</v>
      </c>
      <c r="K176" s="344"/>
    </row>
    <row r="177" spans="2:11" ht="15" customHeight="1">
      <c r="B177" s="323"/>
      <c r="C177" s="301" t="s">
        <v>53</v>
      </c>
      <c r="D177" s="301"/>
      <c r="E177" s="301"/>
      <c r="F177" s="322" t="s">
        <v>1530</v>
      </c>
      <c r="G177" s="301"/>
      <c r="H177" s="301" t="s">
        <v>1601</v>
      </c>
      <c r="I177" s="301" t="s">
        <v>1532</v>
      </c>
      <c r="J177" s="301">
        <v>20</v>
      </c>
      <c r="K177" s="344"/>
    </row>
    <row r="178" spans="2:11" ht="15" customHeight="1">
      <c r="B178" s="323"/>
      <c r="C178" s="301" t="s">
        <v>116</v>
      </c>
      <c r="D178" s="301"/>
      <c r="E178" s="301"/>
      <c r="F178" s="322" t="s">
        <v>1530</v>
      </c>
      <c r="G178" s="301"/>
      <c r="H178" s="301" t="s">
        <v>1602</v>
      </c>
      <c r="I178" s="301" t="s">
        <v>1532</v>
      </c>
      <c r="J178" s="301">
        <v>255</v>
      </c>
      <c r="K178" s="344"/>
    </row>
    <row r="179" spans="2:11" ht="15" customHeight="1">
      <c r="B179" s="323"/>
      <c r="C179" s="301" t="s">
        <v>117</v>
      </c>
      <c r="D179" s="301"/>
      <c r="E179" s="301"/>
      <c r="F179" s="322" t="s">
        <v>1530</v>
      </c>
      <c r="G179" s="301"/>
      <c r="H179" s="301" t="s">
        <v>1495</v>
      </c>
      <c r="I179" s="301" t="s">
        <v>1532</v>
      </c>
      <c r="J179" s="301">
        <v>10</v>
      </c>
      <c r="K179" s="344"/>
    </row>
    <row r="180" spans="2:11" ht="15" customHeight="1">
      <c r="B180" s="323"/>
      <c r="C180" s="301" t="s">
        <v>118</v>
      </c>
      <c r="D180" s="301"/>
      <c r="E180" s="301"/>
      <c r="F180" s="322" t="s">
        <v>1530</v>
      </c>
      <c r="G180" s="301"/>
      <c r="H180" s="301" t="s">
        <v>1603</v>
      </c>
      <c r="I180" s="301" t="s">
        <v>1564</v>
      </c>
      <c r="J180" s="301"/>
      <c r="K180" s="344"/>
    </row>
    <row r="181" spans="2:11" ht="15" customHeight="1">
      <c r="B181" s="323"/>
      <c r="C181" s="301" t="s">
        <v>1604</v>
      </c>
      <c r="D181" s="301"/>
      <c r="E181" s="301"/>
      <c r="F181" s="322" t="s">
        <v>1530</v>
      </c>
      <c r="G181" s="301"/>
      <c r="H181" s="301" t="s">
        <v>1605</v>
      </c>
      <c r="I181" s="301" t="s">
        <v>1564</v>
      </c>
      <c r="J181" s="301"/>
      <c r="K181" s="344"/>
    </row>
    <row r="182" spans="2:11" ht="15" customHeight="1">
      <c r="B182" s="323"/>
      <c r="C182" s="301" t="s">
        <v>1593</v>
      </c>
      <c r="D182" s="301"/>
      <c r="E182" s="301"/>
      <c r="F182" s="322" t="s">
        <v>1530</v>
      </c>
      <c r="G182" s="301"/>
      <c r="H182" s="301" t="s">
        <v>1606</v>
      </c>
      <c r="I182" s="301" t="s">
        <v>1564</v>
      </c>
      <c r="J182" s="301"/>
      <c r="K182" s="344"/>
    </row>
    <row r="183" spans="2:11" ht="15" customHeight="1">
      <c r="B183" s="323"/>
      <c r="C183" s="301" t="s">
        <v>120</v>
      </c>
      <c r="D183" s="301"/>
      <c r="E183" s="301"/>
      <c r="F183" s="322" t="s">
        <v>1536</v>
      </c>
      <c r="G183" s="301"/>
      <c r="H183" s="301" t="s">
        <v>1607</v>
      </c>
      <c r="I183" s="301" t="s">
        <v>1532</v>
      </c>
      <c r="J183" s="301">
        <v>50</v>
      </c>
      <c r="K183" s="344"/>
    </row>
    <row r="184" spans="2:11" ht="15" customHeight="1">
      <c r="B184" s="323"/>
      <c r="C184" s="301" t="s">
        <v>1608</v>
      </c>
      <c r="D184" s="301"/>
      <c r="E184" s="301"/>
      <c r="F184" s="322" t="s">
        <v>1536</v>
      </c>
      <c r="G184" s="301"/>
      <c r="H184" s="301" t="s">
        <v>1609</v>
      </c>
      <c r="I184" s="301" t="s">
        <v>1610</v>
      </c>
      <c r="J184" s="301"/>
      <c r="K184" s="344"/>
    </row>
    <row r="185" spans="2:11" ht="15" customHeight="1">
      <c r="B185" s="323"/>
      <c r="C185" s="301" t="s">
        <v>1611</v>
      </c>
      <c r="D185" s="301"/>
      <c r="E185" s="301"/>
      <c r="F185" s="322" t="s">
        <v>1536</v>
      </c>
      <c r="G185" s="301"/>
      <c r="H185" s="301" t="s">
        <v>1612</v>
      </c>
      <c r="I185" s="301" t="s">
        <v>1610</v>
      </c>
      <c r="J185" s="301"/>
      <c r="K185" s="344"/>
    </row>
    <row r="186" spans="2:11" ht="15" customHeight="1">
      <c r="B186" s="323"/>
      <c r="C186" s="301" t="s">
        <v>1613</v>
      </c>
      <c r="D186" s="301"/>
      <c r="E186" s="301"/>
      <c r="F186" s="322" t="s">
        <v>1536</v>
      </c>
      <c r="G186" s="301"/>
      <c r="H186" s="301" t="s">
        <v>1614</v>
      </c>
      <c r="I186" s="301" t="s">
        <v>1610</v>
      </c>
      <c r="J186" s="301"/>
      <c r="K186" s="344"/>
    </row>
    <row r="187" spans="2:11" ht="15" customHeight="1">
      <c r="B187" s="323"/>
      <c r="C187" s="356" t="s">
        <v>1615</v>
      </c>
      <c r="D187" s="301"/>
      <c r="E187" s="301"/>
      <c r="F187" s="322" t="s">
        <v>1536</v>
      </c>
      <c r="G187" s="301"/>
      <c r="H187" s="301" t="s">
        <v>1616</v>
      </c>
      <c r="I187" s="301" t="s">
        <v>1617</v>
      </c>
      <c r="J187" s="357" t="s">
        <v>1618</v>
      </c>
      <c r="K187" s="344"/>
    </row>
    <row r="188" spans="2:11" ht="15" customHeight="1">
      <c r="B188" s="323"/>
      <c r="C188" s="307" t="s">
        <v>42</v>
      </c>
      <c r="D188" s="301"/>
      <c r="E188" s="301"/>
      <c r="F188" s="322" t="s">
        <v>1530</v>
      </c>
      <c r="G188" s="301"/>
      <c r="H188" s="297" t="s">
        <v>1619</v>
      </c>
      <c r="I188" s="301" t="s">
        <v>1620</v>
      </c>
      <c r="J188" s="301"/>
      <c r="K188" s="344"/>
    </row>
    <row r="189" spans="2:11" ht="15" customHeight="1">
      <c r="B189" s="323"/>
      <c r="C189" s="307" t="s">
        <v>1621</v>
      </c>
      <c r="D189" s="301"/>
      <c r="E189" s="301"/>
      <c r="F189" s="322" t="s">
        <v>1530</v>
      </c>
      <c r="G189" s="301"/>
      <c r="H189" s="301" t="s">
        <v>1622</v>
      </c>
      <c r="I189" s="301" t="s">
        <v>1564</v>
      </c>
      <c r="J189" s="301"/>
      <c r="K189" s="344"/>
    </row>
    <row r="190" spans="2:11" ht="15" customHeight="1">
      <c r="B190" s="323"/>
      <c r="C190" s="307" t="s">
        <v>1623</v>
      </c>
      <c r="D190" s="301"/>
      <c r="E190" s="301"/>
      <c r="F190" s="322" t="s">
        <v>1530</v>
      </c>
      <c r="G190" s="301"/>
      <c r="H190" s="301" t="s">
        <v>1624</v>
      </c>
      <c r="I190" s="301" t="s">
        <v>1564</v>
      </c>
      <c r="J190" s="301"/>
      <c r="K190" s="344"/>
    </row>
    <row r="191" spans="2:11" ht="15" customHeight="1">
      <c r="B191" s="323"/>
      <c r="C191" s="307" t="s">
        <v>1625</v>
      </c>
      <c r="D191" s="301"/>
      <c r="E191" s="301"/>
      <c r="F191" s="322" t="s">
        <v>1536</v>
      </c>
      <c r="G191" s="301"/>
      <c r="H191" s="301" t="s">
        <v>1626</v>
      </c>
      <c r="I191" s="301" t="s">
        <v>1564</v>
      </c>
      <c r="J191" s="301"/>
      <c r="K191" s="344"/>
    </row>
    <row r="192" spans="2:11" ht="15" customHeight="1">
      <c r="B192" s="350"/>
      <c r="C192" s="358"/>
      <c r="D192" s="332"/>
      <c r="E192" s="332"/>
      <c r="F192" s="332"/>
      <c r="G192" s="332"/>
      <c r="H192" s="332"/>
      <c r="I192" s="332"/>
      <c r="J192" s="332"/>
      <c r="K192" s="351"/>
    </row>
    <row r="193" spans="2:11" ht="18.75" customHeight="1">
      <c r="B193" s="297"/>
      <c r="C193" s="301"/>
      <c r="D193" s="301"/>
      <c r="E193" s="301"/>
      <c r="F193" s="322"/>
      <c r="G193" s="301"/>
      <c r="H193" s="301"/>
      <c r="I193" s="301"/>
      <c r="J193" s="301"/>
      <c r="K193" s="297"/>
    </row>
    <row r="194" spans="2:11" ht="18.75" customHeight="1">
      <c r="B194" s="297"/>
      <c r="C194" s="301"/>
      <c r="D194" s="301"/>
      <c r="E194" s="301"/>
      <c r="F194" s="322"/>
      <c r="G194" s="301"/>
      <c r="H194" s="301"/>
      <c r="I194" s="301"/>
      <c r="J194" s="301"/>
      <c r="K194" s="297"/>
    </row>
    <row r="195" spans="2:11" ht="18.75" customHeight="1">
      <c r="B195" s="308"/>
      <c r="C195" s="308"/>
      <c r="D195" s="308"/>
      <c r="E195" s="308"/>
      <c r="F195" s="308"/>
      <c r="G195" s="308"/>
      <c r="H195" s="308"/>
      <c r="I195" s="308"/>
      <c r="J195" s="308"/>
      <c r="K195" s="308"/>
    </row>
    <row r="196" spans="2:11" ht="13.5">
      <c r="B196" s="287"/>
      <c r="C196" s="288"/>
      <c r="D196" s="288"/>
      <c r="E196" s="288"/>
      <c r="F196" s="288"/>
      <c r="G196" s="288"/>
      <c r="H196" s="288"/>
      <c r="I196" s="288"/>
      <c r="J196" s="288"/>
      <c r="K196" s="289"/>
    </row>
    <row r="197" spans="2:11" ht="21">
      <c r="B197" s="290"/>
      <c r="C197" s="291" t="s">
        <v>1627</v>
      </c>
      <c r="D197" s="291"/>
      <c r="E197" s="291"/>
      <c r="F197" s="291"/>
      <c r="G197" s="291"/>
      <c r="H197" s="291"/>
      <c r="I197" s="291"/>
      <c r="J197" s="291"/>
      <c r="K197" s="292"/>
    </row>
    <row r="198" spans="2:11" ht="25.5" customHeight="1">
      <c r="B198" s="290"/>
      <c r="C198" s="359" t="s">
        <v>1628</v>
      </c>
      <c r="D198" s="359"/>
      <c r="E198" s="359"/>
      <c r="F198" s="359" t="s">
        <v>1629</v>
      </c>
      <c r="G198" s="360"/>
      <c r="H198" s="359" t="s">
        <v>1630</v>
      </c>
      <c r="I198" s="359"/>
      <c r="J198" s="359"/>
      <c r="K198" s="292"/>
    </row>
    <row r="199" spans="2:11" ht="5.25" customHeight="1">
      <c r="B199" s="323"/>
      <c r="C199" s="320"/>
      <c r="D199" s="320"/>
      <c r="E199" s="320"/>
      <c r="F199" s="320"/>
      <c r="G199" s="301"/>
      <c r="H199" s="320"/>
      <c r="I199" s="320"/>
      <c r="J199" s="320"/>
      <c r="K199" s="344"/>
    </row>
    <row r="200" spans="2:11" ht="15" customHeight="1">
      <c r="B200" s="323"/>
      <c r="C200" s="301" t="s">
        <v>1620</v>
      </c>
      <c r="D200" s="301"/>
      <c r="E200" s="301"/>
      <c r="F200" s="322" t="s">
        <v>43</v>
      </c>
      <c r="G200" s="301"/>
      <c r="H200" s="301" t="s">
        <v>1631</v>
      </c>
      <c r="I200" s="301"/>
      <c r="J200" s="301"/>
      <c r="K200" s="344"/>
    </row>
    <row r="201" spans="2:11" ht="15" customHeight="1">
      <c r="B201" s="323"/>
      <c r="C201" s="329"/>
      <c r="D201" s="301"/>
      <c r="E201" s="301"/>
      <c r="F201" s="322" t="s">
        <v>44</v>
      </c>
      <c r="G201" s="301"/>
      <c r="H201" s="301" t="s">
        <v>1632</v>
      </c>
      <c r="I201" s="301"/>
      <c r="J201" s="301"/>
      <c r="K201" s="344"/>
    </row>
    <row r="202" spans="2:11" ht="15" customHeight="1">
      <c r="B202" s="323"/>
      <c r="C202" s="329"/>
      <c r="D202" s="301"/>
      <c r="E202" s="301"/>
      <c r="F202" s="322" t="s">
        <v>47</v>
      </c>
      <c r="G202" s="301"/>
      <c r="H202" s="301" t="s">
        <v>1633</v>
      </c>
      <c r="I202" s="301"/>
      <c r="J202" s="301"/>
      <c r="K202" s="344"/>
    </row>
    <row r="203" spans="2:11" ht="15" customHeight="1">
      <c r="B203" s="323"/>
      <c r="C203" s="301"/>
      <c r="D203" s="301"/>
      <c r="E203" s="301"/>
      <c r="F203" s="322" t="s">
        <v>45</v>
      </c>
      <c r="G203" s="301"/>
      <c r="H203" s="301" t="s">
        <v>1634</v>
      </c>
      <c r="I203" s="301"/>
      <c r="J203" s="301"/>
      <c r="K203" s="344"/>
    </row>
    <row r="204" spans="2:11" ht="15" customHeight="1">
      <c r="B204" s="323"/>
      <c r="C204" s="301"/>
      <c r="D204" s="301"/>
      <c r="E204" s="301"/>
      <c r="F204" s="322" t="s">
        <v>46</v>
      </c>
      <c r="G204" s="301"/>
      <c r="H204" s="301" t="s">
        <v>1635</v>
      </c>
      <c r="I204" s="301"/>
      <c r="J204" s="301"/>
      <c r="K204" s="344"/>
    </row>
    <row r="205" spans="2:11" ht="15" customHeight="1">
      <c r="B205" s="323"/>
      <c r="C205" s="301"/>
      <c r="D205" s="301"/>
      <c r="E205" s="301"/>
      <c r="F205" s="322"/>
      <c r="G205" s="301"/>
      <c r="H205" s="301"/>
      <c r="I205" s="301"/>
      <c r="J205" s="301"/>
      <c r="K205" s="344"/>
    </row>
    <row r="206" spans="2:11" ht="15" customHeight="1">
      <c r="B206" s="323"/>
      <c r="C206" s="301" t="s">
        <v>1576</v>
      </c>
      <c r="D206" s="301"/>
      <c r="E206" s="301"/>
      <c r="F206" s="322" t="s">
        <v>79</v>
      </c>
      <c r="G206" s="301"/>
      <c r="H206" s="301" t="s">
        <v>1636</v>
      </c>
      <c r="I206" s="301"/>
      <c r="J206" s="301"/>
      <c r="K206" s="344"/>
    </row>
    <row r="207" spans="2:11" ht="15" customHeight="1">
      <c r="B207" s="323"/>
      <c r="C207" s="329"/>
      <c r="D207" s="301"/>
      <c r="E207" s="301"/>
      <c r="F207" s="322" t="s">
        <v>1474</v>
      </c>
      <c r="G207" s="301"/>
      <c r="H207" s="301" t="s">
        <v>1475</v>
      </c>
      <c r="I207" s="301"/>
      <c r="J207" s="301"/>
      <c r="K207" s="344"/>
    </row>
    <row r="208" spans="2:11" ht="15" customHeight="1">
      <c r="B208" s="323"/>
      <c r="C208" s="301"/>
      <c r="D208" s="301"/>
      <c r="E208" s="301"/>
      <c r="F208" s="322" t="s">
        <v>1472</v>
      </c>
      <c r="G208" s="301"/>
      <c r="H208" s="301" t="s">
        <v>1637</v>
      </c>
      <c r="I208" s="301"/>
      <c r="J208" s="301"/>
      <c r="K208" s="344"/>
    </row>
    <row r="209" spans="2:11" ht="15" customHeight="1">
      <c r="B209" s="361"/>
      <c r="C209" s="329"/>
      <c r="D209" s="329"/>
      <c r="E209" s="329"/>
      <c r="F209" s="322" t="s">
        <v>1476</v>
      </c>
      <c r="G209" s="307"/>
      <c r="H209" s="348" t="s">
        <v>1477</v>
      </c>
      <c r="I209" s="348"/>
      <c r="J209" s="348"/>
      <c r="K209" s="362"/>
    </row>
    <row r="210" spans="2:11" ht="15" customHeight="1">
      <c r="B210" s="361"/>
      <c r="C210" s="329"/>
      <c r="D210" s="329"/>
      <c r="E210" s="329"/>
      <c r="F210" s="322" t="s">
        <v>1478</v>
      </c>
      <c r="G210" s="307"/>
      <c r="H210" s="348" t="s">
        <v>1638</v>
      </c>
      <c r="I210" s="348"/>
      <c r="J210" s="348"/>
      <c r="K210" s="362"/>
    </row>
    <row r="211" spans="2:11" ht="15" customHeight="1">
      <c r="B211" s="361"/>
      <c r="C211" s="329"/>
      <c r="D211" s="329"/>
      <c r="E211" s="329"/>
      <c r="F211" s="363"/>
      <c r="G211" s="307"/>
      <c r="H211" s="364"/>
      <c r="I211" s="364"/>
      <c r="J211" s="364"/>
      <c r="K211" s="362"/>
    </row>
    <row r="212" spans="2:11" ht="15" customHeight="1">
      <c r="B212" s="361"/>
      <c r="C212" s="301" t="s">
        <v>1600</v>
      </c>
      <c r="D212" s="329"/>
      <c r="E212" s="329"/>
      <c r="F212" s="322">
        <v>1</v>
      </c>
      <c r="G212" s="307"/>
      <c r="H212" s="348" t="s">
        <v>1639</v>
      </c>
      <c r="I212" s="348"/>
      <c r="J212" s="348"/>
      <c r="K212" s="362"/>
    </row>
    <row r="213" spans="2:11" ht="15" customHeight="1">
      <c r="B213" s="361"/>
      <c r="C213" s="329"/>
      <c r="D213" s="329"/>
      <c r="E213" s="329"/>
      <c r="F213" s="322">
        <v>2</v>
      </c>
      <c r="G213" s="307"/>
      <c r="H213" s="348" t="s">
        <v>1640</v>
      </c>
      <c r="I213" s="348"/>
      <c r="J213" s="348"/>
      <c r="K213" s="362"/>
    </row>
    <row r="214" spans="2:11" ht="15" customHeight="1">
      <c r="B214" s="361"/>
      <c r="C214" s="329"/>
      <c r="D214" s="329"/>
      <c r="E214" s="329"/>
      <c r="F214" s="322">
        <v>3</v>
      </c>
      <c r="G214" s="307"/>
      <c r="H214" s="348" t="s">
        <v>1641</v>
      </c>
      <c r="I214" s="348"/>
      <c r="J214" s="348"/>
      <c r="K214" s="362"/>
    </row>
    <row r="215" spans="2:11" ht="15" customHeight="1">
      <c r="B215" s="361"/>
      <c r="C215" s="329"/>
      <c r="D215" s="329"/>
      <c r="E215" s="329"/>
      <c r="F215" s="322">
        <v>4</v>
      </c>
      <c r="G215" s="307"/>
      <c r="H215" s="348" t="s">
        <v>1642</v>
      </c>
      <c r="I215" s="348"/>
      <c r="J215" s="348"/>
      <c r="K215" s="362"/>
    </row>
    <row r="216" spans="2:11" ht="12.75" customHeight="1">
      <c r="B216" s="365"/>
      <c r="C216" s="366"/>
      <c r="D216" s="366"/>
      <c r="E216" s="366"/>
      <c r="F216" s="366"/>
      <c r="G216" s="366"/>
      <c r="H216" s="366"/>
      <c r="I216" s="366"/>
      <c r="J216" s="366"/>
      <c r="K216" s="367"/>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Administrator\Roman</dc:creator>
  <cp:keywords/>
  <dc:description/>
  <cp:lastModifiedBy>Administrator\Roman</cp:lastModifiedBy>
  <dcterms:created xsi:type="dcterms:W3CDTF">2018-09-30T17:59:57Z</dcterms:created>
  <dcterms:modified xsi:type="dcterms:W3CDTF">2018-09-30T18:00:09Z</dcterms:modified>
  <cp:category/>
  <cp:version/>
  <cp:contentType/>
  <cp:contentStatus/>
</cp:coreProperties>
</file>