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3"/>
  </bookViews>
  <sheets>
    <sheet name="Rekapitulace stavby" sheetId="1" r:id="rId1"/>
    <sheet name="RAV4601 - Přístavba menzy" sheetId="2" r:id="rId2"/>
    <sheet name="RAV4602 - Specialisté" sheetId="3" r:id="rId3"/>
    <sheet name="RAV4603 - Staveništní kom..." sheetId="4" r:id="rId4"/>
    <sheet name="RAV4604 - VON" sheetId="5" r:id="rId5"/>
    <sheet name="Pokyny pro vyplnění" sheetId="6" r:id="rId6"/>
  </sheets>
  <definedNames>
    <definedName name="_xlnm._FilterDatabase" localSheetId="1" hidden="1">'RAV4601 - Přístavba menzy'!$C$98:$K$98</definedName>
    <definedName name="_xlnm._FilterDatabase" localSheetId="2" hidden="1">'RAV4602 - Specialisté'!$C$82:$K$82</definedName>
    <definedName name="_xlnm._FilterDatabase" localSheetId="3" hidden="1">'RAV4603 - Staveništní kom...'!$C$83:$K$83</definedName>
    <definedName name="_xlnm._FilterDatabase" localSheetId="4" hidden="1">'RAV4604 - VON'!$C$79:$K$79</definedName>
    <definedName name="_xlnm.Print_Titles" localSheetId="1">'RAV4601 - Přístavba menzy'!$98:$98</definedName>
    <definedName name="_xlnm.Print_Titles" localSheetId="2">'RAV4602 - Specialisté'!$82:$82</definedName>
    <definedName name="_xlnm.Print_Titles" localSheetId="3">'RAV4603 - Staveništní kom...'!$83:$83</definedName>
    <definedName name="_xlnm.Print_Titles" localSheetId="4">'RAV4604 - VON'!$79:$79</definedName>
    <definedName name="_xlnm.Print_Titles" localSheetId="0">'Rekapitulace stavby'!$49:$49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1">'RAV4601 - Přístavba menzy'!$C$4:$J$36,'RAV4601 - Přístavba menzy'!$C$42:$J$80,'RAV4601 - Přístavba menzy'!$C$86:$K$903</definedName>
    <definedName name="_xlnm.Print_Area" localSheetId="2">'RAV4602 - Specialisté'!$C$4:$J$36,'RAV4602 - Specialisté'!$C$42:$J$64,'RAV4602 - Specialisté'!$C$70:$K$98</definedName>
    <definedName name="_xlnm.Print_Area" localSheetId="3">'RAV4603 - Staveništní kom...'!$C$4:$J$36,'RAV4603 - Staveništní kom...'!$C$42:$J$65,'RAV4603 - Staveništní kom...'!$C$71:$K$141</definedName>
    <definedName name="_xlnm.Print_Area" localSheetId="4">'RAV4604 - VON'!$C$4:$J$36,'RAV4604 - VON'!$C$42:$J$61,'RAV4604 - VON'!$C$67:$K$89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<sst xmlns="http://schemas.openxmlformats.org/spreadsheetml/2006/main" count="10532" uniqueCount="1783">
  <si>
    <t>Export VZ</t>
  </si>
  <si>
    <t>List obsahuje:</t>
  </si>
  <si>
    <t>3.0</t>
  </si>
  <si>
    <t>ZAMOK</t>
  </si>
  <si>
    <t>False</t>
  </si>
  <si>
    <t>{e33e9b31-32e8-42be-8c90-6076a5af3316}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</si>
  <si>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</si>
  <si>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</si>
  <si>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</si>
  <si>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</si>
  <si>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</si>
  <si>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</si>
  <si>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</si>
  <si>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</si>
  <si>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RAV46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</si>
  <si>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</si>
  <si>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</si>
  <si>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Přístavba menzy ZČU Bory</t>
  </si>
  <si>
    <t>0,1</t>
  </si>
  <si>
    <t>KSO:</t>
  </si>
  <si>
    <t/>
  </si>
  <si>
    <t>CC-CZ:</t>
  </si>
  <si>
    <t>1</t>
  </si>
  <si>
    <t>Místo:</t>
  </si>
  <si>
    <t>Plzeň</t>
  </si>
  <si>
    <t>Datum:</t>
  </si>
  <si>
    <t>22.2.2017</t>
  </si>
  <si>
    <t>10</t>
  </si>
  <si>
    <t>100</t>
  </si>
  <si>
    <t>Zadavatel:</t>
  </si>
  <si>
    <t>IČ:</t>
  </si>
  <si>
    <t>ZČU v Plzni</t>
  </si>
  <si>
    <t>DIČ:</t>
  </si>
  <si>
    <t>Uchazeč:</t>
  </si>
  <si>
    <t>Vyplň údaj</t>
  </si>
  <si>
    <t>Projektant:</t>
  </si>
  <si>
    <t>RAVAL projekt v.o.s.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</si>
  <si>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</si>
  <si>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</si>
  <si>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</si>
  <si>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</si>
  <si>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</si>
  <si>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</si>
  <si>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</si>
  <si>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</si>
  <si>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</si>
  <si>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</si>
  <si>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</si>
  <si>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</si>
  <si>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</si>
  <si>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</si>
  <si>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</si>
  <si>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</si>
  <si>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</si>
  <si>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</si>
  <si>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</si>
  <si>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</si>
  <si>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</si>
  <si>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</si>
  <si>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</si>
  <si>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</si>
  <si>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</si>
  <si>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</si>
  <si>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</si>
  <si>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</si>
  <si>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</si>
  <si>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</si>
  <si>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</si>
  <si>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</si>
  <si>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</si>
  <si>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</si>
  <si>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</si>
  <si>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</si>
  <si>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</si>
  <si>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</si>
  <si>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</si>
  <si>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</si>
  <si>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RAV4601</t>
  </si>
  <si>
    <t>Přístavba menzy</t>
  </si>
  <si>
    <t>STA</t>
  </si>
  <si>
    <t>{cc2e86e3-97e3-4541-bbf8-e7dbff9e9541}</t>
  </si>
  <si>
    <t>2</t>
  </si>
  <si>
    <t>RAV4602</t>
  </si>
  <si>
    <t>Specialisté</t>
  </si>
  <si>
    <t>{eb4f4d1e-3367-46e3-91d9-e40be4f8164f}</t>
  </si>
  <si>
    <t>RAV4603</t>
  </si>
  <si>
    <t>Staveništní komunikace</t>
  </si>
  <si>
    <t>{6ab3d132-8c20-4896-95ee-fa5d3cebe5b8}</t>
  </si>
  <si>
    <t>RAV4604</t>
  </si>
  <si>
    <t>VON</t>
  </si>
  <si>
    <t>{68b69922-e8f2-48f9-a177-545a9da4a072}</t>
  </si>
  <si>
    <t>Zpět na list:</t>
  </si>
  <si>
    <t>KRYCÍ LIST SOUPISU</t>
  </si>
  <si>
    <t>Objekt:</t>
  </si>
  <si>
    <t>RAV4601 - Přístavba menzy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</si>
  <si>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</si>
  <si>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</si>
  <si>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</si>
  <si>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</si>
  <si>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</si>
  <si>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</si>
  <si>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</si>
  <si>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</si>
  <si>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</si>
  <si>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</si>
  <si>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</si>
  <si>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</si>
  <si>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</si>
  <si>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</si>
  <si>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</si>
  <si>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</si>
  <si>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</si>
  <si>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</si>
  <si>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</si>
  <si>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</si>
  <si>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</si>
  <si>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</si>
  <si>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</si>
  <si>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</si>
  <si>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</si>
  <si>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</si>
  <si>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</si>
  <si>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</si>
  <si>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</si>
  <si>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</si>
  <si>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</si>
  <si>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</si>
  <si>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</si>
  <si>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</si>
  <si>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</si>
  <si>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</si>
  <si>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</si>
  <si>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</si>
  <si>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</si>
  <si>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</si>
  <si>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</si>
  <si>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</si>
  <si>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</si>
  <si>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</si>
  <si>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</si>
  <si>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</si>
  <si>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</si>
  <si>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</si>
  <si>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</si>
  <si>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</si>
  <si>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</si>
  <si>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</si>
  <si>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1459588652</t>
  </si>
  <si>
    <t>VV</t>
  </si>
  <si>
    <t>0,6*16,3</t>
  </si>
  <si>
    <t>okap.chodník ,v.č.b 5  a řez bourání</t>
  </si>
  <si>
    <t>Součet</t>
  </si>
  <si>
    <t>121101101</t>
  </si>
  <si>
    <t>Sejmutí ornice s přemístěním na vzdálenost do 50 m</t>
  </si>
  <si>
    <t>m3</t>
  </si>
  <si>
    <t>-230147257</t>
  </si>
  <si>
    <t>(11,3+3)*(16+2*2)*0,2</t>
  </si>
  <si>
    <t>v.č.b.8 , b.6</t>
  </si>
  <si>
    <t>3</t>
  </si>
  <si>
    <t>131201101</t>
  </si>
  <si>
    <t>Hloubení jam nezapažených v hornině tř. 3 objemu do 100 m3</t>
  </si>
  <si>
    <t>-1444103976</t>
  </si>
  <si>
    <t>16*11,3*0,2</t>
  </si>
  <si>
    <t>-7643491</t>
  </si>
  <si>
    <t>(2,4+3,6)*1/2*(2,4+3,6)*1/2*1,35*6</t>
  </si>
  <si>
    <t>jámy pro hlavy pilot</t>
  </si>
  <si>
    <t>5</t>
  </si>
  <si>
    <t>131201109</t>
  </si>
  <si>
    <t>Příplatek za lepivost u hloubení jam nezapažených v hornině tř. 3</t>
  </si>
  <si>
    <t>-151139383</t>
  </si>
  <si>
    <t>36,16*1/2</t>
  </si>
  <si>
    <t>6</t>
  </si>
  <si>
    <t>-1570139252</t>
  </si>
  <si>
    <t>72,9*1/2</t>
  </si>
  <si>
    <t>7</t>
  </si>
  <si>
    <t>131301101</t>
  </si>
  <si>
    <t>Hloubení jam nezapažených v hornině tř. 4 objemu do 100 m3</t>
  </si>
  <si>
    <t>-1225101771</t>
  </si>
  <si>
    <t>výkop pro hlavy pilot</t>
  </si>
  <si>
    <t>8</t>
  </si>
  <si>
    <t>132301201</t>
  </si>
  <si>
    <t>Hloubení rýh š do 2000 mm v hornině tř. 4 objemu do 100 m3</t>
  </si>
  <si>
    <t>-675833405</t>
  </si>
  <si>
    <t>16*0,7*1</t>
  </si>
  <si>
    <t>9</t>
  </si>
  <si>
    <t>132301209</t>
  </si>
  <si>
    <t>Příplatek za lepivost k hloubení rýh š do 2000 mm v hornině tř. 4</t>
  </si>
  <si>
    <t>-1065735910</t>
  </si>
  <si>
    <t>11,2*1/2</t>
  </si>
  <si>
    <t>162201102</t>
  </si>
  <si>
    <t>Vodorovné přemístění do 50 m výkopku/sypaniny z horniny tř. 1 až 4</t>
  </si>
  <si>
    <t>-1042475219</t>
  </si>
  <si>
    <t>46,449</t>
  </si>
  <si>
    <t>11</t>
  </si>
  <si>
    <t>162701105</t>
  </si>
  <si>
    <t>Vodorovné přemístění do 10000 m výkopku/sypaniny z horniny tř. 1 až 4</t>
  </si>
  <si>
    <t>-1398313023</t>
  </si>
  <si>
    <t>36,16</t>
  </si>
  <si>
    <t>jáma</t>
  </si>
  <si>
    <t>11,2</t>
  </si>
  <si>
    <t>rýha</t>
  </si>
  <si>
    <t>42,271</t>
  </si>
  <si>
    <t>piloty</t>
  </si>
  <si>
    <t>31,742</t>
  </si>
  <si>
    <t>jáma pro hlavy pilot</t>
  </si>
  <si>
    <t>12</t>
  </si>
  <si>
    <t>162701109</t>
  </si>
  <si>
    <t>Příplatek k vodorovnému přemístění výkopku/sypaniny z horniny tř. 1 až 4 ZKD 1000 m přes 10000 m</t>
  </si>
  <si>
    <t>-1849555315</t>
  </si>
  <si>
    <t>121,373*5</t>
  </si>
  <si>
    <t>13</t>
  </si>
  <si>
    <t>167101101</t>
  </si>
  <si>
    <t>Nakládání výkopku z hornin tř. 1 až 4 do 100 m3</t>
  </si>
  <si>
    <t>1111531343</t>
  </si>
  <si>
    <t>14</t>
  </si>
  <si>
    <t>171201201</t>
  </si>
  <si>
    <t>Uložení sypaniny na skládky</t>
  </si>
  <si>
    <t>573974335</t>
  </si>
  <si>
    <t>171201211</t>
  </si>
  <si>
    <t>Poplatek za uložení odpadu ze sypaniny na skládce (skládkovné)</t>
  </si>
  <si>
    <t>t</t>
  </si>
  <si>
    <t>734573415</t>
  </si>
  <si>
    <t>121,373*1,7</t>
  </si>
  <si>
    <t>16</t>
  </si>
  <si>
    <t>174101101</t>
  </si>
  <si>
    <t>Zásyp jam, šachet rýh nebo kolem objektů sypaninou se zhutněním</t>
  </si>
  <si>
    <t>2085728683</t>
  </si>
  <si>
    <t>72,9-1,17*3,14*1,2*6</t>
  </si>
  <si>
    <t>zásyp jam pro hlavy pilot , v.č. b.8</t>
  </si>
  <si>
    <t>17</t>
  </si>
  <si>
    <t>-250781993</t>
  </si>
  <si>
    <t>72,9</t>
  </si>
  <si>
    <t>-3,14*1,2*1,2*1,17*6</t>
  </si>
  <si>
    <t>zásyp jam pro hlavy pilot</t>
  </si>
  <si>
    <t>Zakládání</t>
  </si>
  <si>
    <t>18</t>
  </si>
  <si>
    <t>213141111</t>
  </si>
  <si>
    <t>Zřízení vrstvy z geotextilie v rovině nebo ve sklonu do 1:5 š do 3 m</t>
  </si>
  <si>
    <t>1802873003</t>
  </si>
  <si>
    <t>11,3*16</t>
  </si>
  <si>
    <t>19</t>
  </si>
  <si>
    <t>M</t>
  </si>
  <si>
    <t>693110730</t>
  </si>
  <si>
    <t>geotextilie  , 300 g/m2</t>
  </si>
  <si>
    <t>1297246167</t>
  </si>
  <si>
    <t>P</t>
  </si>
  <si>
    <t>Poznámka k položce:
geoNETEX S 300, Plošná hmotnost: 300 g/m2, Pevnost v tahu (podélně/příčně): 15,5/8 kN/m, Statické protržení (CBR): 2100 N, Funkce: F, F+S  Šířka max.: 5 m, Délka nábalu: 110 m</t>
  </si>
  <si>
    <t>180,8*1,15 'Přepočtené koeficientem množství</t>
  </si>
  <si>
    <t>20</t>
  </si>
  <si>
    <t>226113214</t>
  </si>
  <si>
    <t>Vrty velkoprofilové svislé nezapažené D do 1050 mm hl přes 5 m hor. IV</t>
  </si>
  <si>
    <t>m</t>
  </si>
  <si>
    <t>1150432842</t>
  </si>
  <si>
    <t>6*9</t>
  </si>
  <si>
    <t>v.č.b.2</t>
  </si>
  <si>
    <t>226113314</t>
  </si>
  <si>
    <t>Vrty velkoprofilové svislé nezapažené D do 1250 mm hl do 5 m hor. IV</t>
  </si>
  <si>
    <t>-1486090406</t>
  </si>
  <si>
    <t>1,17*6</t>
  </si>
  <si>
    <t>22</t>
  </si>
  <si>
    <t>231212113</t>
  </si>
  <si>
    <t>Zřízení pilot svislých zapažených D do 1250 mm hl do 10 m s vytažením pažnic z betonu železového</t>
  </si>
  <si>
    <t>948635621</t>
  </si>
  <si>
    <t>č.v.b.2</t>
  </si>
  <si>
    <t>23</t>
  </si>
  <si>
    <t>231212114</t>
  </si>
  <si>
    <t>Zřízení pilot svislých zapažených D do 1500 mm hl do 10 m s vytažením pažnic z betonu železového</t>
  </si>
  <si>
    <t>-1439990483</t>
  </si>
  <si>
    <t>č.v. b.2</t>
  </si>
  <si>
    <t>24</t>
  </si>
  <si>
    <t>589333300</t>
  </si>
  <si>
    <t>směs pro beton třída C30/37 XC3, XA2   frakce do 22 mm</t>
  </si>
  <si>
    <t>924147284</t>
  </si>
  <si>
    <t>54*3,14*0,45*0,45</t>
  </si>
  <si>
    <t>7,02*3,14*0,6*0,6</t>
  </si>
  <si>
    <t>25</t>
  </si>
  <si>
    <t>231611114</t>
  </si>
  <si>
    <t>Výztuž pilot betonovaných do země ocel z betonářské oceli 10 505</t>
  </si>
  <si>
    <t>-1922953260</t>
  </si>
  <si>
    <t>2,3151</t>
  </si>
  <si>
    <t>dle v.č. b.2</t>
  </si>
  <si>
    <t>26</t>
  </si>
  <si>
    <t>274313611</t>
  </si>
  <si>
    <t>Základové pásy z betonu tř. C 16/20</t>
  </si>
  <si>
    <t>973010115</t>
  </si>
  <si>
    <t>v.č.b.5</t>
  </si>
  <si>
    <t>27</t>
  </si>
  <si>
    <t>274351215</t>
  </si>
  <si>
    <t>Zřízení bednění stěn základových pasů</t>
  </si>
  <si>
    <t>-688572384</t>
  </si>
  <si>
    <t>0,2*(16+0,7)*2</t>
  </si>
  <si>
    <t>28</t>
  </si>
  <si>
    <t>274351216</t>
  </si>
  <si>
    <t>Odstranění bednění stěn základových pasů</t>
  </si>
  <si>
    <t>857336302</t>
  </si>
  <si>
    <t>Svislé a kompletní konstrukce</t>
  </si>
  <si>
    <t>29</t>
  </si>
  <si>
    <t>311238144</t>
  </si>
  <si>
    <t>Zdivo nosné  z cihel broušených děrovaných tl 300 mm pevnosti P10 ,lepených tenkovrstvou maltou</t>
  </si>
  <si>
    <t>406722825</t>
  </si>
  <si>
    <t>0,9*(6,665+15,7)</t>
  </si>
  <si>
    <t>atika</t>
  </si>
  <si>
    <t>0,55*0,55*14,65</t>
  </si>
  <si>
    <t>4,35*(1,1+5,3+0,95+5,7)</t>
  </si>
  <si>
    <t>30</t>
  </si>
  <si>
    <t>317941123</t>
  </si>
  <si>
    <t>Osazování ocelových válcovaných nosníků na zdivu I, IE, U, UE nebo L do č 22</t>
  </si>
  <si>
    <t>90031164</t>
  </si>
  <si>
    <t>17,9/1000*3,5*3</t>
  </si>
  <si>
    <t>3 I 16  nad kolektorem</t>
  </si>
  <si>
    <t>31</t>
  </si>
  <si>
    <t>130107180</t>
  </si>
  <si>
    <t>ocel profilová IPN, v jakosti 11 375, h=160 mm</t>
  </si>
  <si>
    <t>-577752494</t>
  </si>
  <si>
    <t>Poznámka k položce:
Hmotnost: 17,90 kg/m</t>
  </si>
  <si>
    <t>32</t>
  </si>
  <si>
    <t>331123901</t>
  </si>
  <si>
    <t>Montáž ŽB sloupů do dutiny patky hmotnosti do 1,5 t budova v do 18 m</t>
  </si>
  <si>
    <t>kus</t>
  </si>
  <si>
    <t>-1138125953</t>
  </si>
  <si>
    <t>6+6</t>
  </si>
  <si>
    <t>33</t>
  </si>
  <si>
    <t>593891001</t>
  </si>
  <si>
    <t xml:space="preserve">sloup žb  400x400x2460 </t>
  </si>
  <si>
    <t>1751922452</t>
  </si>
  <si>
    <t>34</t>
  </si>
  <si>
    <t>593891003</t>
  </si>
  <si>
    <t>sloup žb  400x400x 3670</t>
  </si>
  <si>
    <t>-42028090</t>
  </si>
  <si>
    <t>35</t>
  </si>
  <si>
    <t>332351102</t>
  </si>
  <si>
    <t>Odstranění bednění sloupů oblých v do 4 m</t>
  </si>
  <si>
    <t>-1775047093</t>
  </si>
  <si>
    <t>36</t>
  </si>
  <si>
    <t>332351105</t>
  </si>
  <si>
    <t>Zřízení bednění sloupů oblých D přes 30 cm v do 4 m</t>
  </si>
  <si>
    <t>-1994107561</t>
  </si>
  <si>
    <t>1,17*3,14*1,2*6</t>
  </si>
  <si>
    <t>bednění hlav pilot ,v.č.b.8</t>
  </si>
  <si>
    <t>Vodorovné konstrukce</t>
  </si>
  <si>
    <t>37</t>
  </si>
  <si>
    <t>411123903</t>
  </si>
  <si>
    <t>Montáž ŽB stropních panelů se závěsnými háky hmotnosti do 5 t budova v do 18 m</t>
  </si>
  <si>
    <t>1298027455</t>
  </si>
  <si>
    <t>4+1+1</t>
  </si>
  <si>
    <t>38</t>
  </si>
  <si>
    <t>593468611</t>
  </si>
  <si>
    <t>panel stropní  HCE 265    805x120x27 cm</t>
  </si>
  <si>
    <t>1675324735</t>
  </si>
  <si>
    <t>39</t>
  </si>
  <si>
    <t>411123904</t>
  </si>
  <si>
    <t>Montáž ŽB stropních panelů se závěsnými háky hmotnosti do 7 t budova v do 18 m</t>
  </si>
  <si>
    <t>-803134105</t>
  </si>
  <si>
    <t>40</t>
  </si>
  <si>
    <t>593468613</t>
  </si>
  <si>
    <t>panel stropní  HCE 265    635x120x27 cm</t>
  </si>
  <si>
    <t>845455562</t>
  </si>
  <si>
    <t>41</t>
  </si>
  <si>
    <t>413123922</t>
  </si>
  <si>
    <t>Montáž  ztužidel se svařovanými spoji hmotnosti do 3 t budova v do 18 m</t>
  </si>
  <si>
    <t>1100486537</t>
  </si>
  <si>
    <t>42</t>
  </si>
  <si>
    <t>593410001</t>
  </si>
  <si>
    <t>ztužidlo žb 400 x 600 x 6370  mm</t>
  </si>
  <si>
    <t>1399794367</t>
  </si>
  <si>
    <t>43</t>
  </si>
  <si>
    <t>593410004</t>
  </si>
  <si>
    <t>ztužidlo žb 400 x 600 x 8070  mm</t>
  </si>
  <si>
    <t>-604616515</t>
  </si>
  <si>
    <t>44</t>
  </si>
  <si>
    <t>413123924</t>
  </si>
  <si>
    <t>Montáž trámů, průvlaků, ztužidel se svařovanými spoji hmotnosti do 7 t budova v do 18 m</t>
  </si>
  <si>
    <t>219240196</t>
  </si>
  <si>
    <t>45</t>
  </si>
  <si>
    <t>593410501</t>
  </si>
  <si>
    <t>průvlak  žb  550x600x7030 mm</t>
  </si>
  <si>
    <t>772088429</t>
  </si>
  <si>
    <t>46</t>
  </si>
  <si>
    <t>593410502</t>
  </si>
  <si>
    <t>průvlak  žb  700x600x7030 mm</t>
  </si>
  <si>
    <t>303152695</t>
  </si>
  <si>
    <t>47</t>
  </si>
  <si>
    <t>593410503</t>
  </si>
  <si>
    <t>průvlak  žb  550x600x7270 mm</t>
  </si>
  <si>
    <t>-1484516710</t>
  </si>
  <si>
    <t>48</t>
  </si>
  <si>
    <t>-864224144</t>
  </si>
  <si>
    <t>49</t>
  </si>
  <si>
    <t>417321414</t>
  </si>
  <si>
    <t>Ztužující pásy a věnce ze ŽB tř. C 20/25</t>
  </si>
  <si>
    <t>1698545934</t>
  </si>
  <si>
    <t>0,3*0,2*(1,1+5,3+0,95+5,3)</t>
  </si>
  <si>
    <t>0,15*0,3*(6,665+15,7)*2</t>
  </si>
  <si>
    <t>50</t>
  </si>
  <si>
    <t>417351115</t>
  </si>
  <si>
    <t>Zřízení bednění ztužujících věnců</t>
  </si>
  <si>
    <t>439137897</t>
  </si>
  <si>
    <t>0,15*(6,665+15,7)*2*2</t>
  </si>
  <si>
    <t>0,2*(1,1+5,3*2+0,95)*2</t>
  </si>
  <si>
    <t>51</t>
  </si>
  <si>
    <t>417351116</t>
  </si>
  <si>
    <t>Odstranění bednění ztužujících věnců</t>
  </si>
  <si>
    <t>-1349588129</t>
  </si>
  <si>
    <t>52</t>
  </si>
  <si>
    <t>417361221</t>
  </si>
  <si>
    <t>Výztuž ztužujících pásů a věnců betonářskou ocelí 10 216</t>
  </si>
  <si>
    <t>807737179</t>
  </si>
  <si>
    <t>53</t>
  </si>
  <si>
    <t>417361821</t>
  </si>
  <si>
    <t>Výztuž ztužujících pásů a věnců betonářskou ocelí 10 505</t>
  </si>
  <si>
    <t>-900590232</t>
  </si>
  <si>
    <t>1,208/1000*4*(1,1+5,3*2+0,95+6,665*2+15,7*2)</t>
  </si>
  <si>
    <t>54</t>
  </si>
  <si>
    <t>441171121</t>
  </si>
  <si>
    <t>Montáž ocelových kcí zastřešení vazníky nebo krovy hmotnosti prvku do 50 kg/m dl do 12 m</t>
  </si>
  <si>
    <t>-848941903</t>
  </si>
  <si>
    <t>0,97625+0,568*2</t>
  </si>
  <si>
    <t>HEA 180</t>
  </si>
  <si>
    <t>1,7962</t>
  </si>
  <si>
    <t>HEA 140</t>
  </si>
  <si>
    <t>0,7714</t>
  </si>
  <si>
    <t>IPE 140</t>
  </si>
  <si>
    <t>0,5149</t>
  </si>
  <si>
    <t>TO 60/40/2</t>
  </si>
  <si>
    <t>0,252</t>
  </si>
  <si>
    <t>svary apod</t>
  </si>
  <si>
    <t>55</t>
  </si>
  <si>
    <t>130109581</t>
  </si>
  <si>
    <t xml:space="preserve">ocel profilová HE-A, v jakosti 11 375, h=180 mm žárový zinek </t>
  </si>
  <si>
    <t>-492108002</t>
  </si>
  <si>
    <t>Poznámka k položce:
Hmotnost: 36,40 kg/m</t>
  </si>
  <si>
    <t>poz 1,2,4</t>
  </si>
  <si>
    <t>56</t>
  </si>
  <si>
    <t>130109541</t>
  </si>
  <si>
    <t xml:space="preserve">ocel profilová HE-A, v jakosti 11 375, h=140 mm žárový zinek </t>
  </si>
  <si>
    <t>1515324762</t>
  </si>
  <si>
    <t>Poznámka k položce:
Hmotnost: 25,30 kg/m</t>
  </si>
  <si>
    <t>1,79621</t>
  </si>
  <si>
    <t>poz 3</t>
  </si>
  <si>
    <t>57</t>
  </si>
  <si>
    <t>130107461</t>
  </si>
  <si>
    <t xml:space="preserve">ocel profilová IPE, v jakosti 11 375, h=140 mm žárový zinek </t>
  </si>
  <si>
    <t>1334428883</t>
  </si>
  <si>
    <t>Poznámka k položce:
Hmotnost: 13,40 kg/m</t>
  </si>
  <si>
    <t>0,77142</t>
  </si>
  <si>
    <t>poz 5</t>
  </si>
  <si>
    <t>58</t>
  </si>
  <si>
    <t>130107801</t>
  </si>
  <si>
    <t>ocel profilová TO 60/40/2 žár.pozink</t>
  </si>
  <si>
    <t>2107338824</t>
  </si>
  <si>
    <t>Poznámka k položce:
Hmotnost: 50,40 kg/m</t>
  </si>
  <si>
    <t>0,51491</t>
  </si>
  <si>
    <t>poz 6</t>
  </si>
  <si>
    <t>59</t>
  </si>
  <si>
    <t>130107802</t>
  </si>
  <si>
    <t xml:space="preserve">svary o podr.materiál , žár .pozink </t>
  </si>
  <si>
    <t>-947741661</t>
  </si>
  <si>
    <t>0,2824</t>
  </si>
  <si>
    <t>Komunikace pozemní</t>
  </si>
  <si>
    <t>60</t>
  </si>
  <si>
    <t>564761111</t>
  </si>
  <si>
    <t>Podklad z kameniva hrubého drceného vel. 32-63 mm tl 200 mm</t>
  </si>
  <si>
    <t>1988250451</t>
  </si>
  <si>
    <t>v.č. b.6 , b.8</t>
  </si>
  <si>
    <t>61</t>
  </si>
  <si>
    <t>5719081111</t>
  </si>
  <si>
    <t>Kryt vymývaným dekoračním kamenivem (kačírkem) tl 100 mm</t>
  </si>
  <si>
    <t>1500527410</t>
  </si>
  <si>
    <t>Úpravy povrchů, podlahy a osazování výplní</t>
  </si>
  <si>
    <t>62</t>
  </si>
  <si>
    <t>611231003</t>
  </si>
  <si>
    <t>Montáž zateplení vnitřních pohledů  deskami tloušťky do 80 mm</t>
  </si>
  <si>
    <t>-1838295443</t>
  </si>
  <si>
    <t>(0,25+0,35+1)*15,1</t>
  </si>
  <si>
    <t>63</t>
  </si>
  <si>
    <t>631515200</t>
  </si>
  <si>
    <t>deska minerální izolační  tl. 60 mm</t>
  </si>
  <si>
    <t>-1879623490</t>
  </si>
  <si>
    <t>64</t>
  </si>
  <si>
    <t>612321141</t>
  </si>
  <si>
    <t>Vápenocementová omítka štuková dvouvrstvá vnitřních stěn nanášená ručně</t>
  </si>
  <si>
    <t>-1321763680</t>
  </si>
  <si>
    <t>3,3*(3,8+0,1+0,2+14,9+6,75+0,1*3)+(3,3-2)*(2,8+0,1*2)</t>
  </si>
  <si>
    <t>-6,4*3,14-8,1*3,14+0,2*(3,14*4+6,4+8,1)</t>
  </si>
  <si>
    <t>65</t>
  </si>
  <si>
    <t>612321191</t>
  </si>
  <si>
    <t>Příplatek k vápenocementové omítce vnitřních stěn za každých dalších 5 mm tloušťky ručně</t>
  </si>
  <si>
    <t>1899982535</t>
  </si>
  <si>
    <t>66</t>
  </si>
  <si>
    <t>612325422</t>
  </si>
  <si>
    <t>Oprava vnitřní vápenocementové štukové omítky stěn v rozsahu plochy do 30%</t>
  </si>
  <si>
    <t>-1819954745</t>
  </si>
  <si>
    <t>3,3*(0,6+0,4+0,3+0,6*4*2)</t>
  </si>
  <si>
    <t>(3,3-2)*10,8</t>
  </si>
  <si>
    <t>3,3*(0,9+0,5*2+1,65+1,3+1,7+4,1+0,4)</t>
  </si>
  <si>
    <t>67</t>
  </si>
  <si>
    <t>612331101</t>
  </si>
  <si>
    <t>Cementová omítka hrubá jednovrstvá nezatřená vnitřních stěn nanášená ručně</t>
  </si>
  <si>
    <t>-1378986090</t>
  </si>
  <si>
    <t>2*(0,7*3+2+0,4+4,4+5,2)</t>
  </si>
  <si>
    <t>pod obklady</t>
  </si>
  <si>
    <t>68</t>
  </si>
  <si>
    <t>613321141</t>
  </si>
  <si>
    <t>Vápenocementová omítka štuková dvouvrstvá vnitřních pilířů nebo sloupů nanášená ručně</t>
  </si>
  <si>
    <t>917630109</t>
  </si>
  <si>
    <t>3,3*0,4*4</t>
  </si>
  <si>
    <t>69</t>
  </si>
  <si>
    <t>613321191</t>
  </si>
  <si>
    <t>Příplatek k vápenocementové omítce vnitřních sloupů za každých dalších 5 mm tloušťky ručně</t>
  </si>
  <si>
    <t>-173555784</t>
  </si>
  <si>
    <t>70</t>
  </si>
  <si>
    <t>621221021</t>
  </si>
  <si>
    <t>Montáž kontaktního zateplení vnějších podhledů z minerální vlny s podélnou orientací  tl do 120 mm</t>
  </si>
  <si>
    <t>-1053327377</t>
  </si>
  <si>
    <t>6,6*15,1</t>
  </si>
  <si>
    <t>(0,4+0,5)*(0,95+5,3*2+1,1+8,1+6,4)</t>
  </si>
  <si>
    <t>(0,4*2+0,5)*(1,5+5,3)</t>
  </si>
  <si>
    <t>průvlaky</t>
  </si>
  <si>
    <t>71</t>
  </si>
  <si>
    <t>631515290</t>
  </si>
  <si>
    <t>deska minerální izolační  tl. 120 mm</t>
  </si>
  <si>
    <t>1186086358</t>
  </si>
  <si>
    <t>132,935*1,02 'Přepočtené koeficientem množství</t>
  </si>
  <si>
    <t>72</t>
  </si>
  <si>
    <t>621531011</t>
  </si>
  <si>
    <t>Tenkovrstvá silikonová zrnitá omítka tl. 1,5 mm včetně penetrace vnějších podhledů</t>
  </si>
  <si>
    <t>-1875104971</t>
  </si>
  <si>
    <t>135,935</t>
  </si>
  <si>
    <t>73</t>
  </si>
  <si>
    <t>622211011</t>
  </si>
  <si>
    <t>Montáž kontaktního zateplení vnějších stěn z polystyrénových desek tl do 80 mm</t>
  </si>
  <si>
    <t>1674432830</t>
  </si>
  <si>
    <t>0,5*(0,6+0,72)*2+6</t>
  </si>
  <si>
    <t>sloupy XPS</t>
  </si>
  <si>
    <t>74</t>
  </si>
  <si>
    <t>283763700</t>
  </si>
  <si>
    <t>polystyren extrudovaný  XPS  60 mm</t>
  </si>
  <si>
    <t>-925126766</t>
  </si>
  <si>
    <t>Poznámka k položce:
lambda=0,034 [W / m K]</t>
  </si>
  <si>
    <t>7,32*1,02 'Přepočtené koeficientem množství</t>
  </si>
  <si>
    <t>75</t>
  </si>
  <si>
    <t>622221011</t>
  </si>
  <si>
    <t>Montáž kontaktního zateplení vnějších stěn z minerální vlny s podélnou orientací vláken tl do 80 mm</t>
  </si>
  <si>
    <t>550032839</t>
  </si>
  <si>
    <t>1,3*(0,6+0,72)*2*6</t>
  </si>
  <si>
    <t>sloupy</t>
  </si>
  <si>
    <t>76</t>
  </si>
  <si>
    <t>-832193696</t>
  </si>
  <si>
    <t>20,592*1,02 'Přepočtené koeficientem množství</t>
  </si>
  <si>
    <t>77</t>
  </si>
  <si>
    <t>622221031</t>
  </si>
  <si>
    <t>Montáž kontaktního zateplení vnějších stěn z minerální vlny s podélnou orientací vláken tl do 160 mm</t>
  </si>
  <si>
    <t>2131890301</t>
  </si>
  <si>
    <t>6,1*(10,21+15,5+7,2+0,3)</t>
  </si>
  <si>
    <t>-8,1*3,7-6,4*3,7</t>
  </si>
  <si>
    <t>78</t>
  </si>
  <si>
    <t>631515380</t>
  </si>
  <si>
    <t>deska minerální izolační  tl. 160 mm</t>
  </si>
  <si>
    <t>-1142289645</t>
  </si>
  <si>
    <t>148,931*1,02 'Přepočtené koeficientem množství</t>
  </si>
  <si>
    <t>79</t>
  </si>
  <si>
    <t>622222001</t>
  </si>
  <si>
    <t>Montáž kontaktního zateplení vnějšího ostění hl. špalety do 200 mm z minerální vlny tl do 40 mm</t>
  </si>
  <si>
    <t>-427685695</t>
  </si>
  <si>
    <t>8,1+6,4+3,7*4</t>
  </si>
  <si>
    <t>80</t>
  </si>
  <si>
    <t>631515180</t>
  </si>
  <si>
    <t>deska minerální izolační  tl. 40 mm</t>
  </si>
  <si>
    <t>-1465219852</t>
  </si>
  <si>
    <t>29,3*0,2*1,02</t>
  </si>
  <si>
    <t>81</t>
  </si>
  <si>
    <t>622252001</t>
  </si>
  <si>
    <t>Montáž zakládacích soklových lišt kontaktního zateplení</t>
  </si>
  <si>
    <t>1981174730</t>
  </si>
  <si>
    <t>0,3+7,2+15,5+10,2</t>
  </si>
  <si>
    <t>82</t>
  </si>
  <si>
    <t>590516530</t>
  </si>
  <si>
    <t>lišta soklová Al s okapničkou, zakládací U 16 cm, 0,95/200 cm</t>
  </si>
  <si>
    <t>-487306637</t>
  </si>
  <si>
    <t>33,2*1,05 'Přepočtené koeficientem množství</t>
  </si>
  <si>
    <t>83</t>
  </si>
  <si>
    <t>622531011</t>
  </si>
  <si>
    <t>Tenkovrstvá silikonová zrnitá omítka tl. 1,5 mm včetně penetrace vnějších stěn</t>
  </si>
  <si>
    <t>-1177380621</t>
  </si>
  <si>
    <t>148,931+5,977</t>
  </si>
  <si>
    <t>84</t>
  </si>
  <si>
    <t>623531011</t>
  </si>
  <si>
    <t>Tenkovrstvá silikonová zrnitá omítka tl. 1,5 mm včetně penetrace vnějších pilířů nebo sloupů</t>
  </si>
  <si>
    <t>825155493</t>
  </si>
  <si>
    <t>1,3*0,72*4*6</t>
  </si>
  <si>
    <t>85</t>
  </si>
  <si>
    <t>629995101</t>
  </si>
  <si>
    <t>Očištění vnějších ploch tlakovou vodou</t>
  </si>
  <si>
    <t>-2026777401</t>
  </si>
  <si>
    <t>6,1*(3+0,3)</t>
  </si>
  <si>
    <t>86</t>
  </si>
  <si>
    <t>631311115</t>
  </si>
  <si>
    <t>Mazanina tl do 80 mm z betonu prostého bez zvýšených nároků na prostředí tř. C 20/25</t>
  </si>
  <si>
    <t>1890263521</t>
  </si>
  <si>
    <t>95,5*0,07</t>
  </si>
  <si>
    <t>P1.1</t>
  </si>
  <si>
    <t>87</t>
  </si>
  <si>
    <t>631319011</t>
  </si>
  <si>
    <t>Příplatek k mazanině tl do 80 mm za přehlazení povrchu</t>
  </si>
  <si>
    <t>-742485238</t>
  </si>
  <si>
    <t>88</t>
  </si>
  <si>
    <t>631319171</t>
  </si>
  <si>
    <t>Příplatek k mazanině tl do 80 mm za stržení povrchu spodní vrstvy před vložením výztuže</t>
  </si>
  <si>
    <t>604915522</t>
  </si>
  <si>
    <t>89</t>
  </si>
  <si>
    <t>631362021</t>
  </si>
  <si>
    <t>Výztuž mazanin svařovanými sítěmi Kari 100/100/6</t>
  </si>
  <si>
    <t>-601717349</t>
  </si>
  <si>
    <t>90</t>
  </si>
  <si>
    <t>632453331</t>
  </si>
  <si>
    <t>Potěr betonový samonivelační tl do 30 mm tř. C 25/30</t>
  </si>
  <si>
    <t>-38449891</t>
  </si>
  <si>
    <t>45,5</t>
  </si>
  <si>
    <t>P1.2</t>
  </si>
  <si>
    <t>91</t>
  </si>
  <si>
    <t>632453371</t>
  </si>
  <si>
    <t>Potěr betonový samonivelační tl do 70 mm tř. C 25/30 ( CT C20-F4</t>
  </si>
  <si>
    <t>-1903541901</t>
  </si>
  <si>
    <t>95,5</t>
  </si>
  <si>
    <t>92</t>
  </si>
  <si>
    <t>636311121</t>
  </si>
  <si>
    <t>Kladení dlažby z betonových dlaždic 50x50cm na sucho na terče z umělé hmoty o výšce do 25 mm</t>
  </si>
  <si>
    <t>1780826892</t>
  </si>
  <si>
    <t>0,5*1</t>
  </si>
  <si>
    <t>0,5*(1,5+8+2,5)</t>
  </si>
  <si>
    <t>93</t>
  </si>
  <si>
    <t>592456200</t>
  </si>
  <si>
    <t>dlažba desková betonová 50x50x6 cm šedá</t>
  </si>
  <si>
    <t>567125665</t>
  </si>
  <si>
    <t>6,5*1,02 'Přepočtené koeficientem množství</t>
  </si>
  <si>
    <t>94</t>
  </si>
  <si>
    <t>693110260</t>
  </si>
  <si>
    <t>geotextilie   500 g/m2</t>
  </si>
  <si>
    <t>-622258599</t>
  </si>
  <si>
    <t>Poznámka k položce:
geoNETEX A PP 500, Plošná hmotnost: 500 g/m2, Pevnost v tahu (podélně/příčně): 36/37 kN/m, Statické protržení (CBR): 6600 N, Funkce: F, F+S, D, P  Šířka max.: 6,5 m, Délka nábalu: 70 m</t>
  </si>
  <si>
    <t>95</t>
  </si>
  <si>
    <t>642942111</t>
  </si>
  <si>
    <t>Osazování zárubní nebo rámů dveřních kovových do 2,5 m2 na MC</t>
  </si>
  <si>
    <t>131707113</t>
  </si>
  <si>
    <t>poz 200,201</t>
  </si>
  <si>
    <t>96</t>
  </si>
  <si>
    <t>553312220</t>
  </si>
  <si>
    <t>zárubeň ocelová  pozinkovaná  H 160 DV 800 L/P</t>
  </si>
  <si>
    <t>-575081677</t>
  </si>
  <si>
    <t>97</t>
  </si>
  <si>
    <t>553312240</t>
  </si>
  <si>
    <t>zárubeň ocelová úpozinkovaná  H 160 DV 900 L/P</t>
  </si>
  <si>
    <t>-1595179697</t>
  </si>
  <si>
    <t>98</t>
  </si>
  <si>
    <t>644941112</t>
  </si>
  <si>
    <t>Osazování ventilačních mřížek velikosti do 300 x 300 mm</t>
  </si>
  <si>
    <t>-535324421</t>
  </si>
  <si>
    <t>dle výpisu ostatní práce</t>
  </si>
  <si>
    <t>99</t>
  </si>
  <si>
    <t>553414121</t>
  </si>
  <si>
    <t>průvětrník mřížový   20x 20 cm</t>
  </si>
  <si>
    <t>2089555077</t>
  </si>
  <si>
    <t>644941121</t>
  </si>
  <si>
    <t>Montáž průchodky k větrací mřížce se zhotovením otvoru v tepelné izolaci</t>
  </si>
  <si>
    <t>-1853447592</t>
  </si>
  <si>
    <t>101</t>
  </si>
  <si>
    <t>283776150</t>
  </si>
  <si>
    <t>tvarovka průchodka   P 200</t>
  </si>
  <si>
    <t>222030530</t>
  </si>
  <si>
    <t>Ostatní konstrukce a práce, bourání</t>
  </si>
  <si>
    <t>102</t>
  </si>
  <si>
    <t>916331112</t>
  </si>
  <si>
    <t>Osazení zahradního obrubníku betonového do lože z betonu s boční opěrou</t>
  </si>
  <si>
    <t>1418937373</t>
  </si>
  <si>
    <t>16+11,3*2</t>
  </si>
  <si>
    <t>103</t>
  </si>
  <si>
    <t>592175090</t>
  </si>
  <si>
    <t>obrubník univerzální  50x8x25 cm, přírodní</t>
  </si>
  <si>
    <t>636118585</t>
  </si>
  <si>
    <t>38,6*2*1,01</t>
  </si>
  <si>
    <t>104</t>
  </si>
  <si>
    <t>941111121</t>
  </si>
  <si>
    <t>Montáž lešení řadového trubkového lehkého s podlahami zatížení do 200 kg/m2 š do 1,2 m v do 10 m</t>
  </si>
  <si>
    <t>-713508091</t>
  </si>
  <si>
    <t>(7,4+10,2+1,2*2+16)*7,2</t>
  </si>
  <si>
    <t>(4*2+1,2*2+16)*4,7</t>
  </si>
  <si>
    <t>105</t>
  </si>
  <si>
    <t>941111221</t>
  </si>
  <si>
    <t>Příplatek k lešení řadovému trubkovému lehkému s podlahami š 1,2 m v 10 m za první a ZKD den použití</t>
  </si>
  <si>
    <t>-299685002</t>
  </si>
  <si>
    <t>383,28*30*2</t>
  </si>
  <si>
    <t>106</t>
  </si>
  <si>
    <t>941111821</t>
  </si>
  <si>
    <t>Demontáž lešení řadového trubkového lehkého s podlahami zatížení do 200 kg/m2 š do 1,2 m v do 10 m</t>
  </si>
  <si>
    <t>-2054896178</t>
  </si>
  <si>
    <t>107</t>
  </si>
  <si>
    <t>944511111</t>
  </si>
  <si>
    <t>Montáž ochranné sítě z textilie z umělých vláken</t>
  </si>
  <si>
    <t>-319968898</t>
  </si>
  <si>
    <t>383,28</t>
  </si>
  <si>
    <t>108</t>
  </si>
  <si>
    <t>944511211</t>
  </si>
  <si>
    <t>Příplatek k ochranné síti za první a ZKD den použití</t>
  </si>
  <si>
    <t>890203445</t>
  </si>
  <si>
    <t>109</t>
  </si>
  <si>
    <t>944511811</t>
  </si>
  <si>
    <t>Demontáž ochranné sítě z textilie z umělých vláken</t>
  </si>
  <si>
    <t>1164908473</t>
  </si>
  <si>
    <t>110</t>
  </si>
  <si>
    <t>949101111</t>
  </si>
  <si>
    <t>Lešení pomocné pro objekty pozemních staveb s lešeňovou podlahou v do 1,9 m zatížení do 150 kg/m2</t>
  </si>
  <si>
    <t>-1302327318</t>
  </si>
  <si>
    <t>213,21</t>
  </si>
  <si>
    <t>111</t>
  </si>
  <si>
    <t>949101112</t>
  </si>
  <si>
    <t>Lešení pomocné pro objekty pozemních staveb s lešeňovou podlahou v do 3,5 m zatížení do 150 kg/m2</t>
  </si>
  <si>
    <t>1239826297</t>
  </si>
  <si>
    <t>112</t>
  </si>
  <si>
    <t>952901111</t>
  </si>
  <si>
    <t>Vyčištění budov bytové a občanské výstavby při výšce podlaží do 4 m</t>
  </si>
  <si>
    <t>-1903728510</t>
  </si>
  <si>
    <t>213,21+62,7</t>
  </si>
  <si>
    <t>113</t>
  </si>
  <si>
    <t>953312112</t>
  </si>
  <si>
    <t>Vložky do svislých dilatačních spár z fasádních polystyrénových desek tl 20 mm</t>
  </si>
  <si>
    <t>-352909860</t>
  </si>
  <si>
    <t>0,6*15,5</t>
  </si>
  <si>
    <t>(3,7+1,1)*0,3*2</t>
  </si>
  <si>
    <t>114</t>
  </si>
  <si>
    <t>9533211151</t>
  </si>
  <si>
    <t>Vložky do vodorovných  dilatačních spár z minerální plsti tl 100 mm</t>
  </si>
  <si>
    <t>1866254941</t>
  </si>
  <si>
    <t>0,16*3,5*3</t>
  </si>
  <si>
    <t>pod válc.profily nad kolektorem</t>
  </si>
  <si>
    <t>115</t>
  </si>
  <si>
    <t>953943113</t>
  </si>
  <si>
    <t>Osazování výrobků do 15 kg/kus do vysekaných kapes zdiva bez jejich dodání</t>
  </si>
  <si>
    <t>-1896253582</t>
  </si>
  <si>
    <t xml:space="preserve">PHP 2x </t>
  </si>
  <si>
    <t>116</t>
  </si>
  <si>
    <t>449321130</t>
  </si>
  <si>
    <t>přístroj hasicí ruční práškový</t>
  </si>
  <si>
    <t>-1893497012</t>
  </si>
  <si>
    <t>117</t>
  </si>
  <si>
    <t>953946111</t>
  </si>
  <si>
    <t>Montáž atypických ocelových kcí hmotnosti do 1 t z profilů hmotnosti do 13 kg/m</t>
  </si>
  <si>
    <t>-1048148462</t>
  </si>
  <si>
    <t>pomocné prvky P1 až P 7</t>
  </si>
  <si>
    <t>0,0157+0,0114+0,00926*2+0,0184*2+0,03071</t>
  </si>
  <si>
    <t>118</t>
  </si>
  <si>
    <t>130107628</t>
  </si>
  <si>
    <t>patní , připojovací a kotevní plechy P 10 , P 6 , žárový pozink   pozice P1 až P7</t>
  </si>
  <si>
    <t>-1916391594</t>
  </si>
  <si>
    <t>119</t>
  </si>
  <si>
    <t>962042321</t>
  </si>
  <si>
    <t>Bourání zdiva nadzákladového z betonu prostého přes 1 m3</t>
  </si>
  <si>
    <t>-731396767</t>
  </si>
  <si>
    <t>1,5*1*0,3</t>
  </si>
  <si>
    <t>(2+1,5)*1,9*0,2</t>
  </si>
  <si>
    <t>dle v.č. b.5) zákl deswka a opěra</t>
  </si>
  <si>
    <t>120</t>
  </si>
  <si>
    <t>962052211</t>
  </si>
  <si>
    <t>Bourání zdiva nadzákladového ze ŽB přes 1 m3</t>
  </si>
  <si>
    <t>1572291282</t>
  </si>
  <si>
    <t>14,65*1,5*0,25</t>
  </si>
  <si>
    <t>dle řez příčný ,stáv stav</t>
  </si>
  <si>
    <t>121</t>
  </si>
  <si>
    <t>965081213</t>
  </si>
  <si>
    <t>Bourání podlah z dlaždic keramických nebo xylolitových tl do 10 mm plochy přes 1 m2</t>
  </si>
  <si>
    <t>-1390101060</t>
  </si>
  <si>
    <t>14,65*7,15+0,5*1,65-0,6*0,6*4</t>
  </si>
  <si>
    <t>122</t>
  </si>
  <si>
    <t>968072357</t>
  </si>
  <si>
    <t>Vybourání kovových rámů oken dvojitých včetně křídel pl přes 4 m2</t>
  </si>
  <si>
    <t>1127379991</t>
  </si>
  <si>
    <t>14,65*2,7</t>
  </si>
  <si>
    <t>123</t>
  </si>
  <si>
    <t>978013141</t>
  </si>
  <si>
    <t>Otlučení vnitřní vápenné nebo vápenocementové omítky stěn stěn v rozsahu do 30 %</t>
  </si>
  <si>
    <t>607026256</t>
  </si>
  <si>
    <t>70,635</t>
  </si>
  <si>
    <t>dle oprav omítek</t>
  </si>
  <si>
    <t>124</t>
  </si>
  <si>
    <t>978013191</t>
  </si>
  <si>
    <t>Otlučení vnitřní vápenné nebo vápenocementové omítky stěn stěn v rozsahu do 100 %</t>
  </si>
  <si>
    <t>-18372021</t>
  </si>
  <si>
    <t>pod nové obklady</t>
  </si>
  <si>
    <t>125</t>
  </si>
  <si>
    <t>978015399</t>
  </si>
  <si>
    <t>Odstranění fasád.zatepl.systému</t>
  </si>
  <si>
    <t>-100182641</t>
  </si>
  <si>
    <t>(5,7+0,3)*15,5</t>
  </si>
  <si>
    <t>-6,8*2,7-6,5*2,7</t>
  </si>
  <si>
    <t>997</t>
  </si>
  <si>
    <t>Přesun sutě</t>
  </si>
  <si>
    <t>126</t>
  </si>
  <si>
    <t>997013112</t>
  </si>
  <si>
    <t>Vnitrostaveništní doprava suti a vybouraných hmot pro budovy v do 9 m s použitím mechanizace</t>
  </si>
  <si>
    <t>1079805083</t>
  </si>
  <si>
    <t>127</t>
  </si>
  <si>
    <t>997013501</t>
  </si>
  <si>
    <t>Odvoz suti a vybouraných hmot na skládku nebo meziskládku do 1 km se složením</t>
  </si>
  <si>
    <t>-72227091</t>
  </si>
  <si>
    <t>128</t>
  </si>
  <si>
    <t>997013509</t>
  </si>
  <si>
    <t>Příplatek k odvozu suti a vybouraných hmot na skládku ZKD 1 km přes 1 km</t>
  </si>
  <si>
    <t>1403876375</t>
  </si>
  <si>
    <t>31,712*14</t>
  </si>
  <si>
    <t>129</t>
  </si>
  <si>
    <t>997013801</t>
  </si>
  <si>
    <t>Poplatek za uložení stavebního betonového odpadu na skládce (skládkovné)</t>
  </si>
  <si>
    <t>-2053308956</t>
  </si>
  <si>
    <t>1,78*2,2</t>
  </si>
  <si>
    <t>130</t>
  </si>
  <si>
    <t>997013802</t>
  </si>
  <si>
    <t>Poplatek za uložení stavebního železobetonového odpadu na skládce (skládkovné)</t>
  </si>
  <si>
    <t>-346532556</t>
  </si>
  <si>
    <t>5,494*2,4</t>
  </si>
  <si>
    <t>131</t>
  </si>
  <si>
    <t>997013803</t>
  </si>
  <si>
    <t>Poplatek za uložení stavebního odpadu z keramických materiálů na skládce (skládkovné)</t>
  </si>
  <si>
    <t>239950157</t>
  </si>
  <si>
    <t>31,712-13,186-3,916</t>
  </si>
  <si>
    <t>998</t>
  </si>
  <si>
    <t>Přesun hmot</t>
  </si>
  <si>
    <t>132</t>
  </si>
  <si>
    <t>998011001</t>
  </si>
  <si>
    <t>Přesun hmot pro budovy zděné v do 6 m</t>
  </si>
  <si>
    <t>-1365487816</t>
  </si>
  <si>
    <t>PSV</t>
  </si>
  <si>
    <t>Práce a dodávky PSV</t>
  </si>
  <si>
    <t>711</t>
  </si>
  <si>
    <t>Izolace proti vodě, vlhkosti a plynům</t>
  </si>
  <si>
    <t>133</t>
  </si>
  <si>
    <t>711113117</t>
  </si>
  <si>
    <t>Izolace proti zemní vlhkosti vodorovná za studena   těsnicí stěrkou  vč výzt.pásů koutů a hran</t>
  </si>
  <si>
    <t>-623326397</t>
  </si>
  <si>
    <t>P 1.2</t>
  </si>
  <si>
    <t>59,5+12,71</t>
  </si>
  <si>
    <t>P 1.3</t>
  </si>
  <si>
    <t>134</t>
  </si>
  <si>
    <t>998711101</t>
  </si>
  <si>
    <t>Přesun hmot tonážní pro izolace proti vodě, vlhkosti a plynům v objektech výšky do 6 m</t>
  </si>
  <si>
    <t>552532228</t>
  </si>
  <si>
    <t>712</t>
  </si>
  <si>
    <t>Povlakové krytiny</t>
  </si>
  <si>
    <t>135</t>
  </si>
  <si>
    <t>712311101</t>
  </si>
  <si>
    <t>Provedení povlakové krytiny střech do 10° za studena lakem penetračním nebo asfaltovým</t>
  </si>
  <si>
    <t>1485764333</t>
  </si>
  <si>
    <t>113,701</t>
  </si>
  <si>
    <t>136</t>
  </si>
  <si>
    <t>111631500</t>
  </si>
  <si>
    <t>lak asfaltový ALP/9 (t) bal 9 kg</t>
  </si>
  <si>
    <t>1327197581</t>
  </si>
  <si>
    <t>Poznámka k položce:
Spotřeba 0,3-0,4kg/m2 dle povrchu, ředidlo technický benzín</t>
  </si>
  <si>
    <t>113,701*0,0003 'Přepočtené koeficientem množství</t>
  </si>
  <si>
    <t>137</t>
  </si>
  <si>
    <t>712341659</t>
  </si>
  <si>
    <t>Provedení povlakové krytiny střech do 10° pásy NAIP přitavením bodově</t>
  </si>
  <si>
    <t>-1978582751</t>
  </si>
  <si>
    <t>6,665*15,1</t>
  </si>
  <si>
    <t>0,3*(6,665+15,1)*2</t>
  </si>
  <si>
    <t>138</t>
  </si>
  <si>
    <t>628522541</t>
  </si>
  <si>
    <t>pás asfaltovaný modifikovaný SBS ( např.Glastek 40 Special mineral )</t>
  </si>
  <si>
    <t>-1205124171</t>
  </si>
  <si>
    <t>113,701*1,15 'Přepočtené koeficientem množství</t>
  </si>
  <si>
    <t>139</t>
  </si>
  <si>
    <t>712363004</t>
  </si>
  <si>
    <t>Provedení povlakové krytiny střech do 10° nalepením fólie PVC lepidlem na oplechování v plné ploše</t>
  </si>
  <si>
    <t>-1526285107</t>
  </si>
  <si>
    <t>(15,7+7,265)*2</t>
  </si>
  <si>
    <t>140</t>
  </si>
  <si>
    <t>712363012</t>
  </si>
  <si>
    <t>Provedení povlakové krytiny střech do 10° vytvoření spoje 2 pásů fólií VAE nebo EVA slepením lepidle</t>
  </si>
  <si>
    <t>-1805757103</t>
  </si>
  <si>
    <t>15,7</t>
  </si>
  <si>
    <t>141</t>
  </si>
  <si>
    <t>712363502</t>
  </si>
  <si>
    <t>Provedení povlak krytiny mechanicky kotvenou  TI tl do 200 mm , budova v do 18m</t>
  </si>
  <si>
    <t>767457902</t>
  </si>
  <si>
    <t>7,425*15,7</t>
  </si>
  <si>
    <t>0,885*(14,98+6,545)*2</t>
  </si>
  <si>
    <t>142</t>
  </si>
  <si>
    <t>283220132</t>
  </si>
  <si>
    <t xml:space="preserve">fólie hydroizolační střešní  ke kotvení  ( např Dekplan 76 ) </t>
  </si>
  <si>
    <t>576507800</t>
  </si>
  <si>
    <t>154,672*1,15 'Přepočtené koeficientem množství</t>
  </si>
  <si>
    <t>143</t>
  </si>
  <si>
    <t>712391172</t>
  </si>
  <si>
    <t>Provedení   ochranné textilní vrstvy</t>
  </si>
  <si>
    <t>1037443951</t>
  </si>
  <si>
    <t>28,28</t>
  </si>
  <si>
    <t xml:space="preserve">zakratí stáv.konstr  </t>
  </si>
  <si>
    <t>144</t>
  </si>
  <si>
    <t>693110620</t>
  </si>
  <si>
    <t>geotextilie   300 g/m2, šíře 200 cm</t>
  </si>
  <si>
    <t>-1458183065</t>
  </si>
  <si>
    <t>Poznámka k položce:
geoNETEX M 300, Plošná hmotnost: 300 g/m2, Pevnost v tahu (podélně/příčně): 3,0/2,5 kN/m, Statické protržení (CBR): 400 N, Funkce: F, F+S  Šířka: 2 m, Délka nábalu: 50 m</t>
  </si>
  <si>
    <t>28,28*1,15 'Přepočtené koeficientem množství</t>
  </si>
  <si>
    <t>145</t>
  </si>
  <si>
    <t>712491171</t>
  </si>
  <si>
    <t>Provedení povlakové krytiny střech do 30° podkladní textilní vrstvy</t>
  </si>
  <si>
    <t>-1536717855</t>
  </si>
  <si>
    <t>146</t>
  </si>
  <si>
    <t>693112292</t>
  </si>
  <si>
    <t>sklovláknitý vlies  120 g/m2</t>
  </si>
  <si>
    <t>1733623512</t>
  </si>
  <si>
    <t>713</t>
  </si>
  <si>
    <t>Izolace tepelné</t>
  </si>
  <si>
    <t>147</t>
  </si>
  <si>
    <t>713121111</t>
  </si>
  <si>
    <t>Montáž izolace tepelné podlah volně kladenými rohožemi, pásy, dílci, deskami 1 vrstva</t>
  </si>
  <si>
    <t>581714311</t>
  </si>
  <si>
    <t>148</t>
  </si>
  <si>
    <t>283756710</t>
  </si>
  <si>
    <t>deska pro kročejový útlum   20 mm</t>
  </si>
  <si>
    <t>-1805964999</t>
  </si>
  <si>
    <t>Poznámka k položce:
Elastifikované desky z pěnového polystyrenu s nízkou dynamickou tuhostí pro těžké plovoucí podlahy
s kročejovým útlumem. Jsou vhodné do prostorů se zvýšeným užitným zatížením až 4 kN.m-2 (bytové
domy, kanceláře, učebny, přednáškové sály, knihovny), při stlačení jedné vrstvy maximálně 3 mm.</t>
  </si>
  <si>
    <t>45,5*1,02 'Přepočtené koeficientem množství</t>
  </si>
  <si>
    <t>149</t>
  </si>
  <si>
    <t>1606166710</t>
  </si>
  <si>
    <t>3,8*7+0,6*2,8</t>
  </si>
  <si>
    <t>zakratí stáv konstr</t>
  </si>
  <si>
    <t>150</t>
  </si>
  <si>
    <t>283763720</t>
  </si>
  <si>
    <t>polystyren extrudovaný XPS  1250 x 600 x 100 mm</t>
  </si>
  <si>
    <t>349197868</t>
  </si>
  <si>
    <t>Poznámka k položce:
lambda=0,036 [W / m K]</t>
  </si>
  <si>
    <t>28,28*1,02 'Přepočtené koeficientem množství</t>
  </si>
  <si>
    <t>151</t>
  </si>
  <si>
    <t>713121121</t>
  </si>
  <si>
    <t>Montáž izolace tepelné podlah volně kladenými rohožemi, pásy, dílci, deskami 2 vrstvy</t>
  </si>
  <si>
    <t>529700003</t>
  </si>
  <si>
    <t>152</t>
  </si>
  <si>
    <t>283759240</t>
  </si>
  <si>
    <t>deska z pěnového polystyrenu EPS 200 S 1000 x 500 x 80 mm</t>
  </si>
  <si>
    <t>1221316586</t>
  </si>
  <si>
    <t>95,5*1,02 'Přepočtené koeficientem množství</t>
  </si>
  <si>
    <t>153</t>
  </si>
  <si>
    <t>283759220</t>
  </si>
  <si>
    <t>deska z pěnového polystyrenu EPS 200 S 1000 x 500 x 60 mm</t>
  </si>
  <si>
    <t>-2056031164</t>
  </si>
  <si>
    <t>154</t>
  </si>
  <si>
    <t>713131141</t>
  </si>
  <si>
    <t>Montáž izolace tepelné stěn a základů lepením celoplošně rohoží, pásů, dílců, desek</t>
  </si>
  <si>
    <t>583484232</t>
  </si>
  <si>
    <t>1,065*(14,98+6,565)*2</t>
  </si>
  <si>
    <t>vnitř.stěna atiky</t>
  </si>
  <si>
    <t>155</t>
  </si>
  <si>
    <t>283759340</t>
  </si>
  <si>
    <t>deska fasádní polystyrénová EPS 70 F 1000 x 500 x 60 mm</t>
  </si>
  <si>
    <t>1662876893</t>
  </si>
  <si>
    <t>Poznámka k položce:
lambda=0,039 [W / m K]</t>
  </si>
  <si>
    <t>45,891*1,02 'Přepočtené koeficientem množství</t>
  </si>
  <si>
    <t>156</t>
  </si>
  <si>
    <t>713141151</t>
  </si>
  <si>
    <t>Montáž izolace tepelné střech plochých kladené volně 1 vrstva rohoží, pásů, dílců, desek</t>
  </si>
  <si>
    <t>-1216604799</t>
  </si>
  <si>
    <t>157</t>
  </si>
  <si>
    <t>283759130</t>
  </si>
  <si>
    <t>deska z pěnového polystyrenu EPS 100 S 1000 x 500 (1000) mm</t>
  </si>
  <si>
    <t>1842616306</t>
  </si>
  <si>
    <t>Poznámka k položce:
lambda=0,037 [W / m K]</t>
  </si>
  <si>
    <t>100,642*(0,245+0,02)*1/2</t>
  </si>
  <si>
    <t>spád.klíny</t>
  </si>
  <si>
    <t>158</t>
  </si>
  <si>
    <t>713141182</t>
  </si>
  <si>
    <t>Montáž izolace tepelné střech plochých tl přes 170 mm šrouby krajní pole, budova v do 20 m</t>
  </si>
  <si>
    <t>-1328591287</t>
  </si>
  <si>
    <t>v.č. b.7)</t>
  </si>
  <si>
    <t>159</t>
  </si>
  <si>
    <t>283759920</t>
  </si>
  <si>
    <t>deska z pěnového polystyrenu EPS 150 S 1000 x 500 x 180 mm</t>
  </si>
  <si>
    <t>-2135804844</t>
  </si>
  <si>
    <t>Poznámka k položce:
lambda=0,035 [W / m K]</t>
  </si>
  <si>
    <t>100,642*1,02 'Přepočtené koeficientem množství</t>
  </si>
  <si>
    <t>160</t>
  </si>
  <si>
    <t>713191132</t>
  </si>
  <si>
    <t>Montáž izolace tepelné podlah, stropů vrchem nebo střech překrytí separační fólií z PE</t>
  </si>
  <si>
    <t>-1889012719</t>
  </si>
  <si>
    <t>161</t>
  </si>
  <si>
    <t>283231500</t>
  </si>
  <si>
    <t>fólie separační PE bal. 100 m2</t>
  </si>
  <si>
    <t>-20564436</t>
  </si>
  <si>
    <t>Poznámka k položce:
oddělení betonových nebo samonivelačních vyrovnávacích vrstev</t>
  </si>
  <si>
    <t>141*1,1 'Přepočtené koeficientem množství</t>
  </si>
  <si>
    <t>162</t>
  </si>
  <si>
    <t>998713101</t>
  </si>
  <si>
    <t>Přesun hmot tonážní pro izolace tepelné v objektech v do 6 m</t>
  </si>
  <si>
    <t>-2102196532</t>
  </si>
  <si>
    <t>762</t>
  </si>
  <si>
    <t>Konstrukce tesařské</t>
  </si>
  <si>
    <t>163</t>
  </si>
  <si>
    <t>762341047</t>
  </si>
  <si>
    <t xml:space="preserve">Bednění střech rovných z desek OSB tl 25 mm na pero a drážku odolné vlhkosti </t>
  </si>
  <si>
    <t>-230892242</t>
  </si>
  <si>
    <t>50*0,45</t>
  </si>
  <si>
    <t>dle poz 401 výpisu truhl.prací</t>
  </si>
  <si>
    <t>164</t>
  </si>
  <si>
    <t>762951002</t>
  </si>
  <si>
    <t>Montáž podkladního roštu terasy z plných profilů osové vzdálenosti podpěr do 420 mm</t>
  </si>
  <si>
    <t>1211714194</t>
  </si>
  <si>
    <t>165</t>
  </si>
  <si>
    <t>611981420</t>
  </si>
  <si>
    <t xml:space="preserve">rošt z WPC nosičů  ( rozteč max 400 mm ) </t>
  </si>
  <si>
    <t>-576314246</t>
  </si>
  <si>
    <t>11*15,5*1,05</t>
  </si>
  <si>
    <t>166</t>
  </si>
  <si>
    <t>762952011</t>
  </si>
  <si>
    <t>Montáž teras z prken š do 90 mm z dřevin tvrdých šroubovaných broušených bez povrchové úpravy</t>
  </si>
  <si>
    <t>-25226130</t>
  </si>
  <si>
    <t>15,5*4,125</t>
  </si>
  <si>
    <t>167</t>
  </si>
  <si>
    <t>6119815411</t>
  </si>
  <si>
    <t xml:space="preserve">desky terasové WPS profily  s drážkovaným povrchem </t>
  </si>
  <si>
    <t>548297883</t>
  </si>
  <si>
    <t>63,938*1,1 'Přepočtené koeficientem množství</t>
  </si>
  <si>
    <t>168</t>
  </si>
  <si>
    <t>998762101</t>
  </si>
  <si>
    <t>Přesun hmot tonážní pro kce tesařské v objektech v do 6 m</t>
  </si>
  <si>
    <t>-631371514</t>
  </si>
  <si>
    <t>763</t>
  </si>
  <si>
    <t>Konstrukce suché výstavby</t>
  </si>
  <si>
    <t>169</t>
  </si>
  <si>
    <t>763111313</t>
  </si>
  <si>
    <t>SDK příčka tl 100 mm profil CW+UW 75 desky 1xA 12,5 bez TI EI 15 Rw</t>
  </si>
  <si>
    <t>-811407273</t>
  </si>
  <si>
    <t>3,7*0,3*2</t>
  </si>
  <si>
    <t>170</t>
  </si>
  <si>
    <t>763111437</t>
  </si>
  <si>
    <t>SDK příčka tl 150 mm profil CW+UW 100 desky 2xH2 12,5 TI 100 mm EI 60 Rw 55 DB</t>
  </si>
  <si>
    <t>-307332405</t>
  </si>
  <si>
    <t>3,7*(6,18+2,24+1,54+2,31)</t>
  </si>
  <si>
    <t>171</t>
  </si>
  <si>
    <t>763111711</t>
  </si>
  <si>
    <t>SDK příčka dilatace</t>
  </si>
  <si>
    <t>1649796743</t>
  </si>
  <si>
    <t>3,72</t>
  </si>
  <si>
    <t>172</t>
  </si>
  <si>
    <t>763111717</t>
  </si>
  <si>
    <t>SDK příčka základní penetrační nátěr</t>
  </si>
  <si>
    <t>304057081</t>
  </si>
  <si>
    <t>(45,399+2,22)*2</t>
  </si>
  <si>
    <t>173</t>
  </si>
  <si>
    <t>763135102</t>
  </si>
  <si>
    <t>Montáž SDK kazetového podhledu z kazet 600x600 mm na zavěšenou polozapuštěnou nosnou konstrukci</t>
  </si>
  <si>
    <t>-2001216230</t>
  </si>
  <si>
    <t>95,5+45,5+59,5</t>
  </si>
  <si>
    <t>12,71</t>
  </si>
  <si>
    <t>174</t>
  </si>
  <si>
    <t>590305700</t>
  </si>
  <si>
    <t>podhled kazetový GIF  hrana A, tl. 10 mm, 600 x 600 mm</t>
  </si>
  <si>
    <t>-44915535</t>
  </si>
  <si>
    <t>(95,5+45,5+59,5)*1,05</t>
  </si>
  <si>
    <t>175</t>
  </si>
  <si>
    <t>590305740</t>
  </si>
  <si>
    <t>podhled kazetový  hygienický , tl. 10 mm, 600 x 600 mm</t>
  </si>
  <si>
    <t>912138987</t>
  </si>
  <si>
    <t>12,71*1,05</t>
  </si>
  <si>
    <t>176</t>
  </si>
  <si>
    <t>763135812</t>
  </si>
  <si>
    <t>Demontáž podhledu sádrokartonového kazetového na roštu polozapuštěném</t>
  </si>
  <si>
    <t>-462370593</t>
  </si>
  <si>
    <t>14,65*7,15+0,8*1,65-0,6*0,6*4</t>
  </si>
  <si>
    <t>177</t>
  </si>
  <si>
    <t>998763301</t>
  </si>
  <si>
    <t>Přesun hmot tonážní pro sádrokartonové konstrukce v objektech v do 6 m</t>
  </si>
  <si>
    <t>93327770</t>
  </si>
  <si>
    <t>764</t>
  </si>
  <si>
    <t>Konstrukce klempířské</t>
  </si>
  <si>
    <t>178</t>
  </si>
  <si>
    <t>764002851</t>
  </si>
  <si>
    <t>Demontáž oplechování parapetů do suti</t>
  </si>
  <si>
    <t>-177561746</t>
  </si>
  <si>
    <t>14,65</t>
  </si>
  <si>
    <t>179</t>
  </si>
  <si>
    <t>764011623</t>
  </si>
  <si>
    <t xml:space="preserve">Dilatační připojovací lišta z Pz s povrchovou úpravou ( lakov plech ) včetně tmelení </t>
  </si>
  <si>
    <t>2137245197</t>
  </si>
  <si>
    <t>dle poz K 01</t>
  </si>
  <si>
    <t>180</t>
  </si>
  <si>
    <t>764214607</t>
  </si>
  <si>
    <t>Oplechování horních ploch a atik bez rohů z Pz s povrch úpravou( lakov.plech )  mechanicky kotvené rš 660 mm</t>
  </si>
  <si>
    <t>-944054332</t>
  </si>
  <si>
    <t>dle výpisu klemp prací poz K01</t>
  </si>
  <si>
    <t>181</t>
  </si>
  <si>
    <t>764511601</t>
  </si>
  <si>
    <t>Žlab podokapní půlkruhový z Pz s povrchovou úpravou ( lakov.plech ) rš 250 mm</t>
  </si>
  <si>
    <t>913016374</t>
  </si>
  <si>
    <t>dle výpisu klemp.prací K 03</t>
  </si>
  <si>
    <t>182</t>
  </si>
  <si>
    <t>764518622</t>
  </si>
  <si>
    <t>Svody kruhové včetně objímek, kolen, odskoků z Pz s povrchovou úpravou( lakov.plech  )  průměru 100 mm</t>
  </si>
  <si>
    <t>1694348595</t>
  </si>
  <si>
    <t>dle výpisu klemp.prací poz K 02</t>
  </si>
  <si>
    <t>766</t>
  </si>
  <si>
    <t>Konstrukce truhlářské</t>
  </si>
  <si>
    <t>183</t>
  </si>
  <si>
    <t>766660001</t>
  </si>
  <si>
    <t>Montáž dveřních křídel otvíravých 1křídlových š do 0,8 m do ocelové zárubně</t>
  </si>
  <si>
    <t>-1060067101</t>
  </si>
  <si>
    <t>184</t>
  </si>
  <si>
    <t>611629341</t>
  </si>
  <si>
    <t>dveře vnitřní hladké HPL  plné 1křídlé 80x197 cm vč kování - saténový nikl</t>
  </si>
  <si>
    <t>1765921044</t>
  </si>
  <si>
    <t>185</t>
  </si>
  <si>
    <t>766660002</t>
  </si>
  <si>
    <t>Montáž dveřních křídel otvíravých 1křídlových š přes 0,8 m do ocelové zárubně</t>
  </si>
  <si>
    <t>-1018946136</t>
  </si>
  <si>
    <t>186</t>
  </si>
  <si>
    <t>611629361</t>
  </si>
  <si>
    <t>dveře vnitřní hladké HPL  plné 1křídlé  90x197 cm vč kování - saténový nikl</t>
  </si>
  <si>
    <t>-37955646</t>
  </si>
  <si>
    <t>187</t>
  </si>
  <si>
    <t>998766101</t>
  </si>
  <si>
    <t>Přesun hmot tonážní pro konstrukce truhlářské v objektech v do 6 m</t>
  </si>
  <si>
    <t>-1952216114</t>
  </si>
  <si>
    <t>767</t>
  </si>
  <si>
    <t>Konstrukce zámečnické</t>
  </si>
  <si>
    <t>188</t>
  </si>
  <si>
    <t>767113150</t>
  </si>
  <si>
    <t>Montáž stěn pro zasklení z Al profilů plochy přes 16 m2</t>
  </si>
  <si>
    <t>-1761707112</t>
  </si>
  <si>
    <t>8,1*3,7</t>
  </si>
  <si>
    <t>poz.100</t>
  </si>
  <si>
    <t>6,4*3,7</t>
  </si>
  <si>
    <t>poz 101</t>
  </si>
  <si>
    <t>189</t>
  </si>
  <si>
    <t>553417612</t>
  </si>
  <si>
    <t xml:space="preserve">Hliníkový fasádní systém 8100 x 3700 (zevnitř bílý ,zvenku hnědý , s bočně posuvnými automat. dveřmi  1000x 2100 </t>
  </si>
  <si>
    <t>804464929</t>
  </si>
  <si>
    <t>kompl. popis dle poz 100 výpisu oken a stěn</t>
  </si>
  <si>
    <t>190</t>
  </si>
  <si>
    <t>553417614</t>
  </si>
  <si>
    <t xml:space="preserve">Hliníkový fasádní systém 6400 x 3700 (zevnitř bílý ,zvenku hnědý , s bočně posuvnými automat. dveřmi  1000x 2100 </t>
  </si>
  <si>
    <t>-888819611</t>
  </si>
  <si>
    <t>kompl.popis dle poz 100  výpisu oken a stěn</t>
  </si>
  <si>
    <t>191</t>
  </si>
  <si>
    <t>767161126</t>
  </si>
  <si>
    <t>Montáž zábradlí rovného z trubek do ocelové konstrukce hmotnosti do 30 kg</t>
  </si>
  <si>
    <t>104385245</t>
  </si>
  <si>
    <t>dle v.č. B)1</t>
  </si>
  <si>
    <t>192</t>
  </si>
  <si>
    <t>130104321</t>
  </si>
  <si>
    <t xml:space="preserve">dodávka zábradlí madlo,výplň,sloupky,přípojný plech ,spoje šroubov. povrch úprava žárové zinkování </t>
  </si>
  <si>
    <t>kg</t>
  </si>
  <si>
    <t>-1459098771</t>
  </si>
  <si>
    <t>Poznámka k položce:
Hmotnost: 7,39 kg/m</t>
  </si>
  <si>
    <t>110,25</t>
  </si>
  <si>
    <t>madlo Z1</t>
  </si>
  <si>
    <t>1020</t>
  </si>
  <si>
    <t>výplň Z2</t>
  </si>
  <si>
    <t>27,56+134,75</t>
  </si>
  <si>
    <t>sloupky horní a dolní část  Z3,Z4</t>
  </si>
  <si>
    <t>44,1</t>
  </si>
  <si>
    <t>přípoj.plech  Z5</t>
  </si>
  <si>
    <t>193</t>
  </si>
  <si>
    <t>767190112</t>
  </si>
  <si>
    <t>Montáž oplechování a lemování ocelových kcí stěn a střech ocelovým plechem rš do 150 mm</t>
  </si>
  <si>
    <t>471068156</t>
  </si>
  <si>
    <t>dle poz 302 výpisu záměč prací</t>
  </si>
  <si>
    <t>194</t>
  </si>
  <si>
    <t>130104462</t>
  </si>
  <si>
    <t xml:space="preserve">úhelník ocelový rovnostranný, v jakosti 11 375, 150 x 150 x 5 mm  , pozink, vč kotvení OK M12 do věnce </t>
  </si>
  <si>
    <t>-169712068</t>
  </si>
  <si>
    <t>Poznámka k položce:
Hmotnost: 21,66 kg/m</t>
  </si>
  <si>
    <t>0,45</t>
  </si>
  <si>
    <t>poz 302</t>
  </si>
  <si>
    <t>195</t>
  </si>
  <si>
    <t>767210001</t>
  </si>
  <si>
    <t xml:space="preserve">Úprava stáv.ocel schodiště vč stav.přípomocí </t>
  </si>
  <si>
    <t>ks</t>
  </si>
  <si>
    <t>-1261178592</t>
  </si>
  <si>
    <t>plný popis dle poz 304 výpisu zámeč.prací</t>
  </si>
  <si>
    <t>196</t>
  </si>
  <si>
    <t>130108168</t>
  </si>
  <si>
    <t xml:space="preserve">ocel profilová  vč nátěru </t>
  </si>
  <si>
    <t>262975907</t>
  </si>
  <si>
    <t>Poznámka k položce:
Hmotnost: 10,60 kg/m</t>
  </si>
  <si>
    <t>0,05</t>
  </si>
  <si>
    <t>dle poz 304</t>
  </si>
  <si>
    <t>197</t>
  </si>
  <si>
    <t>7672101121</t>
  </si>
  <si>
    <t xml:space="preserve">Montáž vyrovnávacích schodů  3x270/800 kotvené  M 16 do zdiva vč zábradlí  </t>
  </si>
  <si>
    <t>865215138</t>
  </si>
  <si>
    <t>plný popis dle poz 301 ,zámečnické práce</t>
  </si>
  <si>
    <t>198</t>
  </si>
  <si>
    <t>553470001</t>
  </si>
  <si>
    <t>schodiště , schodnice P 10 pozink ,zábradlí v = 1,1 m výplň vícetyčová  z TC 40/40/3  pozink vč kotev M 16 podložení geotext a bet deskami  500/330/80  ( 3 ks)</t>
  </si>
  <si>
    <t>-1020846302</t>
  </si>
  <si>
    <t>199</t>
  </si>
  <si>
    <t>767210114</t>
  </si>
  <si>
    <t>Montáž schodnic ocelových rovných na ocelovou konstrukci svařováním</t>
  </si>
  <si>
    <t>1242832763</t>
  </si>
  <si>
    <t>5*2</t>
  </si>
  <si>
    <t>S1  , v.č. b.1)</t>
  </si>
  <si>
    <t>200</t>
  </si>
  <si>
    <t>130108260</t>
  </si>
  <si>
    <t xml:space="preserve">ocel profilová UPN, v jakosti 11 375, h=200 mm  žárový pozink </t>
  </si>
  <si>
    <t>-1047393965</t>
  </si>
  <si>
    <t>0,253</t>
  </si>
  <si>
    <t>schodnice S1</t>
  </si>
  <si>
    <t>0,018</t>
  </si>
  <si>
    <t>patní plech S2</t>
  </si>
  <si>
    <t>201</t>
  </si>
  <si>
    <t>622252002</t>
  </si>
  <si>
    <t>Montáž ostatních lišt kontaktního zateplení</t>
  </si>
  <si>
    <t>-759067231</t>
  </si>
  <si>
    <t>6,1*2</t>
  </si>
  <si>
    <t>rohové</t>
  </si>
  <si>
    <t>6,4+8,1+3,7*4</t>
  </si>
  <si>
    <t>okenní</t>
  </si>
  <si>
    <t>6,4+8,1</t>
  </si>
  <si>
    <t>parapetní</t>
  </si>
  <si>
    <t>dilatační</t>
  </si>
  <si>
    <t>202</t>
  </si>
  <si>
    <t>590514800</t>
  </si>
  <si>
    <t>lišta rohová Al 10/10 cm s tkaninou bal. 2,5 m</t>
  </si>
  <si>
    <t>-1583826876</t>
  </si>
  <si>
    <t>12,2*1,05 'Přepočtené koeficientem množství</t>
  </si>
  <si>
    <t>203</t>
  </si>
  <si>
    <t>590515120</t>
  </si>
  <si>
    <t>profil parapetní - Thermospoj LPE plast 2 m</t>
  </si>
  <si>
    <t>-558244413</t>
  </si>
  <si>
    <t>14,5*1,05 'Přepočtené koeficientem množství</t>
  </si>
  <si>
    <t>204</t>
  </si>
  <si>
    <t>590515000</t>
  </si>
  <si>
    <t>profil dilatační stěnový , dl. 2,5 m</t>
  </si>
  <si>
    <t>569549349</t>
  </si>
  <si>
    <t>205</t>
  </si>
  <si>
    <t>590515100</t>
  </si>
  <si>
    <t>profil okenní s nepřiznanou okapnicí LTU plast 2,0 m</t>
  </si>
  <si>
    <t>-1432576078</t>
  </si>
  <si>
    <t>29,3*1,05 'Přepočtené koeficientem množství</t>
  </si>
  <si>
    <t>206</t>
  </si>
  <si>
    <t>767210151</t>
  </si>
  <si>
    <t>Montáž schodišťových stupňů ocelových rovných nebo vřetenových  šroubováním</t>
  </si>
  <si>
    <t>1033562437</t>
  </si>
  <si>
    <t>dle v.č. b 1)</t>
  </si>
  <si>
    <t>207</t>
  </si>
  <si>
    <t>553471340</t>
  </si>
  <si>
    <t>stupeň schodišťový svařovaný PZN velikost 30/3 mm 1200 x 305 mm</t>
  </si>
  <si>
    <t>-1348065980</t>
  </si>
  <si>
    <t>208</t>
  </si>
  <si>
    <t>-1430661780</t>
  </si>
  <si>
    <t>poz 301</t>
  </si>
  <si>
    <t>209</t>
  </si>
  <si>
    <t>553470890</t>
  </si>
  <si>
    <t>stupeň schodišťový lisovaný PZN velikost 303 mm 800 x 200 mm</t>
  </si>
  <si>
    <t>-148965507</t>
  </si>
  <si>
    <t>210</t>
  </si>
  <si>
    <t>7673911141</t>
  </si>
  <si>
    <t xml:space="preserve">Montáž krytin střech z AL systémů </t>
  </si>
  <si>
    <t>1892582766</t>
  </si>
  <si>
    <t>4,5*16</t>
  </si>
  <si>
    <t>poz 102 výpisu oken a stěn</t>
  </si>
  <si>
    <t>211</t>
  </si>
  <si>
    <t>553417698</t>
  </si>
  <si>
    <t xml:space="preserve">střecha z AL fasádního systému  z jednoduchým bezp.sklem </t>
  </si>
  <si>
    <t>1644386253</t>
  </si>
  <si>
    <t>212</t>
  </si>
  <si>
    <t>767590120</t>
  </si>
  <si>
    <t>Montáž podlahového roštu šroubovaného</t>
  </si>
  <si>
    <t>850857625</t>
  </si>
  <si>
    <t>28*0,9*6,5</t>
  </si>
  <si>
    <t>poz 300 výpisu zámeč prací</t>
  </si>
  <si>
    <t>213</t>
  </si>
  <si>
    <t>553470261</t>
  </si>
  <si>
    <t>rošt podlahový lisovaný PZN velikost 40/2 mm 1000 x 1000 mm</t>
  </si>
  <si>
    <t>779078688</t>
  </si>
  <si>
    <t>0,9*6,5</t>
  </si>
  <si>
    <t>poz 300</t>
  </si>
  <si>
    <t>214</t>
  </si>
  <si>
    <t>767590190</t>
  </si>
  <si>
    <t>Příplatek k montáži podlahového roštu za vyřezání a úpravu otvoru v podlaze</t>
  </si>
  <si>
    <t>1924398363</t>
  </si>
  <si>
    <t>3+5</t>
  </si>
  <si>
    <t>215</t>
  </si>
  <si>
    <t>767590192</t>
  </si>
  <si>
    <t>Příplatek k montáži podlahového roštu za úpravu roštu ( krácení )</t>
  </si>
  <si>
    <t>1032305500</t>
  </si>
  <si>
    <t>4,06</t>
  </si>
  <si>
    <t>216</t>
  </si>
  <si>
    <t>767881141</t>
  </si>
  <si>
    <t>Montáž bodů záchytného systému do železobetonu mechanickými kotvami</t>
  </si>
  <si>
    <t>-1011705334</t>
  </si>
  <si>
    <t>2+2</t>
  </si>
  <si>
    <t>dle nabídky certifikované firmy</t>
  </si>
  <si>
    <t>217</t>
  </si>
  <si>
    <t>553140001</t>
  </si>
  <si>
    <t>zádrž.systém - TSL 500 HD 10</t>
  </si>
  <si>
    <t>1898941850</t>
  </si>
  <si>
    <t>poz OV 2</t>
  </si>
  <si>
    <t>218</t>
  </si>
  <si>
    <t>553140002</t>
  </si>
  <si>
    <t>zádrž.systém - TSL 600 HD 10</t>
  </si>
  <si>
    <t>-1267591232</t>
  </si>
  <si>
    <t>219</t>
  </si>
  <si>
    <t>553140009</t>
  </si>
  <si>
    <t xml:space="preserve">zádrž.systém -  revize a předání do užívání </t>
  </si>
  <si>
    <t>1699778150</t>
  </si>
  <si>
    <t>220</t>
  </si>
  <si>
    <t>767995115</t>
  </si>
  <si>
    <t>Montáž atypických zámečnických konstrukcí hmotnosti do 100 kg</t>
  </si>
  <si>
    <t>-2061061508</t>
  </si>
  <si>
    <t>7*75</t>
  </si>
  <si>
    <t>dle pozice 303 výpisu záměč.prací  - podpora rozvodů VZT na střeše</t>
  </si>
  <si>
    <t>221</t>
  </si>
  <si>
    <t>130108161</t>
  </si>
  <si>
    <t>ocel profilová UPN , h=100 mm, patní plech P 6,chem kotvy M 16  , pozink</t>
  </si>
  <si>
    <t>-143342787</t>
  </si>
  <si>
    <t>7*0,075</t>
  </si>
  <si>
    <t>poz 303</t>
  </si>
  <si>
    <t>222</t>
  </si>
  <si>
    <t>767995117</t>
  </si>
  <si>
    <t>Montáž atypických zámečnických konstrukcí hmotnosti do 500 kg</t>
  </si>
  <si>
    <t>-953958439</t>
  </si>
  <si>
    <t>750</t>
  </si>
  <si>
    <t>dle poz 300 výpisu záměč prací</t>
  </si>
  <si>
    <t>223</t>
  </si>
  <si>
    <t>1112974707</t>
  </si>
  <si>
    <t>224</t>
  </si>
  <si>
    <t>998767101</t>
  </si>
  <si>
    <t>Přesun hmot tonážní pro zámečnické konstrukce v objektech v do 6 m</t>
  </si>
  <si>
    <t>-1979247589</t>
  </si>
  <si>
    <t>771</t>
  </si>
  <si>
    <t>Podlahy z dlaždic</t>
  </si>
  <si>
    <t>225</t>
  </si>
  <si>
    <t>771474111</t>
  </si>
  <si>
    <t>Montáž soklíků z dlaždic keramických rovných flexibilní lepidlo v do 65 mm</t>
  </si>
  <si>
    <t>-998933209</t>
  </si>
  <si>
    <t>6,8+0,1*3+0,4+4,1+0,2+0,5+1,75+2,31-0,8+1,35+0,5*2+1,65+0,9+0,6+0,5+1,69+6,18+1,25+0,25+3,8</t>
  </si>
  <si>
    <t>0,1+0,15+0,3*2+0,45+0,15+0,55*2+0,45*2+0,7*2+0,6*(4+2)</t>
  </si>
  <si>
    <t>226</t>
  </si>
  <si>
    <t>771574113</t>
  </si>
  <si>
    <t>Montáž podlah keramických režných hladkých lepených flexibilním lepidlem do 12 ks/m2</t>
  </si>
  <si>
    <t>-1061128519</t>
  </si>
  <si>
    <t>227</t>
  </si>
  <si>
    <t>597614081</t>
  </si>
  <si>
    <t>dlaždice keramické slinuté neglazované  S 29,8 x 29,8 x 0,9 cm</t>
  </si>
  <si>
    <t>1532192797</t>
  </si>
  <si>
    <t>141*1,1</t>
  </si>
  <si>
    <t>43,18*0,1*1,2</t>
  </si>
  <si>
    <t>228</t>
  </si>
  <si>
    <t>771574131</t>
  </si>
  <si>
    <t>Montáž podlah keramických režných protiskluzných lepených flexibilním lepidlem do 50 ks/m2</t>
  </si>
  <si>
    <t>1425147401</t>
  </si>
  <si>
    <t>59,5</t>
  </si>
  <si>
    <t>212 P.1.3</t>
  </si>
  <si>
    <t>12.71</t>
  </si>
  <si>
    <t>227 P1.3</t>
  </si>
  <si>
    <t>229</t>
  </si>
  <si>
    <t>597610001</t>
  </si>
  <si>
    <t xml:space="preserve">dlaždice protiskluzné keramické </t>
  </si>
  <si>
    <t>491452597</t>
  </si>
  <si>
    <t>72,21*1,1 'Přepočtené koeficientem množství</t>
  </si>
  <si>
    <t>230</t>
  </si>
  <si>
    <t>771591111</t>
  </si>
  <si>
    <t>Podlahy penetrace podkladu</t>
  </si>
  <si>
    <t>-1212727327</t>
  </si>
  <si>
    <t>231</t>
  </si>
  <si>
    <t>1089010825</t>
  </si>
  <si>
    <t>117,71</t>
  </si>
  <si>
    <t>penetrace pod opravnou stěrku</t>
  </si>
  <si>
    <t>232</t>
  </si>
  <si>
    <t>771591115</t>
  </si>
  <si>
    <t>Podlahy spárování silikonem</t>
  </si>
  <si>
    <t>-1455081759</t>
  </si>
  <si>
    <t>17,05+11,1+43,18</t>
  </si>
  <si>
    <t>233</t>
  </si>
  <si>
    <t>771591161</t>
  </si>
  <si>
    <t>Montáž profilu dilatační spáry bez izolace v rovině dlažby</t>
  </si>
  <si>
    <t>-638158013</t>
  </si>
  <si>
    <t>3,9+1,85</t>
  </si>
  <si>
    <t>234</t>
  </si>
  <si>
    <t>590541530</t>
  </si>
  <si>
    <t>profil dilatační , hliník, AKSN 100 …* (10 x 2500 mm)</t>
  </si>
  <si>
    <t>1180082213</t>
  </si>
  <si>
    <t>20,4*1,1 'Přepočtené koeficientem množství</t>
  </si>
  <si>
    <t>235</t>
  </si>
  <si>
    <t>771990112</t>
  </si>
  <si>
    <t>Vyrovnání podkladu samonivelační stěrkou tl 4 mm pevnosti 30 Mpa</t>
  </si>
  <si>
    <t>37383994</t>
  </si>
  <si>
    <t>P1.3</t>
  </si>
  <si>
    <t>236</t>
  </si>
  <si>
    <t>998771101</t>
  </si>
  <si>
    <t>Přesun hmot tonážní pro podlahy z dlaždic v objektech v do 6 m</t>
  </si>
  <si>
    <t>778831467</t>
  </si>
  <si>
    <t>781</t>
  </si>
  <si>
    <t>Dokončovací práce - obklady</t>
  </si>
  <si>
    <t>237</t>
  </si>
  <si>
    <t>781414112</t>
  </si>
  <si>
    <t>Montáž obkladaček vnitřních pórovinových pravoúhlých do 25 ks/m2 lepených flexibilním lepidlem</t>
  </si>
  <si>
    <t>1870828878</t>
  </si>
  <si>
    <t>(5,885+2,24+1,34+5,885+0,7*2+0,15*2)*2</t>
  </si>
  <si>
    <t>(5,15+4,45+2,3-0,8)*2</t>
  </si>
  <si>
    <t>238</t>
  </si>
  <si>
    <t>597610450</t>
  </si>
  <si>
    <t>obkládačky keramické   (bílé i barevné) 20 x 25 x 0,68 cm I. j.</t>
  </si>
  <si>
    <t>443753831</t>
  </si>
  <si>
    <t>56,3*1,1 'Přepočtené koeficientem množství</t>
  </si>
  <si>
    <t>239</t>
  </si>
  <si>
    <t>781495111</t>
  </si>
  <si>
    <t>Penetrace podkladu vnitřních obkladů</t>
  </si>
  <si>
    <t>-1612925783</t>
  </si>
  <si>
    <t>240</t>
  </si>
  <si>
    <t>781495115</t>
  </si>
  <si>
    <t>Spárování vnitřních obkladů silikonem</t>
  </si>
  <si>
    <t>389696117</t>
  </si>
  <si>
    <t>2*2</t>
  </si>
  <si>
    <t>2*8</t>
  </si>
  <si>
    <t>241</t>
  </si>
  <si>
    <t>781495161</t>
  </si>
  <si>
    <t>Montáž profilů dilatační spáry obkladu v rovině bez izolace</t>
  </si>
  <si>
    <t>-1645208895</t>
  </si>
  <si>
    <t>dilatace</t>
  </si>
  <si>
    <t>242</t>
  </si>
  <si>
    <t>283421400</t>
  </si>
  <si>
    <t xml:space="preserve">lišty dilatc pro obklady délka 2,5 m </t>
  </si>
  <si>
    <t>-579747795</t>
  </si>
  <si>
    <t>Poznámka k položce:
Ukončovací a rohový profil s přepážkou.</t>
  </si>
  <si>
    <t>1*1,1 'Přepočtené koeficientem množství</t>
  </si>
  <si>
    <t>243</t>
  </si>
  <si>
    <t>998781101</t>
  </si>
  <si>
    <t>Přesun hmot tonážní pro obklady keramické v objektech v do 6 m</t>
  </si>
  <si>
    <t>-1004269426</t>
  </si>
  <si>
    <t>783</t>
  </si>
  <si>
    <t>Dokončovací práce - nátěry</t>
  </si>
  <si>
    <t>244</t>
  </si>
  <si>
    <t>783317101</t>
  </si>
  <si>
    <t>Krycí jednonásobný syntetický standardní nátěr zámečnických konstrukcí</t>
  </si>
  <si>
    <t>-634521034</t>
  </si>
  <si>
    <t>4,8*0,25</t>
  </si>
  <si>
    <t>4,9*0,25</t>
  </si>
  <si>
    <t>nátěr zárubní</t>
  </si>
  <si>
    <t>784</t>
  </si>
  <si>
    <t>Dokončovací práce - malby a tapety</t>
  </si>
  <si>
    <t>245</t>
  </si>
  <si>
    <t>784181101</t>
  </si>
  <si>
    <t>Základní  jednonásobná penetrace podkladu v místnostech výšky do 3,80m</t>
  </si>
  <si>
    <t>358873046</t>
  </si>
  <si>
    <t>246</t>
  </si>
  <si>
    <t>784211101</t>
  </si>
  <si>
    <t>Dvojnásobné bílé malby ze směsí za mokra výborně otěruvzdorných v místnostech výšky do 3,80 m SDK</t>
  </si>
  <si>
    <t>-628258453</t>
  </si>
  <si>
    <t>95,238</t>
  </si>
  <si>
    <t>247</t>
  </si>
  <si>
    <t>784221101</t>
  </si>
  <si>
    <t>Dvojnásobné bílé malby  ze směsí za sucha dobře otěruvzdorných v místnostech do 3,80 m</t>
  </si>
  <si>
    <t>130868047</t>
  </si>
  <si>
    <t>49,747+70,635+5,28</t>
  </si>
  <si>
    <t>RAV4602 - Specialisté</t>
  </si>
  <si>
    <t xml:space="preserve">    721 - Zdravotechnika </t>
  </si>
  <si>
    <t xml:space="preserve">    735 - Ústřední vytápění </t>
  </si>
  <si>
    <t xml:space="preserve">    741 - Elektromontáže </t>
  </si>
  <si>
    <t xml:space="preserve">    742 - Elektromontáže - slaboproud </t>
  </si>
  <si>
    <t xml:space="preserve">    751 - Vzduchotechnika</t>
  </si>
  <si>
    <t xml:space="preserve">    795 - Gastro </t>
  </si>
  <si>
    <t>721</t>
  </si>
  <si>
    <t xml:space="preserve">Zdravotechnika </t>
  </si>
  <si>
    <t>721000001</t>
  </si>
  <si>
    <t>Zdravotně technické instalace - samostatný výkaz výměr</t>
  </si>
  <si>
    <t>soubor</t>
  </si>
  <si>
    <t>1229253131</t>
  </si>
  <si>
    <t>735</t>
  </si>
  <si>
    <t xml:space="preserve">Ústřední vytápění </t>
  </si>
  <si>
    <t>735000001</t>
  </si>
  <si>
    <t xml:space="preserve">Vytápění - samostatný výkaz výměr </t>
  </si>
  <si>
    <t>-1758130811</t>
  </si>
  <si>
    <t>741</t>
  </si>
  <si>
    <t xml:space="preserve">Elektromontáže </t>
  </si>
  <si>
    <t>741000001</t>
  </si>
  <si>
    <t xml:space="preserve">Silnoproudá elektrotechnika -samostatný výkaz výměr </t>
  </si>
  <si>
    <t>1881715475</t>
  </si>
  <si>
    <t>741000002</t>
  </si>
  <si>
    <t xml:space="preserve">Přeložka silnoproudých rozvodů - samostatný výkaz výměr </t>
  </si>
  <si>
    <t>771534755</t>
  </si>
  <si>
    <t>742</t>
  </si>
  <si>
    <t xml:space="preserve">Elektromontáže - slaboproud </t>
  </si>
  <si>
    <t>742000001</t>
  </si>
  <si>
    <t xml:space="preserve">Slaboproudá elektrotechnika(EPS,JIS,PZTS)  - samostatný výkaz výměr </t>
  </si>
  <si>
    <t>-1185877194</t>
  </si>
  <si>
    <t>751</t>
  </si>
  <si>
    <t>Vzduchotechnika</t>
  </si>
  <si>
    <t>751000001</t>
  </si>
  <si>
    <t>Vzduchotechnika - samostatný výkaz výměr</t>
  </si>
  <si>
    <t>-1946780812</t>
  </si>
  <si>
    <t>751000002</t>
  </si>
  <si>
    <t>Měření a regulace  - samostatný výkaz výměr</t>
  </si>
  <si>
    <t>-1896488803</t>
  </si>
  <si>
    <t>795</t>
  </si>
  <si>
    <t xml:space="preserve">Gastro </t>
  </si>
  <si>
    <t>796000001</t>
  </si>
  <si>
    <t xml:space="preserve">Gastro technologie - samostatný výkaz výměr </t>
  </si>
  <si>
    <t>2053598167</t>
  </si>
  <si>
    <t>RAV4603 - Staveništní komunikace</t>
  </si>
  <si>
    <t>VRN - Vedlejší rozpočtové náklady</t>
  </si>
  <si>
    <t xml:space="preserve">    VRN7 - Provozní vlivy</t>
  </si>
  <si>
    <t>113107222</t>
  </si>
  <si>
    <t>Odstranění podkladu pl přes 200 m2 z kameniva drceného tl 200 mm</t>
  </si>
  <si>
    <t>-1738171346</t>
  </si>
  <si>
    <t>113151111</t>
  </si>
  <si>
    <t>Rozebrání zpevněných ploch ze silničních dílců</t>
  </si>
  <si>
    <t>-1043463906</t>
  </si>
  <si>
    <t>160*3</t>
  </si>
  <si>
    <t>113202111</t>
  </si>
  <si>
    <t>Vytrhání obrub krajníků obrubníků stojatých</t>
  </si>
  <si>
    <t>-641054796</t>
  </si>
  <si>
    <t>oprava poškozených</t>
  </si>
  <si>
    <t>121101102</t>
  </si>
  <si>
    <t>Sejmutí ornice s přemístěním na vzdálenost do 100 m</t>
  </si>
  <si>
    <t>-1764586101</t>
  </si>
  <si>
    <t>160*3*0,15</t>
  </si>
  <si>
    <t>181301102</t>
  </si>
  <si>
    <t>Rozprostření ornice tl vrstvy do 150 mm pl do 500 m2 v rovině nebo ve svahu do 1:5</t>
  </si>
  <si>
    <t>1227731284</t>
  </si>
  <si>
    <t>181411131</t>
  </si>
  <si>
    <t>Založení parkového trávníku výsevem plochy do 1000 m2 v rovině a ve svahu do 1:5</t>
  </si>
  <si>
    <t>944211515</t>
  </si>
  <si>
    <t>005724100</t>
  </si>
  <si>
    <t>osivo směs travní parková</t>
  </si>
  <si>
    <t>1053843250</t>
  </si>
  <si>
    <t>480*0,015 'Přepočtené koeficientem množství</t>
  </si>
  <si>
    <t>564851111</t>
  </si>
  <si>
    <t>Podklad ze štěrkodrtě ŠD tl 150 mm</t>
  </si>
  <si>
    <t>1265151232</t>
  </si>
  <si>
    <t>584121111</t>
  </si>
  <si>
    <t>Osazení silničních dílců z ŽB do lože z kameniva těženého tl 40 mm</t>
  </si>
  <si>
    <t>747750263</t>
  </si>
  <si>
    <t>593810860</t>
  </si>
  <si>
    <t xml:space="preserve">panel silniční 3000-1200-215  300x120x21,5 cm (60t a 30t) vč dopravy </t>
  </si>
  <si>
    <t>-317440499</t>
  </si>
  <si>
    <t>uvažována obratovost ( cena 30 % )</t>
  </si>
  <si>
    <t>916231213</t>
  </si>
  <si>
    <t>Osazení chodníkového obrubníku betonového stojatého s boční opěrou do lože z betonu prostého</t>
  </si>
  <si>
    <t>2094556199</t>
  </si>
  <si>
    <t>592174920</t>
  </si>
  <si>
    <t>obrubník betonový silniční ABO 15-30 100x10x30 cm</t>
  </si>
  <si>
    <t>-813483450</t>
  </si>
  <si>
    <t>30*1,01 'Přepočtené koeficientem množství</t>
  </si>
  <si>
    <t>9197919221</t>
  </si>
  <si>
    <t xml:space="preserve">Ochrana přejezdů obrubníků </t>
  </si>
  <si>
    <t>1977313723</t>
  </si>
  <si>
    <t>997221551</t>
  </si>
  <si>
    <t>Vodorovná doprava suti ze sypkých materiálů do 1 km</t>
  </si>
  <si>
    <t>-869890309</t>
  </si>
  <si>
    <t>480*0,235</t>
  </si>
  <si>
    <t>997221559</t>
  </si>
  <si>
    <t>Příplatek ZKD 1 km u vodorovné dopravy suti ze sypkých materiálů</t>
  </si>
  <si>
    <t>230641201</t>
  </si>
  <si>
    <t>112,8*14</t>
  </si>
  <si>
    <t>997221561</t>
  </si>
  <si>
    <t>Vodorovná doprava suti z kusových materiálů do 1 km</t>
  </si>
  <si>
    <t>578907369</t>
  </si>
  <si>
    <t>289,35-112,8</t>
  </si>
  <si>
    <t>panely</t>
  </si>
  <si>
    <t>997221569</t>
  </si>
  <si>
    <t>Příplatek ZKD 1 km u vodorovné dopravy suti z kusových materiálů</t>
  </si>
  <si>
    <t>984824135</t>
  </si>
  <si>
    <t>(289,35-112,8)*14</t>
  </si>
  <si>
    <t>997221855</t>
  </si>
  <si>
    <t>Poplatek za uložení odpadu z kameniva na skládce (skládkovné)</t>
  </si>
  <si>
    <t>186484180</t>
  </si>
  <si>
    <t>998226011</t>
  </si>
  <si>
    <t>Přesun hmot pro pozemní komunikace a letiště s krytem montovaným z ŽB dílců</t>
  </si>
  <si>
    <t>-1146435066</t>
  </si>
  <si>
    <t>VRN</t>
  </si>
  <si>
    <t>Vedlejší rozpočtové náklady</t>
  </si>
  <si>
    <t>VRN7</t>
  </si>
  <si>
    <t>Provozní vlivy</t>
  </si>
  <si>
    <t>079002001</t>
  </si>
  <si>
    <t xml:space="preserve">Dočasné dopravní značení </t>
  </si>
  <si>
    <t>1024</t>
  </si>
  <si>
    <t>-1826932271</t>
  </si>
  <si>
    <t>RAV4604 - VON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</si>
  <si>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</si>
  <si>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</si>
  <si>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</si>
  <si>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</si>
  <si>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</si>
  <si>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012002000</t>
  </si>
  <si>
    <t>Geodetické práce</t>
  </si>
  <si>
    <t>-1136725897</t>
  </si>
  <si>
    <t>013254000</t>
  </si>
  <si>
    <t>Dokumentace skutečného provedení stavby</t>
  </si>
  <si>
    <t>-1134439299</t>
  </si>
  <si>
    <t>VRN3</t>
  </si>
  <si>
    <t>Zařízení staveniště</t>
  </si>
  <si>
    <t>030001000</t>
  </si>
  <si>
    <t xml:space="preserve">Zařízení staveniště- zřízení ,odstranění ,oplocení, náklady na buňky , mobil.WC ,energie pro ZS </t>
  </si>
  <si>
    <t>-499338884</t>
  </si>
  <si>
    <t>VRN4</t>
  </si>
  <si>
    <t>Inženýrská činnost</t>
  </si>
  <si>
    <t>043002000</t>
  </si>
  <si>
    <t>Zkoušky a ostatní měření</t>
  </si>
  <si>
    <t>1948930474</t>
  </si>
  <si>
    <t>045002000</t>
  </si>
  <si>
    <t>Kompletační a koordinační činnost</t>
  </si>
  <si>
    <t>1736981658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</si>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</sst>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7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Alignment="1">
      <alignment vertical="center" wrapText="1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4" fillId="0" borderId="0" xfId="0" applyFont="1" applyAlignment="1">
      <alignment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105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104" fillId="33" borderId="0" xfId="36" applyFont="1" applyFill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E08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941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9AB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2B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F39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7E080.tmp" descr="C:\KROSplusData\System\Temp\rad7E08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941E.tmp" descr="C:\KROSplusData\System\Temp\rad494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89ABB.tmp" descr="C:\KROSplusData\System\Temp\rad89AB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92BD.tmp" descr="C:\KROSplusData\System\Temp\rad392B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5F391.tmp" descr="C:\KROSplusData\System\Temp\rad5F39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zoomScalePageLayoutView="0" workbookViewId="0" topLeftCell="A1">
      <pane ySplit="1" topLeftCell="A46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1601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1602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52" t="s">
        <v>14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2"/>
      <c r="AQ5" s="24"/>
      <c r="BE5" s="350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54" t="s">
        <v>17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2"/>
      <c r="AQ6" s="24"/>
      <c r="BE6" s="324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24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24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24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24"/>
      <c r="BS10" s="17" t="s">
        <v>18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24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24"/>
      <c r="BS12" s="17" t="s">
        <v>18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24"/>
      <c r="BS13" s="17" t="s">
        <v>18</v>
      </c>
    </row>
    <row r="14" spans="2:71" ht="15">
      <c r="B14" s="21"/>
      <c r="C14" s="22"/>
      <c r="D14" s="22"/>
      <c r="E14" s="355" t="s">
        <v>34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24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24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324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24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24"/>
      <c r="BS18" s="17" t="s">
        <v>6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24"/>
      <c r="BS19" s="17" t="s">
        <v>6</v>
      </c>
    </row>
    <row r="20" spans="2:71" ht="22.5" customHeight="1">
      <c r="B20" s="21"/>
      <c r="C20" s="22"/>
      <c r="D20" s="22"/>
      <c r="E20" s="356" t="s">
        <v>20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22"/>
      <c r="AP20" s="22"/>
      <c r="AQ20" s="24"/>
      <c r="BE20" s="324"/>
      <c r="BS20" s="17" t="s">
        <v>37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24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24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7">
        <f>ROUND(AG51,2)</f>
        <v>0</v>
      </c>
      <c r="AL23" s="358"/>
      <c r="AM23" s="358"/>
      <c r="AN23" s="358"/>
      <c r="AO23" s="358"/>
      <c r="AP23" s="35"/>
      <c r="AQ23" s="38"/>
      <c r="BE23" s="341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41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9" t="s">
        <v>40</v>
      </c>
      <c r="M25" s="346"/>
      <c r="N25" s="346"/>
      <c r="O25" s="346"/>
      <c r="P25" s="35"/>
      <c r="Q25" s="35"/>
      <c r="R25" s="35"/>
      <c r="S25" s="35"/>
      <c r="T25" s="35"/>
      <c r="U25" s="35"/>
      <c r="V25" s="35"/>
      <c r="W25" s="359" t="s">
        <v>41</v>
      </c>
      <c r="X25" s="346"/>
      <c r="Y25" s="346"/>
      <c r="Z25" s="346"/>
      <c r="AA25" s="346"/>
      <c r="AB25" s="346"/>
      <c r="AC25" s="346"/>
      <c r="AD25" s="346"/>
      <c r="AE25" s="346"/>
      <c r="AF25" s="35"/>
      <c r="AG25" s="35"/>
      <c r="AH25" s="35"/>
      <c r="AI25" s="35"/>
      <c r="AJ25" s="35"/>
      <c r="AK25" s="359" t="s">
        <v>42</v>
      </c>
      <c r="AL25" s="346"/>
      <c r="AM25" s="346"/>
      <c r="AN25" s="346"/>
      <c r="AO25" s="346"/>
      <c r="AP25" s="35"/>
      <c r="AQ25" s="38"/>
      <c r="BE25" s="341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47">
        <v>0.21</v>
      </c>
      <c r="M26" s="348"/>
      <c r="N26" s="348"/>
      <c r="O26" s="348"/>
      <c r="P26" s="41"/>
      <c r="Q26" s="41"/>
      <c r="R26" s="41"/>
      <c r="S26" s="41"/>
      <c r="T26" s="41"/>
      <c r="U26" s="41"/>
      <c r="V26" s="41"/>
      <c r="W26" s="349">
        <f>ROUND(AZ51,2)</f>
        <v>0</v>
      </c>
      <c r="X26" s="348"/>
      <c r="Y26" s="348"/>
      <c r="Z26" s="348"/>
      <c r="AA26" s="348"/>
      <c r="AB26" s="348"/>
      <c r="AC26" s="348"/>
      <c r="AD26" s="348"/>
      <c r="AE26" s="348"/>
      <c r="AF26" s="41"/>
      <c r="AG26" s="41"/>
      <c r="AH26" s="41"/>
      <c r="AI26" s="41"/>
      <c r="AJ26" s="41"/>
      <c r="AK26" s="349">
        <f>ROUND(AV51,2)</f>
        <v>0</v>
      </c>
      <c r="AL26" s="348"/>
      <c r="AM26" s="348"/>
      <c r="AN26" s="348"/>
      <c r="AO26" s="348"/>
      <c r="AP26" s="41"/>
      <c r="AQ26" s="43"/>
      <c r="BE26" s="351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47">
        <v>0.15</v>
      </c>
      <c r="M27" s="348"/>
      <c r="N27" s="348"/>
      <c r="O27" s="348"/>
      <c r="P27" s="41"/>
      <c r="Q27" s="41"/>
      <c r="R27" s="41"/>
      <c r="S27" s="41"/>
      <c r="T27" s="41"/>
      <c r="U27" s="41"/>
      <c r="V27" s="41"/>
      <c r="W27" s="349">
        <f>ROUND(BA51,2)</f>
        <v>0</v>
      </c>
      <c r="X27" s="348"/>
      <c r="Y27" s="348"/>
      <c r="Z27" s="348"/>
      <c r="AA27" s="348"/>
      <c r="AB27" s="348"/>
      <c r="AC27" s="348"/>
      <c r="AD27" s="348"/>
      <c r="AE27" s="348"/>
      <c r="AF27" s="41"/>
      <c r="AG27" s="41"/>
      <c r="AH27" s="41"/>
      <c r="AI27" s="41"/>
      <c r="AJ27" s="41"/>
      <c r="AK27" s="349">
        <f>ROUND(AW51,2)</f>
        <v>0</v>
      </c>
      <c r="AL27" s="348"/>
      <c r="AM27" s="348"/>
      <c r="AN27" s="348"/>
      <c r="AO27" s="348"/>
      <c r="AP27" s="41"/>
      <c r="AQ27" s="43"/>
      <c r="BE27" s="351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47">
        <v>0.21</v>
      </c>
      <c r="M28" s="348"/>
      <c r="N28" s="348"/>
      <c r="O28" s="348"/>
      <c r="P28" s="41"/>
      <c r="Q28" s="41"/>
      <c r="R28" s="41"/>
      <c r="S28" s="41"/>
      <c r="T28" s="41"/>
      <c r="U28" s="41"/>
      <c r="V28" s="41"/>
      <c r="W28" s="349">
        <f>ROUND(BB51,2)</f>
        <v>0</v>
      </c>
      <c r="X28" s="348"/>
      <c r="Y28" s="348"/>
      <c r="Z28" s="348"/>
      <c r="AA28" s="348"/>
      <c r="AB28" s="348"/>
      <c r="AC28" s="348"/>
      <c r="AD28" s="348"/>
      <c r="AE28" s="348"/>
      <c r="AF28" s="41"/>
      <c r="AG28" s="41"/>
      <c r="AH28" s="41"/>
      <c r="AI28" s="41"/>
      <c r="AJ28" s="41"/>
      <c r="AK28" s="349">
        <v>0</v>
      </c>
      <c r="AL28" s="348"/>
      <c r="AM28" s="348"/>
      <c r="AN28" s="348"/>
      <c r="AO28" s="348"/>
      <c r="AP28" s="41"/>
      <c r="AQ28" s="43"/>
      <c r="BE28" s="351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47">
        <v>0.15</v>
      </c>
      <c r="M29" s="348"/>
      <c r="N29" s="348"/>
      <c r="O29" s="348"/>
      <c r="P29" s="41"/>
      <c r="Q29" s="41"/>
      <c r="R29" s="41"/>
      <c r="S29" s="41"/>
      <c r="T29" s="41"/>
      <c r="U29" s="41"/>
      <c r="V29" s="41"/>
      <c r="W29" s="349">
        <f>ROUND(BC51,2)</f>
        <v>0</v>
      </c>
      <c r="X29" s="348"/>
      <c r="Y29" s="348"/>
      <c r="Z29" s="348"/>
      <c r="AA29" s="348"/>
      <c r="AB29" s="348"/>
      <c r="AC29" s="348"/>
      <c r="AD29" s="348"/>
      <c r="AE29" s="348"/>
      <c r="AF29" s="41"/>
      <c r="AG29" s="41"/>
      <c r="AH29" s="41"/>
      <c r="AI29" s="41"/>
      <c r="AJ29" s="41"/>
      <c r="AK29" s="349">
        <v>0</v>
      </c>
      <c r="AL29" s="348"/>
      <c r="AM29" s="348"/>
      <c r="AN29" s="348"/>
      <c r="AO29" s="348"/>
      <c r="AP29" s="41"/>
      <c r="AQ29" s="43"/>
      <c r="BE29" s="351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47">
        <v>0</v>
      </c>
      <c r="M30" s="348"/>
      <c r="N30" s="348"/>
      <c r="O30" s="348"/>
      <c r="P30" s="41"/>
      <c r="Q30" s="41"/>
      <c r="R30" s="41"/>
      <c r="S30" s="41"/>
      <c r="T30" s="41"/>
      <c r="U30" s="41"/>
      <c r="V30" s="41"/>
      <c r="W30" s="349">
        <f>ROUND(BD51,2)</f>
        <v>0</v>
      </c>
      <c r="X30" s="348"/>
      <c r="Y30" s="348"/>
      <c r="Z30" s="348"/>
      <c r="AA30" s="348"/>
      <c r="AB30" s="348"/>
      <c r="AC30" s="348"/>
      <c r="AD30" s="348"/>
      <c r="AE30" s="348"/>
      <c r="AF30" s="41"/>
      <c r="AG30" s="41"/>
      <c r="AH30" s="41"/>
      <c r="AI30" s="41"/>
      <c r="AJ30" s="41"/>
      <c r="AK30" s="349">
        <v>0</v>
      </c>
      <c r="AL30" s="348"/>
      <c r="AM30" s="348"/>
      <c r="AN30" s="348"/>
      <c r="AO30" s="348"/>
      <c r="AP30" s="41"/>
      <c r="AQ30" s="43"/>
      <c r="BE30" s="351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41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34" t="s">
        <v>51</v>
      </c>
      <c r="Y32" s="335"/>
      <c r="Z32" s="335"/>
      <c r="AA32" s="335"/>
      <c r="AB32" s="335"/>
      <c r="AC32" s="46"/>
      <c r="AD32" s="46"/>
      <c r="AE32" s="46"/>
      <c r="AF32" s="46"/>
      <c r="AG32" s="46"/>
      <c r="AH32" s="46"/>
      <c r="AI32" s="46"/>
      <c r="AJ32" s="46"/>
      <c r="AK32" s="336">
        <f>SUM(AK23:AK30)</f>
        <v>0</v>
      </c>
      <c r="AL32" s="335"/>
      <c r="AM32" s="335"/>
      <c r="AN32" s="335"/>
      <c r="AO32" s="337"/>
      <c r="AP32" s="44"/>
      <c r="AQ32" s="48"/>
      <c r="BE32" s="341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RAV46</v>
      </c>
      <c r="AR41" s="55"/>
    </row>
    <row r="42" spans="2:44" s="4" customFormat="1" ht="36.75" customHeight="1">
      <c r="B42" s="57"/>
      <c r="C42" s="58" t="s">
        <v>16</v>
      </c>
      <c r="L42" s="338" t="str">
        <f>K6</f>
        <v>Přístavba menzy ZČU Bory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Plzeň</v>
      </c>
      <c r="AI44" s="56" t="s">
        <v>25</v>
      </c>
      <c r="AM44" s="340" t="str">
        <f>IF(AN8="","",AN8)</f>
        <v>22.2.2017</v>
      </c>
      <c r="AN44" s="341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ZČU v Plzni</v>
      </c>
      <c r="AI46" s="56" t="s">
        <v>35</v>
      </c>
      <c r="AM46" s="342" t="str">
        <f>IF(E17="","",E17)</f>
        <v>RAVAL projekt v.o.s.</v>
      </c>
      <c r="AN46" s="341"/>
      <c r="AO46" s="341"/>
      <c r="AP46" s="341"/>
      <c r="AR46" s="34"/>
      <c r="AS46" s="343" t="s">
        <v>53</v>
      </c>
      <c r="AT46" s="344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345"/>
      <c r="AT47" s="346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345"/>
      <c r="AT48" s="346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330" t="s">
        <v>54</v>
      </c>
      <c r="D49" s="331"/>
      <c r="E49" s="331"/>
      <c r="F49" s="331"/>
      <c r="G49" s="331"/>
      <c r="H49" s="65"/>
      <c r="I49" s="332" t="s">
        <v>55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3" t="s">
        <v>56</v>
      </c>
      <c r="AH49" s="331"/>
      <c r="AI49" s="331"/>
      <c r="AJ49" s="331"/>
      <c r="AK49" s="331"/>
      <c r="AL49" s="331"/>
      <c r="AM49" s="331"/>
      <c r="AN49" s="332" t="s">
        <v>57</v>
      </c>
      <c r="AO49" s="331"/>
      <c r="AP49" s="331"/>
      <c r="AQ49" s="66" t="s">
        <v>58</v>
      </c>
      <c r="AR49" s="34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28">
        <f>ROUND(SUM(AG52:AG55),2)</f>
        <v>0</v>
      </c>
      <c r="AH51" s="328"/>
      <c r="AI51" s="328"/>
      <c r="AJ51" s="328"/>
      <c r="AK51" s="328"/>
      <c r="AL51" s="328"/>
      <c r="AM51" s="328"/>
      <c r="AN51" s="329">
        <f>SUM(AG51,AT51)</f>
        <v>0</v>
      </c>
      <c r="AO51" s="329"/>
      <c r="AP51" s="329"/>
      <c r="AQ51" s="73" t="s">
        <v>20</v>
      </c>
      <c r="AR51" s="57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8" t="s">
        <v>72</v>
      </c>
      <c r="BT51" s="58" t="s">
        <v>73</v>
      </c>
      <c r="BU51" s="78" t="s">
        <v>74</v>
      </c>
      <c r="BV51" s="58" t="s">
        <v>75</v>
      </c>
      <c r="BW51" s="58" t="s">
        <v>5</v>
      </c>
      <c r="BX51" s="58" t="s">
        <v>76</v>
      </c>
      <c r="CL51" s="58" t="s">
        <v>20</v>
      </c>
    </row>
    <row r="52" spans="1:91" s="5" customFormat="1" ht="27" customHeight="1">
      <c r="A52" s="233" t="s">
        <v>1603</v>
      </c>
      <c r="B52" s="79"/>
      <c r="C52" s="80"/>
      <c r="D52" s="327" t="s">
        <v>77</v>
      </c>
      <c r="E52" s="326"/>
      <c r="F52" s="326"/>
      <c r="G52" s="326"/>
      <c r="H52" s="326"/>
      <c r="I52" s="81"/>
      <c r="J52" s="327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5">
        <f>'RAV4601 - Přístavba menzy'!J27</f>
        <v>0</v>
      </c>
      <c r="AH52" s="326"/>
      <c r="AI52" s="326"/>
      <c r="AJ52" s="326"/>
      <c r="AK52" s="326"/>
      <c r="AL52" s="326"/>
      <c r="AM52" s="326"/>
      <c r="AN52" s="325">
        <f>SUM(AG52,AT52)</f>
        <v>0</v>
      </c>
      <c r="AO52" s="326"/>
      <c r="AP52" s="326"/>
      <c r="AQ52" s="82" t="s">
        <v>79</v>
      </c>
      <c r="AR52" s="79"/>
      <c r="AS52" s="83">
        <v>0</v>
      </c>
      <c r="AT52" s="84">
        <f>ROUND(SUM(AV52:AW52),2)</f>
        <v>0</v>
      </c>
      <c r="AU52" s="85">
        <f>'RAV4601 - Přístavba menzy'!P99</f>
        <v>0</v>
      </c>
      <c r="AV52" s="84">
        <f>'RAV4601 - Přístavba menzy'!J30</f>
        <v>0</v>
      </c>
      <c r="AW52" s="84">
        <f>'RAV4601 - Přístavba menzy'!J31</f>
        <v>0</v>
      </c>
      <c r="AX52" s="84">
        <f>'RAV4601 - Přístavba menzy'!J32</f>
        <v>0</v>
      </c>
      <c r="AY52" s="84">
        <f>'RAV4601 - Přístavba menzy'!J33</f>
        <v>0</v>
      </c>
      <c r="AZ52" s="84">
        <f>'RAV4601 - Přístavba menzy'!F30</f>
        <v>0</v>
      </c>
      <c r="BA52" s="84">
        <f>'RAV4601 - Přístavba menzy'!F31</f>
        <v>0</v>
      </c>
      <c r="BB52" s="84">
        <f>'RAV4601 - Přístavba menzy'!F32</f>
        <v>0</v>
      </c>
      <c r="BC52" s="84">
        <f>'RAV4601 - Přístavba menzy'!F33</f>
        <v>0</v>
      </c>
      <c r="BD52" s="86">
        <f>'RAV4601 - Přístavba menzy'!F34</f>
        <v>0</v>
      </c>
      <c r="BT52" s="87" t="s">
        <v>22</v>
      </c>
      <c r="BV52" s="87" t="s">
        <v>75</v>
      </c>
      <c r="BW52" s="87" t="s">
        <v>80</v>
      </c>
      <c r="BX52" s="87" t="s">
        <v>5</v>
      </c>
      <c r="CL52" s="87" t="s">
        <v>20</v>
      </c>
      <c r="CM52" s="87" t="s">
        <v>81</v>
      </c>
    </row>
    <row r="53" spans="1:91" s="5" customFormat="1" ht="27" customHeight="1">
      <c r="A53" s="233" t="s">
        <v>1603</v>
      </c>
      <c r="B53" s="79"/>
      <c r="C53" s="80"/>
      <c r="D53" s="327" t="s">
        <v>82</v>
      </c>
      <c r="E53" s="326"/>
      <c r="F53" s="326"/>
      <c r="G53" s="326"/>
      <c r="H53" s="326"/>
      <c r="I53" s="81"/>
      <c r="J53" s="327" t="s">
        <v>83</v>
      </c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5">
        <f>'RAV4602 - Specialisté'!J27</f>
        <v>0</v>
      </c>
      <c r="AH53" s="326"/>
      <c r="AI53" s="326"/>
      <c r="AJ53" s="326"/>
      <c r="AK53" s="326"/>
      <c r="AL53" s="326"/>
      <c r="AM53" s="326"/>
      <c r="AN53" s="325">
        <f>SUM(AG53,AT53)</f>
        <v>0</v>
      </c>
      <c r="AO53" s="326"/>
      <c r="AP53" s="326"/>
      <c r="AQ53" s="82" t="s">
        <v>79</v>
      </c>
      <c r="AR53" s="79"/>
      <c r="AS53" s="83">
        <v>0</v>
      </c>
      <c r="AT53" s="84">
        <f>ROUND(SUM(AV53:AW53),2)</f>
        <v>0</v>
      </c>
      <c r="AU53" s="85">
        <f>'RAV4602 - Specialisté'!P83</f>
        <v>0</v>
      </c>
      <c r="AV53" s="84">
        <f>'RAV4602 - Specialisté'!J30</f>
        <v>0</v>
      </c>
      <c r="AW53" s="84">
        <f>'RAV4602 - Specialisté'!J31</f>
        <v>0</v>
      </c>
      <c r="AX53" s="84">
        <f>'RAV4602 - Specialisté'!J32</f>
        <v>0</v>
      </c>
      <c r="AY53" s="84">
        <f>'RAV4602 - Specialisté'!J33</f>
        <v>0</v>
      </c>
      <c r="AZ53" s="84">
        <f>'RAV4602 - Specialisté'!F30</f>
        <v>0</v>
      </c>
      <c r="BA53" s="84">
        <f>'RAV4602 - Specialisté'!F31</f>
        <v>0</v>
      </c>
      <c r="BB53" s="84">
        <f>'RAV4602 - Specialisté'!F32</f>
        <v>0</v>
      </c>
      <c r="BC53" s="84">
        <f>'RAV4602 - Specialisté'!F33</f>
        <v>0</v>
      </c>
      <c r="BD53" s="86">
        <f>'RAV4602 - Specialisté'!F34</f>
        <v>0</v>
      </c>
      <c r="BT53" s="87" t="s">
        <v>22</v>
      </c>
      <c r="BV53" s="87" t="s">
        <v>75</v>
      </c>
      <c r="BW53" s="87" t="s">
        <v>84</v>
      </c>
      <c r="BX53" s="87" t="s">
        <v>5</v>
      </c>
      <c r="CL53" s="87" t="s">
        <v>20</v>
      </c>
      <c r="CM53" s="87" t="s">
        <v>81</v>
      </c>
    </row>
    <row r="54" spans="1:91" s="5" customFormat="1" ht="27" customHeight="1">
      <c r="A54" s="233" t="s">
        <v>1603</v>
      </c>
      <c r="B54" s="79"/>
      <c r="C54" s="80"/>
      <c r="D54" s="327" t="s">
        <v>85</v>
      </c>
      <c r="E54" s="326"/>
      <c r="F54" s="326"/>
      <c r="G54" s="326"/>
      <c r="H54" s="326"/>
      <c r="I54" s="81"/>
      <c r="J54" s="327" t="s">
        <v>86</v>
      </c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5">
        <f>'RAV4603 - Staveništní kom...'!J27</f>
        <v>0</v>
      </c>
      <c r="AH54" s="326"/>
      <c r="AI54" s="326"/>
      <c r="AJ54" s="326"/>
      <c r="AK54" s="326"/>
      <c r="AL54" s="326"/>
      <c r="AM54" s="326"/>
      <c r="AN54" s="325">
        <f>SUM(AG54,AT54)</f>
        <v>0</v>
      </c>
      <c r="AO54" s="326"/>
      <c r="AP54" s="326"/>
      <c r="AQ54" s="82" t="s">
        <v>79</v>
      </c>
      <c r="AR54" s="79"/>
      <c r="AS54" s="83">
        <v>0</v>
      </c>
      <c r="AT54" s="84">
        <f>ROUND(SUM(AV54:AW54),2)</f>
        <v>0</v>
      </c>
      <c r="AU54" s="85">
        <f>'RAV4603 - Staveništní kom...'!P84</f>
        <v>0</v>
      </c>
      <c r="AV54" s="84">
        <f>'RAV4603 - Staveništní kom...'!J30</f>
        <v>0</v>
      </c>
      <c r="AW54" s="84">
        <f>'RAV4603 - Staveništní kom...'!J31</f>
        <v>0</v>
      </c>
      <c r="AX54" s="84">
        <f>'RAV4603 - Staveništní kom...'!J32</f>
        <v>0</v>
      </c>
      <c r="AY54" s="84">
        <f>'RAV4603 - Staveništní kom...'!J33</f>
        <v>0</v>
      </c>
      <c r="AZ54" s="84">
        <f>'RAV4603 - Staveništní kom...'!F30</f>
        <v>0</v>
      </c>
      <c r="BA54" s="84">
        <f>'RAV4603 - Staveništní kom...'!F31</f>
        <v>0</v>
      </c>
      <c r="BB54" s="84">
        <f>'RAV4603 - Staveništní kom...'!F32</f>
        <v>0</v>
      </c>
      <c r="BC54" s="84">
        <f>'RAV4603 - Staveništní kom...'!F33</f>
        <v>0</v>
      </c>
      <c r="BD54" s="86">
        <f>'RAV4603 - Staveništní kom...'!F34</f>
        <v>0</v>
      </c>
      <c r="BT54" s="87" t="s">
        <v>22</v>
      </c>
      <c r="BV54" s="87" t="s">
        <v>75</v>
      </c>
      <c r="BW54" s="87" t="s">
        <v>87</v>
      </c>
      <c r="BX54" s="87" t="s">
        <v>5</v>
      </c>
      <c r="CL54" s="87" t="s">
        <v>20</v>
      </c>
      <c r="CM54" s="87" t="s">
        <v>81</v>
      </c>
    </row>
    <row r="55" spans="1:91" s="5" customFormat="1" ht="27" customHeight="1">
      <c r="A55" s="233" t="s">
        <v>1603</v>
      </c>
      <c r="B55" s="79"/>
      <c r="C55" s="80"/>
      <c r="D55" s="327" t="s">
        <v>88</v>
      </c>
      <c r="E55" s="326"/>
      <c r="F55" s="326"/>
      <c r="G55" s="326"/>
      <c r="H55" s="326"/>
      <c r="I55" s="81"/>
      <c r="J55" s="327" t="s">
        <v>89</v>
      </c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5">
        <f>'RAV4604 - VON'!J27</f>
        <v>0</v>
      </c>
      <c r="AH55" s="326"/>
      <c r="AI55" s="326"/>
      <c r="AJ55" s="326"/>
      <c r="AK55" s="326"/>
      <c r="AL55" s="326"/>
      <c r="AM55" s="326"/>
      <c r="AN55" s="325">
        <f>SUM(AG55,AT55)</f>
        <v>0</v>
      </c>
      <c r="AO55" s="326"/>
      <c r="AP55" s="326"/>
      <c r="AQ55" s="82" t="s">
        <v>79</v>
      </c>
      <c r="AR55" s="79"/>
      <c r="AS55" s="88">
        <v>0</v>
      </c>
      <c r="AT55" s="89">
        <f>ROUND(SUM(AV55:AW55),2)</f>
        <v>0</v>
      </c>
      <c r="AU55" s="90">
        <f>'RAV4604 - VON'!P80</f>
        <v>0</v>
      </c>
      <c r="AV55" s="89">
        <f>'RAV4604 - VON'!J30</f>
        <v>0</v>
      </c>
      <c r="AW55" s="89">
        <f>'RAV4604 - VON'!J31</f>
        <v>0</v>
      </c>
      <c r="AX55" s="89">
        <f>'RAV4604 - VON'!J32</f>
        <v>0</v>
      </c>
      <c r="AY55" s="89">
        <f>'RAV4604 - VON'!J33</f>
        <v>0</v>
      </c>
      <c r="AZ55" s="89">
        <f>'RAV4604 - VON'!F30</f>
        <v>0</v>
      </c>
      <c r="BA55" s="89">
        <f>'RAV4604 - VON'!F31</f>
        <v>0</v>
      </c>
      <c r="BB55" s="89">
        <f>'RAV4604 - VON'!F32</f>
        <v>0</v>
      </c>
      <c r="BC55" s="89">
        <f>'RAV4604 - VON'!F33</f>
        <v>0</v>
      </c>
      <c r="BD55" s="91">
        <f>'RAV4604 - VON'!F34</f>
        <v>0</v>
      </c>
      <c r="BT55" s="87" t="s">
        <v>22</v>
      </c>
      <c r="BV55" s="87" t="s">
        <v>75</v>
      </c>
      <c r="BW55" s="87" t="s">
        <v>90</v>
      </c>
      <c r="BX55" s="87" t="s">
        <v>5</v>
      </c>
      <c r="CL55" s="87" t="s">
        <v>20</v>
      </c>
      <c r="CM55" s="87" t="s">
        <v>81</v>
      </c>
    </row>
    <row r="56" spans="2:44" s="1" customFormat="1" ht="30" customHeight="1">
      <c r="B56" s="34"/>
      <c r="AR56" s="34"/>
    </row>
    <row r="57" spans="2:44" s="1" customFormat="1" ht="6.75" customHeight="1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34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RAV4601 - Přístavba menzy'!C2" tooltip="RAV4601 - Přístavba menzy" display="/"/>
    <hyperlink ref="A53" location="'RAV4602 - Specialisté'!C2" tooltip="RAV4602 - Specialisté" display="/"/>
    <hyperlink ref="A54" location="'RAV4603 - Staveništní kom...'!C2" tooltip="RAV4603 - Staveništní kom..." display="/"/>
    <hyperlink ref="A55" location="'RAV4604 - VON'!C2" tooltip="RAV4604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7" t="s">
        <v>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53"/>
      <c r="G7" s="353"/>
      <c r="H7" s="353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94</v>
      </c>
      <c r="F9" s="346"/>
      <c r="G9" s="346"/>
      <c r="H9" s="34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56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ROUND(J99,2)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ROUND(SUM(BE99:BE903),2)</f>
        <v>0</v>
      </c>
      <c r="G30" s="35"/>
      <c r="H30" s="35"/>
      <c r="I30" s="108">
        <v>0.21</v>
      </c>
      <c r="J30" s="107">
        <f>ROUND(ROUND((SUM(BE99:BE903)),2)*I30,2)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ROUND(SUM(BF99:BF903),2)</f>
        <v>0</v>
      </c>
      <c r="G31" s="35"/>
      <c r="H31" s="35"/>
      <c r="I31" s="108">
        <v>0.15</v>
      </c>
      <c r="J31" s="107">
        <f>ROUND(ROUND((SUM(BF99:BF903)),2)*I31,2)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ROUND(SUM(BG99:BG903),2)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ROUND(SUM(BH99:BH903),2)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ROUND(SUM(BI99:BI903),2)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46"/>
      <c r="G45" s="346"/>
      <c r="H45" s="34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RAV4601 - Přístavba menzy</v>
      </c>
      <c r="F47" s="346"/>
      <c r="G47" s="346"/>
      <c r="H47" s="34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J99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J100</f>
        <v>0</v>
      </c>
      <c r="K57" s="130"/>
    </row>
    <row r="58" spans="2:11" s="8" customFormat="1" ht="19.5" customHeight="1">
      <c r="B58" s="131"/>
      <c r="C58" s="132"/>
      <c r="D58" s="133" t="s">
        <v>101</v>
      </c>
      <c r="E58" s="134"/>
      <c r="F58" s="134"/>
      <c r="G58" s="134"/>
      <c r="H58" s="134"/>
      <c r="I58" s="135"/>
      <c r="J58" s="136">
        <f>J101</f>
        <v>0</v>
      </c>
      <c r="K58" s="137"/>
    </row>
    <row r="59" spans="2:11" s="8" customFormat="1" ht="19.5" customHeight="1">
      <c r="B59" s="131"/>
      <c r="C59" s="132"/>
      <c r="D59" s="133" t="s">
        <v>102</v>
      </c>
      <c r="E59" s="134"/>
      <c r="F59" s="134"/>
      <c r="G59" s="134"/>
      <c r="H59" s="134"/>
      <c r="I59" s="135"/>
      <c r="J59" s="136">
        <f>J166</f>
        <v>0</v>
      </c>
      <c r="K59" s="137"/>
    </row>
    <row r="60" spans="2:11" s="8" customFormat="1" ht="19.5" customHeight="1">
      <c r="B60" s="131"/>
      <c r="C60" s="132"/>
      <c r="D60" s="133" t="s">
        <v>103</v>
      </c>
      <c r="E60" s="134"/>
      <c r="F60" s="134"/>
      <c r="G60" s="134"/>
      <c r="H60" s="134"/>
      <c r="I60" s="135"/>
      <c r="J60" s="136">
        <f>J205</f>
        <v>0</v>
      </c>
      <c r="K60" s="137"/>
    </row>
    <row r="61" spans="2:11" s="8" customFormat="1" ht="19.5" customHeight="1">
      <c r="B61" s="131"/>
      <c r="C61" s="132"/>
      <c r="D61" s="133" t="s">
        <v>104</v>
      </c>
      <c r="E61" s="134"/>
      <c r="F61" s="134"/>
      <c r="G61" s="134"/>
      <c r="H61" s="134"/>
      <c r="I61" s="135"/>
      <c r="J61" s="136">
        <f>J228</f>
        <v>0</v>
      </c>
      <c r="K61" s="137"/>
    </row>
    <row r="62" spans="2:11" s="8" customFormat="1" ht="19.5" customHeight="1">
      <c r="B62" s="131"/>
      <c r="C62" s="132"/>
      <c r="D62" s="133" t="s">
        <v>105</v>
      </c>
      <c r="E62" s="134"/>
      <c r="F62" s="134"/>
      <c r="G62" s="134"/>
      <c r="H62" s="134"/>
      <c r="I62" s="135"/>
      <c r="J62" s="136">
        <f>J299</f>
        <v>0</v>
      </c>
      <c r="K62" s="137"/>
    </row>
    <row r="63" spans="2:11" s="8" customFormat="1" ht="19.5" customHeight="1">
      <c r="B63" s="131"/>
      <c r="C63" s="132"/>
      <c r="D63" s="133" t="s">
        <v>106</v>
      </c>
      <c r="E63" s="134"/>
      <c r="F63" s="134"/>
      <c r="G63" s="134"/>
      <c r="H63" s="134"/>
      <c r="I63" s="135"/>
      <c r="J63" s="136">
        <f>J307</f>
        <v>0</v>
      </c>
      <c r="K63" s="137"/>
    </row>
    <row r="64" spans="2:11" s="8" customFormat="1" ht="19.5" customHeight="1">
      <c r="B64" s="131"/>
      <c r="C64" s="132"/>
      <c r="D64" s="133" t="s">
        <v>107</v>
      </c>
      <c r="E64" s="134"/>
      <c r="F64" s="134"/>
      <c r="G64" s="134"/>
      <c r="H64" s="134"/>
      <c r="I64" s="135"/>
      <c r="J64" s="136">
        <f>J417</f>
        <v>0</v>
      </c>
      <c r="K64" s="137"/>
    </row>
    <row r="65" spans="2:11" s="8" customFormat="1" ht="19.5" customHeight="1">
      <c r="B65" s="131"/>
      <c r="C65" s="132"/>
      <c r="D65" s="133" t="s">
        <v>108</v>
      </c>
      <c r="E65" s="134"/>
      <c r="F65" s="134"/>
      <c r="G65" s="134"/>
      <c r="H65" s="134"/>
      <c r="I65" s="135"/>
      <c r="J65" s="136">
        <f>J496</f>
        <v>0</v>
      </c>
      <c r="K65" s="137"/>
    </row>
    <row r="66" spans="2:11" s="8" customFormat="1" ht="19.5" customHeight="1">
      <c r="B66" s="131"/>
      <c r="C66" s="132"/>
      <c r="D66" s="133" t="s">
        <v>109</v>
      </c>
      <c r="E66" s="134"/>
      <c r="F66" s="134"/>
      <c r="G66" s="134"/>
      <c r="H66" s="134"/>
      <c r="I66" s="135"/>
      <c r="J66" s="136">
        <f>J511</f>
        <v>0</v>
      </c>
      <c r="K66" s="137"/>
    </row>
    <row r="67" spans="2:11" s="7" customFormat="1" ht="24.75" customHeight="1">
      <c r="B67" s="124"/>
      <c r="C67" s="125"/>
      <c r="D67" s="126" t="s">
        <v>110</v>
      </c>
      <c r="E67" s="127"/>
      <c r="F67" s="127"/>
      <c r="G67" s="127"/>
      <c r="H67" s="127"/>
      <c r="I67" s="128"/>
      <c r="J67" s="129">
        <f>J513</f>
        <v>0</v>
      </c>
      <c r="K67" s="130"/>
    </row>
    <row r="68" spans="2:11" s="8" customFormat="1" ht="19.5" customHeight="1">
      <c r="B68" s="131"/>
      <c r="C68" s="132"/>
      <c r="D68" s="133" t="s">
        <v>111</v>
      </c>
      <c r="E68" s="134"/>
      <c r="F68" s="134"/>
      <c r="G68" s="134"/>
      <c r="H68" s="134"/>
      <c r="I68" s="135"/>
      <c r="J68" s="136">
        <f>J514</f>
        <v>0</v>
      </c>
      <c r="K68" s="137"/>
    </row>
    <row r="69" spans="2:11" s="8" customFormat="1" ht="19.5" customHeight="1">
      <c r="B69" s="131"/>
      <c r="C69" s="132"/>
      <c r="D69" s="133" t="s">
        <v>112</v>
      </c>
      <c r="E69" s="134"/>
      <c r="F69" s="134"/>
      <c r="G69" s="134"/>
      <c r="H69" s="134"/>
      <c r="I69" s="135"/>
      <c r="J69" s="136">
        <f>J522</f>
        <v>0</v>
      </c>
      <c r="K69" s="137"/>
    </row>
    <row r="70" spans="2:11" s="8" customFormat="1" ht="19.5" customHeight="1">
      <c r="B70" s="131"/>
      <c r="C70" s="132"/>
      <c r="D70" s="133" t="s">
        <v>113</v>
      </c>
      <c r="E70" s="134"/>
      <c r="F70" s="134"/>
      <c r="G70" s="134"/>
      <c r="H70" s="134"/>
      <c r="I70" s="135"/>
      <c r="J70" s="136">
        <f>J557</f>
        <v>0</v>
      </c>
      <c r="K70" s="137"/>
    </row>
    <row r="71" spans="2:11" s="8" customFormat="1" ht="19.5" customHeight="1">
      <c r="B71" s="131"/>
      <c r="C71" s="132"/>
      <c r="D71" s="133" t="s">
        <v>114</v>
      </c>
      <c r="E71" s="134"/>
      <c r="F71" s="134"/>
      <c r="G71" s="134"/>
      <c r="H71" s="134"/>
      <c r="I71" s="135"/>
      <c r="J71" s="136">
        <f>J614</f>
        <v>0</v>
      </c>
      <c r="K71" s="137"/>
    </row>
    <row r="72" spans="2:11" s="8" customFormat="1" ht="19.5" customHeight="1">
      <c r="B72" s="131"/>
      <c r="C72" s="132"/>
      <c r="D72" s="133" t="s">
        <v>115</v>
      </c>
      <c r="E72" s="134"/>
      <c r="F72" s="134"/>
      <c r="G72" s="134"/>
      <c r="H72" s="134"/>
      <c r="I72" s="135"/>
      <c r="J72" s="136">
        <f>J631</f>
        <v>0</v>
      </c>
      <c r="K72" s="137"/>
    </row>
    <row r="73" spans="2:11" s="8" customFormat="1" ht="19.5" customHeight="1">
      <c r="B73" s="131"/>
      <c r="C73" s="132"/>
      <c r="D73" s="133" t="s">
        <v>116</v>
      </c>
      <c r="E73" s="134"/>
      <c r="F73" s="134"/>
      <c r="G73" s="134"/>
      <c r="H73" s="134"/>
      <c r="I73" s="135"/>
      <c r="J73" s="136">
        <f>J658</f>
        <v>0</v>
      </c>
      <c r="K73" s="137"/>
    </row>
    <row r="74" spans="2:11" s="8" customFormat="1" ht="19.5" customHeight="1">
      <c r="B74" s="131"/>
      <c r="C74" s="132"/>
      <c r="D74" s="133" t="s">
        <v>117</v>
      </c>
      <c r="E74" s="134"/>
      <c r="F74" s="134"/>
      <c r="G74" s="134"/>
      <c r="H74" s="134"/>
      <c r="I74" s="135"/>
      <c r="J74" s="136">
        <f>J678</f>
        <v>0</v>
      </c>
      <c r="K74" s="137"/>
    </row>
    <row r="75" spans="2:11" s="8" customFormat="1" ht="19.5" customHeight="1">
      <c r="B75" s="131"/>
      <c r="C75" s="132"/>
      <c r="D75" s="133" t="s">
        <v>118</v>
      </c>
      <c r="E75" s="134"/>
      <c r="F75" s="134"/>
      <c r="G75" s="134"/>
      <c r="H75" s="134"/>
      <c r="I75" s="135"/>
      <c r="J75" s="136">
        <f>J684</f>
        <v>0</v>
      </c>
      <c r="K75" s="137"/>
    </row>
    <row r="76" spans="2:11" s="8" customFormat="1" ht="19.5" customHeight="1">
      <c r="B76" s="131"/>
      <c r="C76" s="132"/>
      <c r="D76" s="133" t="s">
        <v>119</v>
      </c>
      <c r="E76" s="134"/>
      <c r="F76" s="134"/>
      <c r="G76" s="134"/>
      <c r="H76" s="134"/>
      <c r="I76" s="135"/>
      <c r="J76" s="136">
        <f>J824</f>
        <v>0</v>
      </c>
      <c r="K76" s="137"/>
    </row>
    <row r="77" spans="2:11" s="8" customFormat="1" ht="19.5" customHeight="1">
      <c r="B77" s="131"/>
      <c r="C77" s="132"/>
      <c r="D77" s="133" t="s">
        <v>120</v>
      </c>
      <c r="E77" s="134"/>
      <c r="F77" s="134"/>
      <c r="G77" s="134"/>
      <c r="H77" s="134"/>
      <c r="I77" s="135"/>
      <c r="J77" s="136">
        <f>J870</f>
        <v>0</v>
      </c>
      <c r="K77" s="137"/>
    </row>
    <row r="78" spans="2:11" s="8" customFormat="1" ht="19.5" customHeight="1">
      <c r="B78" s="131"/>
      <c r="C78" s="132"/>
      <c r="D78" s="133" t="s">
        <v>121</v>
      </c>
      <c r="E78" s="134"/>
      <c r="F78" s="134"/>
      <c r="G78" s="134"/>
      <c r="H78" s="134"/>
      <c r="I78" s="135"/>
      <c r="J78" s="136">
        <f>J890</f>
        <v>0</v>
      </c>
      <c r="K78" s="137"/>
    </row>
    <row r="79" spans="2:11" s="8" customFormat="1" ht="19.5" customHeight="1">
      <c r="B79" s="131"/>
      <c r="C79" s="132"/>
      <c r="D79" s="133" t="s">
        <v>122</v>
      </c>
      <c r="E79" s="134"/>
      <c r="F79" s="134"/>
      <c r="G79" s="134"/>
      <c r="H79" s="134"/>
      <c r="I79" s="135"/>
      <c r="J79" s="136">
        <f>J896</f>
        <v>0</v>
      </c>
      <c r="K79" s="137"/>
    </row>
    <row r="80" spans="2:11" s="1" customFormat="1" ht="21.75" customHeight="1">
      <c r="B80" s="34"/>
      <c r="C80" s="35"/>
      <c r="D80" s="35"/>
      <c r="E80" s="35"/>
      <c r="F80" s="35"/>
      <c r="G80" s="35"/>
      <c r="H80" s="35"/>
      <c r="I80" s="95"/>
      <c r="J80" s="35"/>
      <c r="K80" s="38"/>
    </row>
    <row r="81" spans="2:11" s="1" customFormat="1" ht="6.75" customHeight="1">
      <c r="B81" s="49"/>
      <c r="C81" s="50"/>
      <c r="D81" s="50"/>
      <c r="E81" s="50"/>
      <c r="F81" s="50"/>
      <c r="G81" s="50"/>
      <c r="H81" s="50"/>
      <c r="I81" s="116"/>
      <c r="J81" s="50"/>
      <c r="K81" s="51"/>
    </row>
    <row r="85" spans="2:12" s="1" customFormat="1" ht="6.75" customHeight="1">
      <c r="B85" s="52"/>
      <c r="C85" s="53"/>
      <c r="D85" s="53"/>
      <c r="E85" s="53"/>
      <c r="F85" s="53"/>
      <c r="G85" s="53"/>
      <c r="H85" s="53"/>
      <c r="I85" s="117"/>
      <c r="J85" s="53"/>
      <c r="K85" s="53"/>
      <c r="L85" s="34"/>
    </row>
    <row r="86" spans="2:12" s="1" customFormat="1" ht="36.75" customHeight="1">
      <c r="B86" s="34"/>
      <c r="C86" s="54" t="s">
        <v>123</v>
      </c>
      <c r="I86" s="138"/>
      <c r="L86" s="34"/>
    </row>
    <row r="87" spans="2:12" s="1" customFormat="1" ht="6.75" customHeight="1">
      <c r="B87" s="34"/>
      <c r="I87" s="138"/>
      <c r="L87" s="34"/>
    </row>
    <row r="88" spans="2:12" s="1" customFormat="1" ht="14.25" customHeight="1">
      <c r="B88" s="34"/>
      <c r="C88" s="56" t="s">
        <v>16</v>
      </c>
      <c r="I88" s="138"/>
      <c r="L88" s="34"/>
    </row>
    <row r="89" spans="2:12" s="1" customFormat="1" ht="22.5" customHeight="1">
      <c r="B89" s="34"/>
      <c r="E89" s="364" t="str">
        <f>E7</f>
        <v>Přístavba menzy ZČU Bory</v>
      </c>
      <c r="F89" s="341"/>
      <c r="G89" s="341"/>
      <c r="H89" s="341"/>
      <c r="I89" s="138"/>
      <c r="L89" s="34"/>
    </row>
    <row r="90" spans="2:12" s="1" customFormat="1" ht="14.25" customHeight="1">
      <c r="B90" s="34"/>
      <c r="C90" s="56" t="s">
        <v>93</v>
      </c>
      <c r="I90" s="138"/>
      <c r="L90" s="34"/>
    </row>
    <row r="91" spans="2:12" s="1" customFormat="1" ht="23.25" customHeight="1">
      <c r="B91" s="34"/>
      <c r="E91" s="338" t="str">
        <f>E9</f>
        <v>RAV4601 - Přístavba menzy</v>
      </c>
      <c r="F91" s="341"/>
      <c r="G91" s="341"/>
      <c r="H91" s="341"/>
      <c r="I91" s="138"/>
      <c r="L91" s="34"/>
    </row>
    <row r="92" spans="2:12" s="1" customFormat="1" ht="6.75" customHeight="1">
      <c r="B92" s="34"/>
      <c r="I92" s="138"/>
      <c r="L92" s="34"/>
    </row>
    <row r="93" spans="2:12" s="1" customFormat="1" ht="18" customHeight="1">
      <c r="B93" s="34"/>
      <c r="C93" s="56" t="s">
        <v>23</v>
      </c>
      <c r="F93" s="139" t="str">
        <f>F12</f>
        <v>Plzeň</v>
      </c>
      <c r="I93" s="140" t="s">
        <v>25</v>
      </c>
      <c r="J93" s="60" t="str">
        <f>IF(J12="","",J12)</f>
        <v>22.2.2017</v>
      </c>
      <c r="L93" s="34"/>
    </row>
    <row r="94" spans="2:12" s="1" customFormat="1" ht="6.75" customHeight="1">
      <c r="B94" s="34"/>
      <c r="I94" s="138"/>
      <c r="L94" s="34"/>
    </row>
    <row r="95" spans="2:12" s="1" customFormat="1" ht="15">
      <c r="B95" s="34"/>
      <c r="C95" s="56" t="s">
        <v>29</v>
      </c>
      <c r="F95" s="139" t="str">
        <f>E15</f>
        <v>ZČU v Plzni</v>
      </c>
      <c r="I95" s="140" t="s">
        <v>35</v>
      </c>
      <c r="J95" s="139" t="str">
        <f>E21</f>
        <v>RAVAL projekt v.o.s.</v>
      </c>
      <c r="L95" s="34"/>
    </row>
    <row r="96" spans="2:12" s="1" customFormat="1" ht="14.25" customHeight="1">
      <c r="B96" s="34"/>
      <c r="C96" s="56" t="s">
        <v>33</v>
      </c>
      <c r="F96" s="139">
        <f>IF(E18="","",E18)</f>
      </c>
      <c r="I96" s="138"/>
      <c r="L96" s="34"/>
    </row>
    <row r="97" spans="2:12" s="1" customFormat="1" ht="9.75" customHeight="1">
      <c r="B97" s="34"/>
      <c r="I97" s="138"/>
      <c r="L97" s="34"/>
    </row>
    <row r="98" spans="2:20" s="9" customFormat="1" ht="29.25" customHeight="1">
      <c r="B98" s="141"/>
      <c r="C98" s="142" t="s">
        <v>124</v>
      </c>
      <c r="D98" s="143" t="s">
        <v>58</v>
      </c>
      <c r="E98" s="143" t="s">
        <v>54</v>
      </c>
      <c r="F98" s="143" t="s">
        <v>125</v>
      </c>
      <c r="G98" s="143" t="s">
        <v>126</v>
      </c>
      <c r="H98" s="143" t="s">
        <v>127</v>
      </c>
      <c r="I98" s="144" t="s">
        <v>128</v>
      </c>
      <c r="J98" s="143" t="s">
        <v>97</v>
      </c>
      <c r="K98" s="145" t="s">
        <v>129</v>
      </c>
      <c r="L98" s="141"/>
      <c r="M98" s="67" t="s">
        <v>130</v>
      </c>
      <c r="N98" s="68" t="s">
        <v>43</v>
      </c>
      <c r="O98" s="68" t="s">
        <v>131</v>
      </c>
      <c r="P98" s="68" t="s">
        <v>132</v>
      </c>
      <c r="Q98" s="68" t="s">
        <v>133</v>
      </c>
      <c r="R98" s="68" t="s">
        <v>134</v>
      </c>
      <c r="S98" s="68" t="s">
        <v>135</v>
      </c>
      <c r="T98" s="69" t="s">
        <v>136</v>
      </c>
    </row>
    <row r="99" spans="2:63" s="1" customFormat="1" ht="29.25" customHeight="1">
      <c r="B99" s="34"/>
      <c r="C99" s="71" t="s">
        <v>98</v>
      </c>
      <c r="I99" s="138"/>
      <c r="J99" s="146">
        <f>BK99</f>
        <v>0</v>
      </c>
      <c r="L99" s="34"/>
      <c r="M99" s="70"/>
      <c r="N99" s="61"/>
      <c r="O99" s="61"/>
      <c r="P99" s="147">
        <f>P100+P513</f>
        <v>0</v>
      </c>
      <c r="Q99" s="61"/>
      <c r="R99" s="147">
        <f>R100+R513</f>
        <v>1680.1216099700005</v>
      </c>
      <c r="S99" s="61"/>
      <c r="T99" s="148">
        <f>T100+T513</f>
        <v>31.71177822</v>
      </c>
      <c r="AT99" s="17" t="s">
        <v>72</v>
      </c>
      <c r="AU99" s="17" t="s">
        <v>99</v>
      </c>
      <c r="BK99" s="149">
        <f>BK100+BK513</f>
        <v>0</v>
      </c>
    </row>
    <row r="100" spans="2:63" s="10" customFormat="1" ht="36.75" customHeight="1">
      <c r="B100" s="150"/>
      <c r="D100" s="151" t="s">
        <v>72</v>
      </c>
      <c r="E100" s="152" t="s">
        <v>137</v>
      </c>
      <c r="F100" s="152" t="s">
        <v>138</v>
      </c>
      <c r="I100" s="153"/>
      <c r="J100" s="154">
        <f>BK100</f>
        <v>0</v>
      </c>
      <c r="L100" s="150"/>
      <c r="M100" s="155"/>
      <c r="N100" s="156"/>
      <c r="O100" s="156"/>
      <c r="P100" s="157">
        <f>P101+P166+P205+P228+P299+P307+P417+P496+P511</f>
        <v>0</v>
      </c>
      <c r="Q100" s="156"/>
      <c r="R100" s="157">
        <f>R101+R166+R205+R228+R299+R307+R417+R496+R511</f>
        <v>318.26105339000003</v>
      </c>
      <c r="S100" s="156"/>
      <c r="T100" s="158">
        <f>T101+T166+T205+T228+T299+T307+T417+T496+T511</f>
        <v>30.589765</v>
      </c>
      <c r="AR100" s="151" t="s">
        <v>22</v>
      </c>
      <c r="AT100" s="159" t="s">
        <v>72</v>
      </c>
      <c r="AU100" s="159" t="s">
        <v>73</v>
      </c>
      <c r="AY100" s="151" t="s">
        <v>139</v>
      </c>
      <c r="BK100" s="160">
        <f>BK101+BK166+BK205+BK228+BK299+BK307+BK417+BK496+BK511</f>
        <v>0</v>
      </c>
    </row>
    <row r="101" spans="2:63" s="10" customFormat="1" ht="19.5" customHeight="1">
      <c r="B101" s="150"/>
      <c r="D101" s="161" t="s">
        <v>72</v>
      </c>
      <c r="E101" s="162" t="s">
        <v>22</v>
      </c>
      <c r="F101" s="162" t="s">
        <v>140</v>
      </c>
      <c r="I101" s="153"/>
      <c r="J101" s="163">
        <f>BK101</f>
        <v>0</v>
      </c>
      <c r="L101" s="150"/>
      <c r="M101" s="155"/>
      <c r="N101" s="156"/>
      <c r="O101" s="156"/>
      <c r="P101" s="157">
        <f>SUM(P102:P165)</f>
        <v>0</v>
      </c>
      <c r="Q101" s="156"/>
      <c r="R101" s="157">
        <f>SUM(R102:R165)</f>
        <v>0</v>
      </c>
      <c r="S101" s="156"/>
      <c r="T101" s="158">
        <f>SUM(T102:T165)</f>
        <v>2.4939</v>
      </c>
      <c r="AR101" s="151" t="s">
        <v>22</v>
      </c>
      <c r="AT101" s="159" t="s">
        <v>72</v>
      </c>
      <c r="AU101" s="159" t="s">
        <v>22</v>
      </c>
      <c r="AY101" s="151" t="s">
        <v>139</v>
      </c>
      <c r="BK101" s="160">
        <f>SUM(BK102:BK165)</f>
        <v>0</v>
      </c>
    </row>
    <row r="102" spans="2:65" s="1" customFormat="1" ht="22.5" customHeight="1">
      <c r="B102" s="164"/>
      <c r="C102" s="165" t="s">
        <v>22</v>
      </c>
      <c r="D102" s="165" t="s">
        <v>141</v>
      </c>
      <c r="E102" s="166" t="s">
        <v>142</v>
      </c>
      <c r="F102" s="167" t="s">
        <v>143</v>
      </c>
      <c r="G102" s="168" t="s">
        <v>144</v>
      </c>
      <c r="H102" s="169">
        <v>9.78</v>
      </c>
      <c r="I102" s="170"/>
      <c r="J102" s="171">
        <f>ROUND(I102*H102,2)</f>
        <v>0</v>
      </c>
      <c r="K102" s="167" t="s">
        <v>145</v>
      </c>
      <c r="L102" s="34"/>
      <c r="M102" s="172" t="s">
        <v>20</v>
      </c>
      <c r="N102" s="173" t="s">
        <v>44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0.255</v>
      </c>
      <c r="T102" s="175">
        <f>S102*H102</f>
        <v>2.4939</v>
      </c>
      <c r="AR102" s="17" t="s">
        <v>146</v>
      </c>
      <c r="AT102" s="17" t="s">
        <v>141</v>
      </c>
      <c r="AU102" s="17" t="s">
        <v>81</v>
      </c>
      <c r="AY102" s="17" t="s">
        <v>139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22</v>
      </c>
      <c r="BK102" s="176">
        <f>ROUND(I102*H102,2)</f>
        <v>0</v>
      </c>
      <c r="BL102" s="17" t="s">
        <v>146</v>
      </c>
      <c r="BM102" s="17" t="s">
        <v>147</v>
      </c>
    </row>
    <row r="103" spans="2:51" s="11" customFormat="1" ht="22.5" customHeight="1">
      <c r="B103" s="177"/>
      <c r="D103" s="178" t="s">
        <v>148</v>
      </c>
      <c r="E103" s="179" t="s">
        <v>20</v>
      </c>
      <c r="F103" s="180" t="s">
        <v>149</v>
      </c>
      <c r="H103" s="181">
        <v>9.78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148</v>
      </c>
      <c r="AU103" s="179" t="s">
        <v>81</v>
      </c>
      <c r="AV103" s="11" t="s">
        <v>81</v>
      </c>
      <c r="AW103" s="11" t="s">
        <v>37</v>
      </c>
      <c r="AX103" s="11" t="s">
        <v>73</v>
      </c>
      <c r="AY103" s="179" t="s">
        <v>139</v>
      </c>
    </row>
    <row r="104" spans="2:51" s="12" customFormat="1" ht="22.5" customHeight="1">
      <c r="B104" s="186"/>
      <c r="D104" s="178" t="s">
        <v>148</v>
      </c>
      <c r="E104" s="187" t="s">
        <v>20</v>
      </c>
      <c r="F104" s="188" t="s">
        <v>150</v>
      </c>
      <c r="H104" s="189" t="s">
        <v>20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9" t="s">
        <v>148</v>
      </c>
      <c r="AU104" s="189" t="s">
        <v>81</v>
      </c>
      <c r="AV104" s="12" t="s">
        <v>22</v>
      </c>
      <c r="AW104" s="12" t="s">
        <v>37</v>
      </c>
      <c r="AX104" s="12" t="s">
        <v>73</v>
      </c>
      <c r="AY104" s="189" t="s">
        <v>139</v>
      </c>
    </row>
    <row r="105" spans="2:51" s="13" customFormat="1" ht="22.5" customHeight="1">
      <c r="B105" s="194"/>
      <c r="D105" s="195" t="s">
        <v>148</v>
      </c>
      <c r="E105" s="196" t="s">
        <v>20</v>
      </c>
      <c r="F105" s="197" t="s">
        <v>151</v>
      </c>
      <c r="H105" s="198">
        <v>9.78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148</v>
      </c>
      <c r="AU105" s="203" t="s">
        <v>81</v>
      </c>
      <c r="AV105" s="13" t="s">
        <v>146</v>
      </c>
      <c r="AW105" s="13" t="s">
        <v>37</v>
      </c>
      <c r="AX105" s="13" t="s">
        <v>22</v>
      </c>
      <c r="AY105" s="203" t="s">
        <v>139</v>
      </c>
    </row>
    <row r="106" spans="2:65" s="1" customFormat="1" ht="22.5" customHeight="1">
      <c r="B106" s="164"/>
      <c r="C106" s="165" t="s">
        <v>81</v>
      </c>
      <c r="D106" s="165" t="s">
        <v>141</v>
      </c>
      <c r="E106" s="166" t="s">
        <v>152</v>
      </c>
      <c r="F106" s="167" t="s">
        <v>153</v>
      </c>
      <c r="G106" s="168" t="s">
        <v>154</v>
      </c>
      <c r="H106" s="169">
        <v>57.2</v>
      </c>
      <c r="I106" s="170"/>
      <c r="J106" s="171">
        <f>ROUND(I106*H106,2)</f>
        <v>0</v>
      </c>
      <c r="K106" s="167" t="s">
        <v>145</v>
      </c>
      <c r="L106" s="34"/>
      <c r="M106" s="172" t="s">
        <v>20</v>
      </c>
      <c r="N106" s="173" t="s">
        <v>44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7" t="s">
        <v>146</v>
      </c>
      <c r="AT106" s="17" t="s">
        <v>141</v>
      </c>
      <c r="AU106" s="17" t="s">
        <v>81</v>
      </c>
      <c r="AY106" s="17" t="s">
        <v>139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22</v>
      </c>
      <c r="BK106" s="176">
        <f>ROUND(I106*H106,2)</f>
        <v>0</v>
      </c>
      <c r="BL106" s="17" t="s">
        <v>146</v>
      </c>
      <c r="BM106" s="17" t="s">
        <v>155</v>
      </c>
    </row>
    <row r="107" spans="2:51" s="11" customFormat="1" ht="22.5" customHeight="1">
      <c r="B107" s="177"/>
      <c r="D107" s="178" t="s">
        <v>148</v>
      </c>
      <c r="E107" s="179" t="s">
        <v>20</v>
      </c>
      <c r="F107" s="180" t="s">
        <v>156</v>
      </c>
      <c r="H107" s="181">
        <v>57.2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148</v>
      </c>
      <c r="AU107" s="179" t="s">
        <v>81</v>
      </c>
      <c r="AV107" s="11" t="s">
        <v>81</v>
      </c>
      <c r="AW107" s="11" t="s">
        <v>37</v>
      </c>
      <c r="AX107" s="11" t="s">
        <v>73</v>
      </c>
      <c r="AY107" s="179" t="s">
        <v>139</v>
      </c>
    </row>
    <row r="108" spans="2:51" s="12" customFormat="1" ht="22.5" customHeight="1">
      <c r="B108" s="186"/>
      <c r="D108" s="178" t="s">
        <v>148</v>
      </c>
      <c r="E108" s="187" t="s">
        <v>20</v>
      </c>
      <c r="F108" s="188" t="s">
        <v>157</v>
      </c>
      <c r="H108" s="189" t="s">
        <v>20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9" t="s">
        <v>148</v>
      </c>
      <c r="AU108" s="189" t="s">
        <v>81</v>
      </c>
      <c r="AV108" s="12" t="s">
        <v>22</v>
      </c>
      <c r="AW108" s="12" t="s">
        <v>37</v>
      </c>
      <c r="AX108" s="12" t="s">
        <v>73</v>
      </c>
      <c r="AY108" s="189" t="s">
        <v>139</v>
      </c>
    </row>
    <row r="109" spans="2:51" s="13" customFormat="1" ht="22.5" customHeight="1">
      <c r="B109" s="194"/>
      <c r="D109" s="195" t="s">
        <v>148</v>
      </c>
      <c r="E109" s="196" t="s">
        <v>20</v>
      </c>
      <c r="F109" s="197" t="s">
        <v>151</v>
      </c>
      <c r="H109" s="198">
        <v>57.2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148</v>
      </c>
      <c r="AU109" s="203" t="s">
        <v>81</v>
      </c>
      <c r="AV109" s="13" t="s">
        <v>146</v>
      </c>
      <c r="AW109" s="13" t="s">
        <v>37</v>
      </c>
      <c r="AX109" s="13" t="s">
        <v>22</v>
      </c>
      <c r="AY109" s="203" t="s">
        <v>139</v>
      </c>
    </row>
    <row r="110" spans="2:65" s="1" customFormat="1" ht="22.5" customHeight="1">
      <c r="B110" s="164"/>
      <c r="C110" s="165" t="s">
        <v>158</v>
      </c>
      <c r="D110" s="165" t="s">
        <v>141</v>
      </c>
      <c r="E110" s="166" t="s">
        <v>159</v>
      </c>
      <c r="F110" s="167" t="s">
        <v>160</v>
      </c>
      <c r="G110" s="168" t="s">
        <v>154</v>
      </c>
      <c r="H110" s="169">
        <v>36.16</v>
      </c>
      <c r="I110" s="170"/>
      <c r="J110" s="171">
        <f>ROUND(I110*H110,2)</f>
        <v>0</v>
      </c>
      <c r="K110" s="167" t="s">
        <v>145</v>
      </c>
      <c r="L110" s="34"/>
      <c r="M110" s="172" t="s">
        <v>20</v>
      </c>
      <c r="N110" s="173" t="s">
        <v>44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7" t="s">
        <v>146</v>
      </c>
      <c r="AT110" s="17" t="s">
        <v>141</v>
      </c>
      <c r="AU110" s="17" t="s">
        <v>81</v>
      </c>
      <c r="AY110" s="17" t="s">
        <v>139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22</v>
      </c>
      <c r="BK110" s="176">
        <f>ROUND(I110*H110,2)</f>
        <v>0</v>
      </c>
      <c r="BL110" s="17" t="s">
        <v>146</v>
      </c>
      <c r="BM110" s="17" t="s">
        <v>161</v>
      </c>
    </row>
    <row r="111" spans="2:51" s="11" customFormat="1" ht="22.5" customHeight="1">
      <c r="B111" s="177"/>
      <c r="D111" s="178" t="s">
        <v>148</v>
      </c>
      <c r="E111" s="179" t="s">
        <v>20</v>
      </c>
      <c r="F111" s="180" t="s">
        <v>162</v>
      </c>
      <c r="H111" s="181">
        <v>36.16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148</v>
      </c>
      <c r="AU111" s="179" t="s">
        <v>81</v>
      </c>
      <c r="AV111" s="11" t="s">
        <v>81</v>
      </c>
      <c r="AW111" s="11" t="s">
        <v>37</v>
      </c>
      <c r="AX111" s="11" t="s">
        <v>73</v>
      </c>
      <c r="AY111" s="179" t="s">
        <v>139</v>
      </c>
    </row>
    <row r="112" spans="2:51" s="13" customFormat="1" ht="22.5" customHeight="1">
      <c r="B112" s="194"/>
      <c r="D112" s="195" t="s">
        <v>148</v>
      </c>
      <c r="E112" s="196" t="s">
        <v>20</v>
      </c>
      <c r="F112" s="197" t="s">
        <v>151</v>
      </c>
      <c r="H112" s="198">
        <v>36.16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148</v>
      </c>
      <c r="AU112" s="203" t="s">
        <v>81</v>
      </c>
      <c r="AV112" s="13" t="s">
        <v>146</v>
      </c>
      <c r="AW112" s="13" t="s">
        <v>37</v>
      </c>
      <c r="AX112" s="13" t="s">
        <v>22</v>
      </c>
      <c r="AY112" s="203" t="s">
        <v>139</v>
      </c>
    </row>
    <row r="113" spans="2:65" s="1" customFormat="1" ht="22.5" customHeight="1">
      <c r="B113" s="164"/>
      <c r="C113" s="165" t="s">
        <v>146</v>
      </c>
      <c r="D113" s="165" t="s">
        <v>141</v>
      </c>
      <c r="E113" s="166" t="s">
        <v>159</v>
      </c>
      <c r="F113" s="167" t="s">
        <v>160</v>
      </c>
      <c r="G113" s="168" t="s">
        <v>154</v>
      </c>
      <c r="H113" s="169">
        <v>72.9</v>
      </c>
      <c r="I113" s="170"/>
      <c r="J113" s="171">
        <f>ROUND(I113*H113,2)</f>
        <v>0</v>
      </c>
      <c r="K113" s="167" t="s">
        <v>145</v>
      </c>
      <c r="L113" s="34"/>
      <c r="M113" s="172" t="s">
        <v>20</v>
      </c>
      <c r="N113" s="173" t="s">
        <v>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146</v>
      </c>
      <c r="AT113" s="17" t="s">
        <v>141</v>
      </c>
      <c r="AU113" s="17" t="s">
        <v>81</v>
      </c>
      <c r="AY113" s="17" t="s">
        <v>139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146</v>
      </c>
      <c r="BM113" s="17" t="s">
        <v>163</v>
      </c>
    </row>
    <row r="114" spans="2:51" s="11" customFormat="1" ht="22.5" customHeight="1">
      <c r="B114" s="177"/>
      <c r="D114" s="178" t="s">
        <v>148</v>
      </c>
      <c r="E114" s="179" t="s">
        <v>20</v>
      </c>
      <c r="F114" s="180" t="s">
        <v>164</v>
      </c>
      <c r="H114" s="181">
        <v>72.9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148</v>
      </c>
      <c r="AU114" s="179" t="s">
        <v>81</v>
      </c>
      <c r="AV114" s="11" t="s">
        <v>81</v>
      </c>
      <c r="AW114" s="11" t="s">
        <v>37</v>
      </c>
      <c r="AX114" s="11" t="s">
        <v>73</v>
      </c>
      <c r="AY114" s="179" t="s">
        <v>139</v>
      </c>
    </row>
    <row r="115" spans="2:51" s="12" customFormat="1" ht="22.5" customHeight="1">
      <c r="B115" s="186"/>
      <c r="D115" s="178" t="s">
        <v>148</v>
      </c>
      <c r="E115" s="187" t="s">
        <v>20</v>
      </c>
      <c r="F115" s="188" t="s">
        <v>165</v>
      </c>
      <c r="H115" s="189" t="s">
        <v>20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9" t="s">
        <v>148</v>
      </c>
      <c r="AU115" s="189" t="s">
        <v>81</v>
      </c>
      <c r="AV115" s="12" t="s">
        <v>22</v>
      </c>
      <c r="AW115" s="12" t="s">
        <v>37</v>
      </c>
      <c r="AX115" s="12" t="s">
        <v>73</v>
      </c>
      <c r="AY115" s="189" t="s">
        <v>139</v>
      </c>
    </row>
    <row r="116" spans="2:51" s="13" customFormat="1" ht="22.5" customHeight="1">
      <c r="B116" s="194"/>
      <c r="D116" s="195" t="s">
        <v>148</v>
      </c>
      <c r="E116" s="196" t="s">
        <v>20</v>
      </c>
      <c r="F116" s="197" t="s">
        <v>151</v>
      </c>
      <c r="H116" s="198">
        <v>72.9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148</v>
      </c>
      <c r="AU116" s="203" t="s">
        <v>81</v>
      </c>
      <c r="AV116" s="13" t="s">
        <v>146</v>
      </c>
      <c r="AW116" s="13" t="s">
        <v>37</v>
      </c>
      <c r="AX116" s="13" t="s">
        <v>22</v>
      </c>
      <c r="AY116" s="203" t="s">
        <v>139</v>
      </c>
    </row>
    <row r="117" spans="2:65" s="1" customFormat="1" ht="22.5" customHeight="1">
      <c r="B117" s="164"/>
      <c r="C117" s="165" t="s">
        <v>166</v>
      </c>
      <c r="D117" s="165" t="s">
        <v>141</v>
      </c>
      <c r="E117" s="166" t="s">
        <v>167</v>
      </c>
      <c r="F117" s="167" t="s">
        <v>168</v>
      </c>
      <c r="G117" s="168" t="s">
        <v>154</v>
      </c>
      <c r="H117" s="169">
        <v>18.08</v>
      </c>
      <c r="I117" s="170"/>
      <c r="J117" s="171">
        <f>ROUND(I117*H117,2)</f>
        <v>0</v>
      </c>
      <c r="K117" s="167" t="s">
        <v>145</v>
      </c>
      <c r="L117" s="34"/>
      <c r="M117" s="172" t="s">
        <v>20</v>
      </c>
      <c r="N117" s="173" t="s">
        <v>44</v>
      </c>
      <c r="O117" s="35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7" t="s">
        <v>146</v>
      </c>
      <c r="AT117" s="17" t="s">
        <v>141</v>
      </c>
      <c r="AU117" s="17" t="s">
        <v>81</v>
      </c>
      <c r="AY117" s="17" t="s">
        <v>139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7" t="s">
        <v>22</v>
      </c>
      <c r="BK117" s="176">
        <f>ROUND(I117*H117,2)</f>
        <v>0</v>
      </c>
      <c r="BL117" s="17" t="s">
        <v>146</v>
      </c>
      <c r="BM117" s="17" t="s">
        <v>169</v>
      </c>
    </row>
    <row r="118" spans="2:51" s="11" customFormat="1" ht="22.5" customHeight="1">
      <c r="B118" s="177"/>
      <c r="D118" s="178" t="s">
        <v>148</v>
      </c>
      <c r="E118" s="179" t="s">
        <v>20</v>
      </c>
      <c r="F118" s="180" t="s">
        <v>170</v>
      </c>
      <c r="H118" s="181">
        <v>18.08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148</v>
      </c>
      <c r="AU118" s="179" t="s">
        <v>81</v>
      </c>
      <c r="AV118" s="11" t="s">
        <v>81</v>
      </c>
      <c r="AW118" s="11" t="s">
        <v>37</v>
      </c>
      <c r="AX118" s="11" t="s">
        <v>73</v>
      </c>
      <c r="AY118" s="179" t="s">
        <v>139</v>
      </c>
    </row>
    <row r="119" spans="2:51" s="13" customFormat="1" ht="22.5" customHeight="1">
      <c r="B119" s="194"/>
      <c r="D119" s="195" t="s">
        <v>148</v>
      </c>
      <c r="E119" s="196" t="s">
        <v>20</v>
      </c>
      <c r="F119" s="197" t="s">
        <v>151</v>
      </c>
      <c r="H119" s="198">
        <v>18.08</v>
      </c>
      <c r="I119" s="199"/>
      <c r="L119" s="194"/>
      <c r="M119" s="200"/>
      <c r="N119" s="201"/>
      <c r="O119" s="201"/>
      <c r="P119" s="201"/>
      <c r="Q119" s="201"/>
      <c r="R119" s="201"/>
      <c r="S119" s="201"/>
      <c r="T119" s="202"/>
      <c r="AT119" s="203" t="s">
        <v>148</v>
      </c>
      <c r="AU119" s="203" t="s">
        <v>81</v>
      </c>
      <c r="AV119" s="13" t="s">
        <v>146</v>
      </c>
      <c r="AW119" s="13" t="s">
        <v>37</v>
      </c>
      <c r="AX119" s="13" t="s">
        <v>22</v>
      </c>
      <c r="AY119" s="203" t="s">
        <v>139</v>
      </c>
    </row>
    <row r="120" spans="2:65" s="1" customFormat="1" ht="22.5" customHeight="1">
      <c r="B120" s="164"/>
      <c r="C120" s="165" t="s">
        <v>171</v>
      </c>
      <c r="D120" s="165" t="s">
        <v>141</v>
      </c>
      <c r="E120" s="166" t="s">
        <v>167</v>
      </c>
      <c r="F120" s="167" t="s">
        <v>168</v>
      </c>
      <c r="G120" s="168" t="s">
        <v>154</v>
      </c>
      <c r="H120" s="169">
        <v>36.45</v>
      </c>
      <c r="I120" s="170"/>
      <c r="J120" s="171">
        <f>ROUND(I120*H120,2)</f>
        <v>0</v>
      </c>
      <c r="K120" s="167" t="s">
        <v>145</v>
      </c>
      <c r="L120" s="34"/>
      <c r="M120" s="172" t="s">
        <v>20</v>
      </c>
      <c r="N120" s="173" t="s">
        <v>44</v>
      </c>
      <c r="O120" s="35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7" t="s">
        <v>146</v>
      </c>
      <c r="AT120" s="17" t="s">
        <v>141</v>
      </c>
      <c r="AU120" s="17" t="s">
        <v>81</v>
      </c>
      <c r="AY120" s="17" t="s">
        <v>139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7" t="s">
        <v>22</v>
      </c>
      <c r="BK120" s="176">
        <f>ROUND(I120*H120,2)</f>
        <v>0</v>
      </c>
      <c r="BL120" s="17" t="s">
        <v>146</v>
      </c>
      <c r="BM120" s="17" t="s">
        <v>172</v>
      </c>
    </row>
    <row r="121" spans="2:51" s="11" customFormat="1" ht="22.5" customHeight="1">
      <c r="B121" s="177"/>
      <c r="D121" s="178" t="s">
        <v>148</v>
      </c>
      <c r="E121" s="179" t="s">
        <v>20</v>
      </c>
      <c r="F121" s="180" t="s">
        <v>173</v>
      </c>
      <c r="H121" s="181">
        <v>36.45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79" t="s">
        <v>148</v>
      </c>
      <c r="AU121" s="179" t="s">
        <v>81</v>
      </c>
      <c r="AV121" s="11" t="s">
        <v>81</v>
      </c>
      <c r="AW121" s="11" t="s">
        <v>37</v>
      </c>
      <c r="AX121" s="11" t="s">
        <v>73</v>
      </c>
      <c r="AY121" s="179" t="s">
        <v>139</v>
      </c>
    </row>
    <row r="122" spans="2:51" s="12" customFormat="1" ht="22.5" customHeight="1">
      <c r="B122" s="186"/>
      <c r="D122" s="178" t="s">
        <v>148</v>
      </c>
      <c r="E122" s="187" t="s">
        <v>20</v>
      </c>
      <c r="F122" s="188" t="s">
        <v>165</v>
      </c>
      <c r="H122" s="189" t="s">
        <v>20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9" t="s">
        <v>148</v>
      </c>
      <c r="AU122" s="189" t="s">
        <v>81</v>
      </c>
      <c r="AV122" s="12" t="s">
        <v>22</v>
      </c>
      <c r="AW122" s="12" t="s">
        <v>37</v>
      </c>
      <c r="AX122" s="12" t="s">
        <v>73</v>
      </c>
      <c r="AY122" s="189" t="s">
        <v>139</v>
      </c>
    </row>
    <row r="123" spans="2:51" s="13" customFormat="1" ht="22.5" customHeight="1">
      <c r="B123" s="194"/>
      <c r="D123" s="195" t="s">
        <v>148</v>
      </c>
      <c r="E123" s="196" t="s">
        <v>20</v>
      </c>
      <c r="F123" s="197" t="s">
        <v>151</v>
      </c>
      <c r="H123" s="198">
        <v>36.45</v>
      </c>
      <c r="I123" s="199"/>
      <c r="L123" s="194"/>
      <c r="M123" s="200"/>
      <c r="N123" s="201"/>
      <c r="O123" s="201"/>
      <c r="P123" s="201"/>
      <c r="Q123" s="201"/>
      <c r="R123" s="201"/>
      <c r="S123" s="201"/>
      <c r="T123" s="202"/>
      <c r="AT123" s="203" t="s">
        <v>148</v>
      </c>
      <c r="AU123" s="203" t="s">
        <v>81</v>
      </c>
      <c r="AV123" s="13" t="s">
        <v>146</v>
      </c>
      <c r="AW123" s="13" t="s">
        <v>37</v>
      </c>
      <c r="AX123" s="13" t="s">
        <v>22</v>
      </c>
      <c r="AY123" s="203" t="s">
        <v>139</v>
      </c>
    </row>
    <row r="124" spans="2:65" s="1" customFormat="1" ht="22.5" customHeight="1">
      <c r="B124" s="164"/>
      <c r="C124" s="165" t="s">
        <v>174</v>
      </c>
      <c r="D124" s="165" t="s">
        <v>141</v>
      </c>
      <c r="E124" s="166" t="s">
        <v>175</v>
      </c>
      <c r="F124" s="167" t="s">
        <v>176</v>
      </c>
      <c r="G124" s="168" t="s">
        <v>154</v>
      </c>
      <c r="H124" s="169">
        <v>72.9</v>
      </c>
      <c r="I124" s="170"/>
      <c r="J124" s="171">
        <f>ROUND(I124*H124,2)</f>
        <v>0</v>
      </c>
      <c r="K124" s="167" t="s">
        <v>145</v>
      </c>
      <c r="L124" s="34"/>
      <c r="M124" s="172" t="s">
        <v>20</v>
      </c>
      <c r="N124" s="173" t="s">
        <v>44</v>
      </c>
      <c r="O124" s="35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AR124" s="17" t="s">
        <v>146</v>
      </c>
      <c r="AT124" s="17" t="s">
        <v>141</v>
      </c>
      <c r="AU124" s="17" t="s">
        <v>81</v>
      </c>
      <c r="AY124" s="17" t="s">
        <v>139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7" t="s">
        <v>22</v>
      </c>
      <c r="BK124" s="176">
        <f>ROUND(I124*H124,2)</f>
        <v>0</v>
      </c>
      <c r="BL124" s="17" t="s">
        <v>146</v>
      </c>
      <c r="BM124" s="17" t="s">
        <v>177</v>
      </c>
    </row>
    <row r="125" spans="2:51" s="11" customFormat="1" ht="22.5" customHeight="1">
      <c r="B125" s="177"/>
      <c r="D125" s="178" t="s">
        <v>148</v>
      </c>
      <c r="E125" s="179" t="s">
        <v>20</v>
      </c>
      <c r="F125" s="180" t="s">
        <v>164</v>
      </c>
      <c r="H125" s="181">
        <v>72.9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79" t="s">
        <v>148</v>
      </c>
      <c r="AU125" s="179" t="s">
        <v>81</v>
      </c>
      <c r="AV125" s="11" t="s">
        <v>81</v>
      </c>
      <c r="AW125" s="11" t="s">
        <v>37</v>
      </c>
      <c r="AX125" s="11" t="s">
        <v>73</v>
      </c>
      <c r="AY125" s="179" t="s">
        <v>139</v>
      </c>
    </row>
    <row r="126" spans="2:51" s="12" customFormat="1" ht="22.5" customHeight="1">
      <c r="B126" s="186"/>
      <c r="D126" s="178" t="s">
        <v>148</v>
      </c>
      <c r="E126" s="187" t="s">
        <v>20</v>
      </c>
      <c r="F126" s="188" t="s">
        <v>178</v>
      </c>
      <c r="H126" s="189" t="s">
        <v>20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9" t="s">
        <v>148</v>
      </c>
      <c r="AU126" s="189" t="s">
        <v>81</v>
      </c>
      <c r="AV126" s="12" t="s">
        <v>22</v>
      </c>
      <c r="AW126" s="12" t="s">
        <v>37</v>
      </c>
      <c r="AX126" s="12" t="s">
        <v>73</v>
      </c>
      <c r="AY126" s="189" t="s">
        <v>139</v>
      </c>
    </row>
    <row r="127" spans="2:51" s="13" customFormat="1" ht="22.5" customHeight="1">
      <c r="B127" s="194"/>
      <c r="D127" s="195" t="s">
        <v>148</v>
      </c>
      <c r="E127" s="196" t="s">
        <v>20</v>
      </c>
      <c r="F127" s="197" t="s">
        <v>151</v>
      </c>
      <c r="H127" s="198">
        <v>72.9</v>
      </c>
      <c r="I127" s="199"/>
      <c r="L127" s="194"/>
      <c r="M127" s="200"/>
      <c r="N127" s="201"/>
      <c r="O127" s="201"/>
      <c r="P127" s="201"/>
      <c r="Q127" s="201"/>
      <c r="R127" s="201"/>
      <c r="S127" s="201"/>
      <c r="T127" s="202"/>
      <c r="AT127" s="203" t="s">
        <v>148</v>
      </c>
      <c r="AU127" s="203" t="s">
        <v>81</v>
      </c>
      <c r="AV127" s="13" t="s">
        <v>146</v>
      </c>
      <c r="AW127" s="13" t="s">
        <v>37</v>
      </c>
      <c r="AX127" s="13" t="s">
        <v>22</v>
      </c>
      <c r="AY127" s="203" t="s">
        <v>139</v>
      </c>
    </row>
    <row r="128" spans="2:65" s="1" customFormat="1" ht="22.5" customHeight="1">
      <c r="B128" s="164"/>
      <c r="C128" s="165" t="s">
        <v>179</v>
      </c>
      <c r="D128" s="165" t="s">
        <v>141</v>
      </c>
      <c r="E128" s="166" t="s">
        <v>180</v>
      </c>
      <c r="F128" s="167" t="s">
        <v>181</v>
      </c>
      <c r="G128" s="168" t="s">
        <v>154</v>
      </c>
      <c r="H128" s="169">
        <v>11.2</v>
      </c>
      <c r="I128" s="170"/>
      <c r="J128" s="171">
        <f>ROUND(I128*H128,2)</f>
        <v>0</v>
      </c>
      <c r="K128" s="167" t="s">
        <v>145</v>
      </c>
      <c r="L128" s="34"/>
      <c r="M128" s="172" t="s">
        <v>20</v>
      </c>
      <c r="N128" s="173" t="s">
        <v>44</v>
      </c>
      <c r="O128" s="3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7" t="s">
        <v>146</v>
      </c>
      <c r="AT128" s="17" t="s">
        <v>141</v>
      </c>
      <c r="AU128" s="17" t="s">
        <v>81</v>
      </c>
      <c r="AY128" s="17" t="s">
        <v>139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22</v>
      </c>
      <c r="BK128" s="176">
        <f>ROUND(I128*H128,2)</f>
        <v>0</v>
      </c>
      <c r="BL128" s="17" t="s">
        <v>146</v>
      </c>
      <c r="BM128" s="17" t="s">
        <v>182</v>
      </c>
    </row>
    <row r="129" spans="2:51" s="11" customFormat="1" ht="22.5" customHeight="1">
      <c r="B129" s="177"/>
      <c r="D129" s="178" t="s">
        <v>148</v>
      </c>
      <c r="E129" s="179" t="s">
        <v>20</v>
      </c>
      <c r="F129" s="180" t="s">
        <v>183</v>
      </c>
      <c r="H129" s="181">
        <v>11.2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148</v>
      </c>
      <c r="AU129" s="179" t="s">
        <v>81</v>
      </c>
      <c r="AV129" s="11" t="s">
        <v>81</v>
      </c>
      <c r="AW129" s="11" t="s">
        <v>37</v>
      </c>
      <c r="AX129" s="11" t="s">
        <v>73</v>
      </c>
      <c r="AY129" s="179" t="s">
        <v>139</v>
      </c>
    </row>
    <row r="130" spans="2:51" s="13" customFormat="1" ht="22.5" customHeight="1">
      <c r="B130" s="194"/>
      <c r="D130" s="195" t="s">
        <v>148</v>
      </c>
      <c r="E130" s="196" t="s">
        <v>20</v>
      </c>
      <c r="F130" s="197" t="s">
        <v>151</v>
      </c>
      <c r="H130" s="198">
        <v>11.2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148</v>
      </c>
      <c r="AU130" s="203" t="s">
        <v>81</v>
      </c>
      <c r="AV130" s="13" t="s">
        <v>146</v>
      </c>
      <c r="AW130" s="13" t="s">
        <v>37</v>
      </c>
      <c r="AX130" s="13" t="s">
        <v>22</v>
      </c>
      <c r="AY130" s="203" t="s">
        <v>139</v>
      </c>
    </row>
    <row r="131" spans="2:65" s="1" customFormat="1" ht="22.5" customHeight="1">
      <c r="B131" s="164"/>
      <c r="C131" s="165" t="s">
        <v>184</v>
      </c>
      <c r="D131" s="165" t="s">
        <v>141</v>
      </c>
      <c r="E131" s="166" t="s">
        <v>185</v>
      </c>
      <c r="F131" s="167" t="s">
        <v>186</v>
      </c>
      <c r="G131" s="168" t="s">
        <v>154</v>
      </c>
      <c r="H131" s="169">
        <v>5.6</v>
      </c>
      <c r="I131" s="170"/>
      <c r="J131" s="171">
        <f>ROUND(I131*H131,2)</f>
        <v>0</v>
      </c>
      <c r="K131" s="167" t="s">
        <v>145</v>
      </c>
      <c r="L131" s="34"/>
      <c r="M131" s="172" t="s">
        <v>20</v>
      </c>
      <c r="N131" s="173" t="s">
        <v>44</v>
      </c>
      <c r="O131" s="3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7" t="s">
        <v>146</v>
      </c>
      <c r="AT131" s="17" t="s">
        <v>141</v>
      </c>
      <c r="AU131" s="17" t="s">
        <v>81</v>
      </c>
      <c r="AY131" s="17" t="s">
        <v>139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22</v>
      </c>
      <c r="BK131" s="176">
        <f>ROUND(I131*H131,2)</f>
        <v>0</v>
      </c>
      <c r="BL131" s="17" t="s">
        <v>146</v>
      </c>
      <c r="BM131" s="17" t="s">
        <v>187</v>
      </c>
    </row>
    <row r="132" spans="2:51" s="11" customFormat="1" ht="22.5" customHeight="1">
      <c r="B132" s="177"/>
      <c r="D132" s="178" t="s">
        <v>148</v>
      </c>
      <c r="E132" s="179" t="s">
        <v>20</v>
      </c>
      <c r="F132" s="180" t="s">
        <v>188</v>
      </c>
      <c r="H132" s="181">
        <v>5.6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148</v>
      </c>
      <c r="AU132" s="179" t="s">
        <v>81</v>
      </c>
      <c r="AV132" s="11" t="s">
        <v>81</v>
      </c>
      <c r="AW132" s="11" t="s">
        <v>37</v>
      </c>
      <c r="AX132" s="11" t="s">
        <v>73</v>
      </c>
      <c r="AY132" s="179" t="s">
        <v>139</v>
      </c>
    </row>
    <row r="133" spans="2:51" s="13" customFormat="1" ht="22.5" customHeight="1">
      <c r="B133" s="194"/>
      <c r="D133" s="195" t="s">
        <v>148</v>
      </c>
      <c r="E133" s="196" t="s">
        <v>20</v>
      </c>
      <c r="F133" s="197" t="s">
        <v>151</v>
      </c>
      <c r="H133" s="198">
        <v>5.6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148</v>
      </c>
      <c r="AU133" s="203" t="s">
        <v>81</v>
      </c>
      <c r="AV133" s="13" t="s">
        <v>146</v>
      </c>
      <c r="AW133" s="13" t="s">
        <v>37</v>
      </c>
      <c r="AX133" s="13" t="s">
        <v>22</v>
      </c>
      <c r="AY133" s="203" t="s">
        <v>139</v>
      </c>
    </row>
    <row r="134" spans="2:65" s="1" customFormat="1" ht="22.5" customHeight="1">
      <c r="B134" s="164"/>
      <c r="C134" s="165" t="s">
        <v>27</v>
      </c>
      <c r="D134" s="165" t="s">
        <v>141</v>
      </c>
      <c r="E134" s="166" t="s">
        <v>189</v>
      </c>
      <c r="F134" s="167" t="s">
        <v>190</v>
      </c>
      <c r="G134" s="168" t="s">
        <v>154</v>
      </c>
      <c r="H134" s="169">
        <v>46.449</v>
      </c>
      <c r="I134" s="170"/>
      <c r="J134" s="171">
        <f>ROUND(I134*H134,2)</f>
        <v>0</v>
      </c>
      <c r="K134" s="167" t="s">
        <v>145</v>
      </c>
      <c r="L134" s="34"/>
      <c r="M134" s="172" t="s">
        <v>20</v>
      </c>
      <c r="N134" s="173" t="s">
        <v>44</v>
      </c>
      <c r="O134" s="35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7" t="s">
        <v>146</v>
      </c>
      <c r="AT134" s="17" t="s">
        <v>141</v>
      </c>
      <c r="AU134" s="17" t="s">
        <v>81</v>
      </c>
      <c r="AY134" s="17" t="s">
        <v>139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7" t="s">
        <v>22</v>
      </c>
      <c r="BK134" s="176">
        <f>ROUND(I134*H134,2)</f>
        <v>0</v>
      </c>
      <c r="BL134" s="17" t="s">
        <v>146</v>
      </c>
      <c r="BM134" s="17" t="s">
        <v>191</v>
      </c>
    </row>
    <row r="135" spans="2:51" s="11" customFormat="1" ht="22.5" customHeight="1">
      <c r="B135" s="177"/>
      <c r="D135" s="178" t="s">
        <v>148</v>
      </c>
      <c r="E135" s="179" t="s">
        <v>20</v>
      </c>
      <c r="F135" s="180" t="s">
        <v>192</v>
      </c>
      <c r="H135" s="181">
        <v>46.449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148</v>
      </c>
      <c r="AU135" s="179" t="s">
        <v>81</v>
      </c>
      <c r="AV135" s="11" t="s">
        <v>81</v>
      </c>
      <c r="AW135" s="11" t="s">
        <v>37</v>
      </c>
      <c r="AX135" s="11" t="s">
        <v>73</v>
      </c>
      <c r="AY135" s="179" t="s">
        <v>139</v>
      </c>
    </row>
    <row r="136" spans="2:51" s="13" customFormat="1" ht="22.5" customHeight="1">
      <c r="B136" s="194"/>
      <c r="D136" s="195" t="s">
        <v>148</v>
      </c>
      <c r="E136" s="196" t="s">
        <v>20</v>
      </c>
      <c r="F136" s="197" t="s">
        <v>151</v>
      </c>
      <c r="H136" s="198">
        <v>46.449</v>
      </c>
      <c r="I136" s="199"/>
      <c r="L136" s="194"/>
      <c r="M136" s="200"/>
      <c r="N136" s="201"/>
      <c r="O136" s="201"/>
      <c r="P136" s="201"/>
      <c r="Q136" s="201"/>
      <c r="R136" s="201"/>
      <c r="S136" s="201"/>
      <c r="T136" s="202"/>
      <c r="AT136" s="203" t="s">
        <v>148</v>
      </c>
      <c r="AU136" s="203" t="s">
        <v>81</v>
      </c>
      <c r="AV136" s="13" t="s">
        <v>146</v>
      </c>
      <c r="AW136" s="13" t="s">
        <v>37</v>
      </c>
      <c r="AX136" s="13" t="s">
        <v>22</v>
      </c>
      <c r="AY136" s="203" t="s">
        <v>139</v>
      </c>
    </row>
    <row r="137" spans="2:65" s="1" customFormat="1" ht="22.5" customHeight="1">
      <c r="B137" s="164"/>
      <c r="C137" s="165" t="s">
        <v>193</v>
      </c>
      <c r="D137" s="165" t="s">
        <v>141</v>
      </c>
      <c r="E137" s="166" t="s">
        <v>194</v>
      </c>
      <c r="F137" s="167" t="s">
        <v>195</v>
      </c>
      <c r="G137" s="168" t="s">
        <v>154</v>
      </c>
      <c r="H137" s="169">
        <v>121.373</v>
      </c>
      <c r="I137" s="170"/>
      <c r="J137" s="171">
        <f>ROUND(I137*H137,2)</f>
        <v>0</v>
      </c>
      <c r="K137" s="167" t="s">
        <v>145</v>
      </c>
      <c r="L137" s="34"/>
      <c r="M137" s="172" t="s">
        <v>20</v>
      </c>
      <c r="N137" s="173" t="s">
        <v>44</v>
      </c>
      <c r="O137" s="35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AR137" s="17" t="s">
        <v>146</v>
      </c>
      <c r="AT137" s="17" t="s">
        <v>141</v>
      </c>
      <c r="AU137" s="17" t="s">
        <v>81</v>
      </c>
      <c r="AY137" s="17" t="s">
        <v>139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22</v>
      </c>
      <c r="BK137" s="176">
        <f>ROUND(I137*H137,2)</f>
        <v>0</v>
      </c>
      <c r="BL137" s="17" t="s">
        <v>146</v>
      </c>
      <c r="BM137" s="17" t="s">
        <v>196</v>
      </c>
    </row>
    <row r="138" spans="2:51" s="11" customFormat="1" ht="22.5" customHeight="1">
      <c r="B138" s="177"/>
      <c r="D138" s="178" t="s">
        <v>148</v>
      </c>
      <c r="E138" s="179" t="s">
        <v>20</v>
      </c>
      <c r="F138" s="180" t="s">
        <v>197</v>
      </c>
      <c r="H138" s="181">
        <v>36.16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148</v>
      </c>
      <c r="AU138" s="179" t="s">
        <v>81</v>
      </c>
      <c r="AV138" s="11" t="s">
        <v>81</v>
      </c>
      <c r="AW138" s="11" t="s">
        <v>37</v>
      </c>
      <c r="AX138" s="11" t="s">
        <v>73</v>
      </c>
      <c r="AY138" s="179" t="s">
        <v>139</v>
      </c>
    </row>
    <row r="139" spans="2:51" s="12" customFormat="1" ht="22.5" customHeight="1">
      <c r="B139" s="186"/>
      <c r="D139" s="178" t="s">
        <v>148</v>
      </c>
      <c r="E139" s="187" t="s">
        <v>20</v>
      </c>
      <c r="F139" s="188" t="s">
        <v>198</v>
      </c>
      <c r="H139" s="189" t="s">
        <v>20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9" t="s">
        <v>148</v>
      </c>
      <c r="AU139" s="189" t="s">
        <v>81</v>
      </c>
      <c r="AV139" s="12" t="s">
        <v>22</v>
      </c>
      <c r="AW139" s="12" t="s">
        <v>37</v>
      </c>
      <c r="AX139" s="12" t="s">
        <v>73</v>
      </c>
      <c r="AY139" s="189" t="s">
        <v>139</v>
      </c>
    </row>
    <row r="140" spans="2:51" s="11" customFormat="1" ht="22.5" customHeight="1">
      <c r="B140" s="177"/>
      <c r="D140" s="178" t="s">
        <v>148</v>
      </c>
      <c r="E140" s="179" t="s">
        <v>20</v>
      </c>
      <c r="F140" s="180" t="s">
        <v>199</v>
      </c>
      <c r="H140" s="181">
        <v>11.2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148</v>
      </c>
      <c r="AU140" s="179" t="s">
        <v>81</v>
      </c>
      <c r="AV140" s="11" t="s">
        <v>81</v>
      </c>
      <c r="AW140" s="11" t="s">
        <v>37</v>
      </c>
      <c r="AX140" s="11" t="s">
        <v>73</v>
      </c>
      <c r="AY140" s="179" t="s">
        <v>139</v>
      </c>
    </row>
    <row r="141" spans="2:51" s="12" customFormat="1" ht="22.5" customHeight="1">
      <c r="B141" s="186"/>
      <c r="D141" s="178" t="s">
        <v>148</v>
      </c>
      <c r="E141" s="187" t="s">
        <v>20</v>
      </c>
      <c r="F141" s="188" t="s">
        <v>200</v>
      </c>
      <c r="H141" s="189" t="s">
        <v>20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9" t="s">
        <v>148</v>
      </c>
      <c r="AU141" s="189" t="s">
        <v>81</v>
      </c>
      <c r="AV141" s="12" t="s">
        <v>22</v>
      </c>
      <c r="AW141" s="12" t="s">
        <v>37</v>
      </c>
      <c r="AX141" s="12" t="s">
        <v>73</v>
      </c>
      <c r="AY141" s="189" t="s">
        <v>139</v>
      </c>
    </row>
    <row r="142" spans="2:51" s="11" customFormat="1" ht="22.5" customHeight="1">
      <c r="B142" s="177"/>
      <c r="D142" s="178" t="s">
        <v>148</v>
      </c>
      <c r="E142" s="179" t="s">
        <v>20</v>
      </c>
      <c r="F142" s="180" t="s">
        <v>201</v>
      </c>
      <c r="H142" s="181">
        <v>42.271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148</v>
      </c>
      <c r="AU142" s="179" t="s">
        <v>81</v>
      </c>
      <c r="AV142" s="11" t="s">
        <v>81</v>
      </c>
      <c r="AW142" s="11" t="s">
        <v>37</v>
      </c>
      <c r="AX142" s="11" t="s">
        <v>73</v>
      </c>
      <c r="AY142" s="179" t="s">
        <v>139</v>
      </c>
    </row>
    <row r="143" spans="2:51" s="12" customFormat="1" ht="22.5" customHeight="1">
      <c r="B143" s="186"/>
      <c r="D143" s="178" t="s">
        <v>148</v>
      </c>
      <c r="E143" s="187" t="s">
        <v>20</v>
      </c>
      <c r="F143" s="188" t="s">
        <v>202</v>
      </c>
      <c r="H143" s="189" t="s">
        <v>20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9" t="s">
        <v>148</v>
      </c>
      <c r="AU143" s="189" t="s">
        <v>81</v>
      </c>
      <c r="AV143" s="12" t="s">
        <v>22</v>
      </c>
      <c r="AW143" s="12" t="s">
        <v>37</v>
      </c>
      <c r="AX143" s="12" t="s">
        <v>73</v>
      </c>
      <c r="AY143" s="189" t="s">
        <v>139</v>
      </c>
    </row>
    <row r="144" spans="2:51" s="11" customFormat="1" ht="22.5" customHeight="1">
      <c r="B144" s="177"/>
      <c r="D144" s="178" t="s">
        <v>148</v>
      </c>
      <c r="E144" s="179" t="s">
        <v>20</v>
      </c>
      <c r="F144" s="180" t="s">
        <v>203</v>
      </c>
      <c r="H144" s="181">
        <v>31.742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148</v>
      </c>
      <c r="AU144" s="179" t="s">
        <v>81</v>
      </c>
      <c r="AV144" s="11" t="s">
        <v>81</v>
      </c>
      <c r="AW144" s="11" t="s">
        <v>37</v>
      </c>
      <c r="AX144" s="11" t="s">
        <v>73</v>
      </c>
      <c r="AY144" s="179" t="s">
        <v>139</v>
      </c>
    </row>
    <row r="145" spans="2:51" s="12" customFormat="1" ht="22.5" customHeight="1">
      <c r="B145" s="186"/>
      <c r="D145" s="178" t="s">
        <v>148</v>
      </c>
      <c r="E145" s="187" t="s">
        <v>20</v>
      </c>
      <c r="F145" s="188" t="s">
        <v>204</v>
      </c>
      <c r="H145" s="189" t="s">
        <v>20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9" t="s">
        <v>148</v>
      </c>
      <c r="AU145" s="189" t="s">
        <v>81</v>
      </c>
      <c r="AV145" s="12" t="s">
        <v>22</v>
      </c>
      <c r="AW145" s="12" t="s">
        <v>37</v>
      </c>
      <c r="AX145" s="12" t="s">
        <v>73</v>
      </c>
      <c r="AY145" s="189" t="s">
        <v>139</v>
      </c>
    </row>
    <row r="146" spans="2:51" s="13" customFormat="1" ht="22.5" customHeight="1">
      <c r="B146" s="194"/>
      <c r="D146" s="195" t="s">
        <v>148</v>
      </c>
      <c r="E146" s="196" t="s">
        <v>20</v>
      </c>
      <c r="F146" s="197" t="s">
        <v>151</v>
      </c>
      <c r="H146" s="198">
        <v>121.373</v>
      </c>
      <c r="I146" s="199"/>
      <c r="L146" s="194"/>
      <c r="M146" s="200"/>
      <c r="N146" s="201"/>
      <c r="O146" s="201"/>
      <c r="P146" s="201"/>
      <c r="Q146" s="201"/>
      <c r="R146" s="201"/>
      <c r="S146" s="201"/>
      <c r="T146" s="202"/>
      <c r="AT146" s="203" t="s">
        <v>148</v>
      </c>
      <c r="AU146" s="203" t="s">
        <v>81</v>
      </c>
      <c r="AV146" s="13" t="s">
        <v>146</v>
      </c>
      <c r="AW146" s="13" t="s">
        <v>37</v>
      </c>
      <c r="AX146" s="13" t="s">
        <v>22</v>
      </c>
      <c r="AY146" s="203" t="s">
        <v>139</v>
      </c>
    </row>
    <row r="147" spans="2:65" s="1" customFormat="1" ht="31.5" customHeight="1">
      <c r="B147" s="164"/>
      <c r="C147" s="165" t="s">
        <v>205</v>
      </c>
      <c r="D147" s="165" t="s">
        <v>141</v>
      </c>
      <c r="E147" s="166" t="s">
        <v>206</v>
      </c>
      <c r="F147" s="167" t="s">
        <v>207</v>
      </c>
      <c r="G147" s="168" t="s">
        <v>154</v>
      </c>
      <c r="H147" s="169">
        <v>606.865</v>
      </c>
      <c r="I147" s="170"/>
      <c r="J147" s="171">
        <f>ROUND(I147*H147,2)</f>
        <v>0</v>
      </c>
      <c r="K147" s="167" t="s">
        <v>145</v>
      </c>
      <c r="L147" s="34"/>
      <c r="M147" s="172" t="s">
        <v>20</v>
      </c>
      <c r="N147" s="173" t="s">
        <v>44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146</v>
      </c>
      <c r="AT147" s="17" t="s">
        <v>141</v>
      </c>
      <c r="AU147" s="17" t="s">
        <v>81</v>
      </c>
      <c r="AY147" s="17" t="s">
        <v>139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22</v>
      </c>
      <c r="BK147" s="176">
        <f>ROUND(I147*H147,2)</f>
        <v>0</v>
      </c>
      <c r="BL147" s="17" t="s">
        <v>146</v>
      </c>
      <c r="BM147" s="17" t="s">
        <v>208</v>
      </c>
    </row>
    <row r="148" spans="2:51" s="11" customFormat="1" ht="22.5" customHeight="1">
      <c r="B148" s="177"/>
      <c r="D148" s="178" t="s">
        <v>148</v>
      </c>
      <c r="E148" s="179" t="s">
        <v>20</v>
      </c>
      <c r="F148" s="180" t="s">
        <v>209</v>
      </c>
      <c r="H148" s="181">
        <v>606.865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148</v>
      </c>
      <c r="AU148" s="179" t="s">
        <v>81</v>
      </c>
      <c r="AV148" s="11" t="s">
        <v>81</v>
      </c>
      <c r="AW148" s="11" t="s">
        <v>37</v>
      </c>
      <c r="AX148" s="11" t="s">
        <v>73</v>
      </c>
      <c r="AY148" s="179" t="s">
        <v>139</v>
      </c>
    </row>
    <row r="149" spans="2:51" s="13" customFormat="1" ht="22.5" customHeight="1">
      <c r="B149" s="194"/>
      <c r="D149" s="195" t="s">
        <v>148</v>
      </c>
      <c r="E149" s="196" t="s">
        <v>20</v>
      </c>
      <c r="F149" s="197" t="s">
        <v>151</v>
      </c>
      <c r="H149" s="198">
        <v>606.865</v>
      </c>
      <c r="I149" s="199"/>
      <c r="L149" s="194"/>
      <c r="M149" s="200"/>
      <c r="N149" s="201"/>
      <c r="O149" s="201"/>
      <c r="P149" s="201"/>
      <c r="Q149" s="201"/>
      <c r="R149" s="201"/>
      <c r="S149" s="201"/>
      <c r="T149" s="202"/>
      <c r="AT149" s="203" t="s">
        <v>148</v>
      </c>
      <c r="AU149" s="203" t="s">
        <v>81</v>
      </c>
      <c r="AV149" s="13" t="s">
        <v>146</v>
      </c>
      <c r="AW149" s="13" t="s">
        <v>37</v>
      </c>
      <c r="AX149" s="13" t="s">
        <v>22</v>
      </c>
      <c r="AY149" s="203" t="s">
        <v>139</v>
      </c>
    </row>
    <row r="150" spans="2:65" s="1" customFormat="1" ht="22.5" customHeight="1">
      <c r="B150" s="164"/>
      <c r="C150" s="165" t="s">
        <v>210</v>
      </c>
      <c r="D150" s="165" t="s">
        <v>141</v>
      </c>
      <c r="E150" s="166" t="s">
        <v>211</v>
      </c>
      <c r="F150" s="167" t="s">
        <v>212</v>
      </c>
      <c r="G150" s="168" t="s">
        <v>154</v>
      </c>
      <c r="H150" s="169">
        <v>46.449</v>
      </c>
      <c r="I150" s="170"/>
      <c r="J150" s="171">
        <f>ROUND(I150*H150,2)</f>
        <v>0</v>
      </c>
      <c r="K150" s="167" t="s">
        <v>145</v>
      </c>
      <c r="L150" s="34"/>
      <c r="M150" s="172" t="s">
        <v>20</v>
      </c>
      <c r="N150" s="173" t="s">
        <v>44</v>
      </c>
      <c r="O150" s="35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7" t="s">
        <v>146</v>
      </c>
      <c r="AT150" s="17" t="s">
        <v>141</v>
      </c>
      <c r="AU150" s="17" t="s">
        <v>81</v>
      </c>
      <c r="AY150" s="17" t="s">
        <v>139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22</v>
      </c>
      <c r="BK150" s="176">
        <f>ROUND(I150*H150,2)</f>
        <v>0</v>
      </c>
      <c r="BL150" s="17" t="s">
        <v>146</v>
      </c>
      <c r="BM150" s="17" t="s">
        <v>213</v>
      </c>
    </row>
    <row r="151" spans="2:51" s="11" customFormat="1" ht="22.5" customHeight="1">
      <c r="B151" s="177"/>
      <c r="D151" s="178" t="s">
        <v>148</v>
      </c>
      <c r="E151" s="179" t="s">
        <v>20</v>
      </c>
      <c r="F151" s="180" t="s">
        <v>192</v>
      </c>
      <c r="H151" s="181">
        <v>46.449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148</v>
      </c>
      <c r="AU151" s="179" t="s">
        <v>81</v>
      </c>
      <c r="AV151" s="11" t="s">
        <v>81</v>
      </c>
      <c r="AW151" s="11" t="s">
        <v>37</v>
      </c>
      <c r="AX151" s="11" t="s">
        <v>73</v>
      </c>
      <c r="AY151" s="179" t="s">
        <v>139</v>
      </c>
    </row>
    <row r="152" spans="2:51" s="13" customFormat="1" ht="22.5" customHeight="1">
      <c r="B152" s="194"/>
      <c r="D152" s="195" t="s">
        <v>148</v>
      </c>
      <c r="E152" s="196" t="s">
        <v>20</v>
      </c>
      <c r="F152" s="197" t="s">
        <v>151</v>
      </c>
      <c r="H152" s="198">
        <v>46.449</v>
      </c>
      <c r="I152" s="199"/>
      <c r="L152" s="194"/>
      <c r="M152" s="200"/>
      <c r="N152" s="201"/>
      <c r="O152" s="201"/>
      <c r="P152" s="201"/>
      <c r="Q152" s="201"/>
      <c r="R152" s="201"/>
      <c r="S152" s="201"/>
      <c r="T152" s="202"/>
      <c r="AT152" s="203" t="s">
        <v>148</v>
      </c>
      <c r="AU152" s="203" t="s">
        <v>81</v>
      </c>
      <c r="AV152" s="13" t="s">
        <v>146</v>
      </c>
      <c r="AW152" s="13" t="s">
        <v>37</v>
      </c>
      <c r="AX152" s="13" t="s">
        <v>22</v>
      </c>
      <c r="AY152" s="203" t="s">
        <v>139</v>
      </c>
    </row>
    <row r="153" spans="2:65" s="1" customFormat="1" ht="22.5" customHeight="1">
      <c r="B153" s="164"/>
      <c r="C153" s="165" t="s">
        <v>214</v>
      </c>
      <c r="D153" s="165" t="s">
        <v>141</v>
      </c>
      <c r="E153" s="166" t="s">
        <v>215</v>
      </c>
      <c r="F153" s="167" t="s">
        <v>216</v>
      </c>
      <c r="G153" s="168" t="s">
        <v>154</v>
      </c>
      <c r="H153" s="169">
        <v>121.373</v>
      </c>
      <c r="I153" s="170"/>
      <c r="J153" s="171">
        <f>ROUND(I153*H153,2)</f>
        <v>0</v>
      </c>
      <c r="K153" s="167" t="s">
        <v>145</v>
      </c>
      <c r="L153" s="34"/>
      <c r="M153" s="172" t="s">
        <v>20</v>
      </c>
      <c r="N153" s="173" t="s">
        <v>44</v>
      </c>
      <c r="O153" s="35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AR153" s="17" t="s">
        <v>146</v>
      </c>
      <c r="AT153" s="17" t="s">
        <v>141</v>
      </c>
      <c r="AU153" s="17" t="s">
        <v>81</v>
      </c>
      <c r="AY153" s="17" t="s">
        <v>139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7" t="s">
        <v>22</v>
      </c>
      <c r="BK153" s="176">
        <f>ROUND(I153*H153,2)</f>
        <v>0</v>
      </c>
      <c r="BL153" s="17" t="s">
        <v>146</v>
      </c>
      <c r="BM153" s="17" t="s">
        <v>217</v>
      </c>
    </row>
    <row r="154" spans="2:65" s="1" customFormat="1" ht="22.5" customHeight="1">
      <c r="B154" s="164"/>
      <c r="C154" s="165" t="s">
        <v>8</v>
      </c>
      <c r="D154" s="165" t="s">
        <v>141</v>
      </c>
      <c r="E154" s="166" t="s">
        <v>218</v>
      </c>
      <c r="F154" s="167" t="s">
        <v>219</v>
      </c>
      <c r="G154" s="168" t="s">
        <v>220</v>
      </c>
      <c r="H154" s="169">
        <v>206.334</v>
      </c>
      <c r="I154" s="170"/>
      <c r="J154" s="171">
        <f>ROUND(I154*H154,2)</f>
        <v>0</v>
      </c>
      <c r="K154" s="167" t="s">
        <v>145</v>
      </c>
      <c r="L154" s="34"/>
      <c r="M154" s="172" t="s">
        <v>20</v>
      </c>
      <c r="N154" s="173" t="s">
        <v>44</v>
      </c>
      <c r="O154" s="35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AR154" s="17" t="s">
        <v>146</v>
      </c>
      <c r="AT154" s="17" t="s">
        <v>141</v>
      </c>
      <c r="AU154" s="17" t="s">
        <v>81</v>
      </c>
      <c r="AY154" s="17" t="s">
        <v>139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7" t="s">
        <v>22</v>
      </c>
      <c r="BK154" s="176">
        <f>ROUND(I154*H154,2)</f>
        <v>0</v>
      </c>
      <c r="BL154" s="17" t="s">
        <v>146</v>
      </c>
      <c r="BM154" s="17" t="s">
        <v>221</v>
      </c>
    </row>
    <row r="155" spans="2:51" s="11" customFormat="1" ht="22.5" customHeight="1">
      <c r="B155" s="177"/>
      <c r="D155" s="178" t="s">
        <v>148</v>
      </c>
      <c r="E155" s="179" t="s">
        <v>20</v>
      </c>
      <c r="F155" s="180" t="s">
        <v>222</v>
      </c>
      <c r="H155" s="181">
        <v>206.334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148</v>
      </c>
      <c r="AU155" s="179" t="s">
        <v>81</v>
      </c>
      <c r="AV155" s="11" t="s">
        <v>81</v>
      </c>
      <c r="AW155" s="11" t="s">
        <v>37</v>
      </c>
      <c r="AX155" s="11" t="s">
        <v>73</v>
      </c>
      <c r="AY155" s="179" t="s">
        <v>139</v>
      </c>
    </row>
    <row r="156" spans="2:51" s="13" customFormat="1" ht="22.5" customHeight="1">
      <c r="B156" s="194"/>
      <c r="D156" s="195" t="s">
        <v>148</v>
      </c>
      <c r="E156" s="196" t="s">
        <v>20</v>
      </c>
      <c r="F156" s="197" t="s">
        <v>151</v>
      </c>
      <c r="H156" s="198">
        <v>206.334</v>
      </c>
      <c r="I156" s="199"/>
      <c r="L156" s="194"/>
      <c r="M156" s="200"/>
      <c r="N156" s="201"/>
      <c r="O156" s="201"/>
      <c r="P156" s="201"/>
      <c r="Q156" s="201"/>
      <c r="R156" s="201"/>
      <c r="S156" s="201"/>
      <c r="T156" s="202"/>
      <c r="AT156" s="203" t="s">
        <v>148</v>
      </c>
      <c r="AU156" s="203" t="s">
        <v>81</v>
      </c>
      <c r="AV156" s="13" t="s">
        <v>146</v>
      </c>
      <c r="AW156" s="13" t="s">
        <v>37</v>
      </c>
      <c r="AX156" s="13" t="s">
        <v>22</v>
      </c>
      <c r="AY156" s="203" t="s">
        <v>139</v>
      </c>
    </row>
    <row r="157" spans="2:65" s="1" customFormat="1" ht="22.5" customHeight="1">
      <c r="B157" s="164"/>
      <c r="C157" s="165" t="s">
        <v>223</v>
      </c>
      <c r="D157" s="165" t="s">
        <v>141</v>
      </c>
      <c r="E157" s="166" t="s">
        <v>224</v>
      </c>
      <c r="F157" s="167" t="s">
        <v>225</v>
      </c>
      <c r="G157" s="168" t="s">
        <v>154</v>
      </c>
      <c r="H157" s="169">
        <v>46.449</v>
      </c>
      <c r="I157" s="170"/>
      <c r="J157" s="171">
        <f>ROUND(I157*H157,2)</f>
        <v>0</v>
      </c>
      <c r="K157" s="167" t="s">
        <v>145</v>
      </c>
      <c r="L157" s="34"/>
      <c r="M157" s="172" t="s">
        <v>20</v>
      </c>
      <c r="N157" s="173" t="s">
        <v>44</v>
      </c>
      <c r="O157" s="35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7" t="s">
        <v>146</v>
      </c>
      <c r="AT157" s="17" t="s">
        <v>141</v>
      </c>
      <c r="AU157" s="17" t="s">
        <v>81</v>
      </c>
      <c r="AY157" s="17" t="s">
        <v>139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22</v>
      </c>
      <c r="BK157" s="176">
        <f>ROUND(I157*H157,2)</f>
        <v>0</v>
      </c>
      <c r="BL157" s="17" t="s">
        <v>146</v>
      </c>
      <c r="BM157" s="17" t="s">
        <v>226</v>
      </c>
    </row>
    <row r="158" spans="2:51" s="11" customFormat="1" ht="22.5" customHeight="1">
      <c r="B158" s="177"/>
      <c r="D158" s="178" t="s">
        <v>148</v>
      </c>
      <c r="E158" s="179" t="s">
        <v>20</v>
      </c>
      <c r="F158" s="180" t="s">
        <v>227</v>
      </c>
      <c r="H158" s="181">
        <v>46.449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148</v>
      </c>
      <c r="AU158" s="179" t="s">
        <v>81</v>
      </c>
      <c r="AV158" s="11" t="s">
        <v>81</v>
      </c>
      <c r="AW158" s="11" t="s">
        <v>37</v>
      </c>
      <c r="AX158" s="11" t="s">
        <v>73</v>
      </c>
      <c r="AY158" s="179" t="s">
        <v>139</v>
      </c>
    </row>
    <row r="159" spans="2:51" s="12" customFormat="1" ht="22.5" customHeight="1">
      <c r="B159" s="186"/>
      <c r="D159" s="178" t="s">
        <v>148</v>
      </c>
      <c r="E159" s="187" t="s">
        <v>20</v>
      </c>
      <c r="F159" s="188" t="s">
        <v>228</v>
      </c>
      <c r="H159" s="189" t="s">
        <v>20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9" t="s">
        <v>148</v>
      </c>
      <c r="AU159" s="189" t="s">
        <v>81</v>
      </c>
      <c r="AV159" s="12" t="s">
        <v>22</v>
      </c>
      <c r="AW159" s="12" t="s">
        <v>37</v>
      </c>
      <c r="AX159" s="12" t="s">
        <v>73</v>
      </c>
      <c r="AY159" s="189" t="s">
        <v>139</v>
      </c>
    </row>
    <row r="160" spans="2:51" s="13" customFormat="1" ht="22.5" customHeight="1">
      <c r="B160" s="194"/>
      <c r="D160" s="195" t="s">
        <v>148</v>
      </c>
      <c r="E160" s="196" t="s">
        <v>20</v>
      </c>
      <c r="F160" s="197" t="s">
        <v>151</v>
      </c>
      <c r="H160" s="198">
        <v>46.449</v>
      </c>
      <c r="I160" s="199"/>
      <c r="L160" s="194"/>
      <c r="M160" s="200"/>
      <c r="N160" s="201"/>
      <c r="O160" s="201"/>
      <c r="P160" s="201"/>
      <c r="Q160" s="201"/>
      <c r="R160" s="201"/>
      <c r="S160" s="201"/>
      <c r="T160" s="202"/>
      <c r="AT160" s="203" t="s">
        <v>148</v>
      </c>
      <c r="AU160" s="203" t="s">
        <v>81</v>
      </c>
      <c r="AV160" s="13" t="s">
        <v>146</v>
      </c>
      <c r="AW160" s="13" t="s">
        <v>37</v>
      </c>
      <c r="AX160" s="13" t="s">
        <v>22</v>
      </c>
      <c r="AY160" s="203" t="s">
        <v>139</v>
      </c>
    </row>
    <row r="161" spans="2:65" s="1" customFormat="1" ht="22.5" customHeight="1">
      <c r="B161" s="164"/>
      <c r="C161" s="165" t="s">
        <v>229</v>
      </c>
      <c r="D161" s="165" t="s">
        <v>141</v>
      </c>
      <c r="E161" s="166" t="s">
        <v>224</v>
      </c>
      <c r="F161" s="167" t="s">
        <v>225</v>
      </c>
      <c r="G161" s="168" t="s">
        <v>154</v>
      </c>
      <c r="H161" s="169">
        <v>41.158</v>
      </c>
      <c r="I161" s="170"/>
      <c r="J161" s="171">
        <f>ROUND(I161*H161,2)</f>
        <v>0</v>
      </c>
      <c r="K161" s="167" t="s">
        <v>145</v>
      </c>
      <c r="L161" s="34"/>
      <c r="M161" s="172" t="s">
        <v>20</v>
      </c>
      <c r="N161" s="173" t="s">
        <v>44</v>
      </c>
      <c r="O161" s="35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" t="s">
        <v>146</v>
      </c>
      <c r="AT161" s="17" t="s">
        <v>141</v>
      </c>
      <c r="AU161" s="17" t="s">
        <v>81</v>
      </c>
      <c r="AY161" s="17" t="s">
        <v>139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7" t="s">
        <v>22</v>
      </c>
      <c r="BK161" s="176">
        <f>ROUND(I161*H161,2)</f>
        <v>0</v>
      </c>
      <c r="BL161" s="17" t="s">
        <v>146</v>
      </c>
      <c r="BM161" s="17" t="s">
        <v>230</v>
      </c>
    </row>
    <row r="162" spans="2:51" s="11" customFormat="1" ht="22.5" customHeight="1">
      <c r="B162" s="177"/>
      <c r="D162" s="178" t="s">
        <v>148</v>
      </c>
      <c r="E162" s="179" t="s">
        <v>20</v>
      </c>
      <c r="F162" s="180" t="s">
        <v>231</v>
      </c>
      <c r="H162" s="181">
        <v>72.9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148</v>
      </c>
      <c r="AU162" s="179" t="s">
        <v>81</v>
      </c>
      <c r="AV162" s="11" t="s">
        <v>81</v>
      </c>
      <c r="AW162" s="11" t="s">
        <v>37</v>
      </c>
      <c r="AX162" s="11" t="s">
        <v>73</v>
      </c>
      <c r="AY162" s="179" t="s">
        <v>139</v>
      </c>
    </row>
    <row r="163" spans="2:51" s="11" customFormat="1" ht="22.5" customHeight="1">
      <c r="B163" s="177"/>
      <c r="D163" s="178" t="s">
        <v>148</v>
      </c>
      <c r="E163" s="179" t="s">
        <v>20</v>
      </c>
      <c r="F163" s="180" t="s">
        <v>232</v>
      </c>
      <c r="H163" s="181">
        <v>-31.742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148</v>
      </c>
      <c r="AU163" s="179" t="s">
        <v>81</v>
      </c>
      <c r="AV163" s="11" t="s">
        <v>81</v>
      </c>
      <c r="AW163" s="11" t="s">
        <v>37</v>
      </c>
      <c r="AX163" s="11" t="s">
        <v>73</v>
      </c>
      <c r="AY163" s="179" t="s">
        <v>139</v>
      </c>
    </row>
    <row r="164" spans="2:51" s="12" customFormat="1" ht="22.5" customHeight="1">
      <c r="B164" s="186"/>
      <c r="D164" s="178" t="s">
        <v>148</v>
      </c>
      <c r="E164" s="187" t="s">
        <v>20</v>
      </c>
      <c r="F164" s="188" t="s">
        <v>233</v>
      </c>
      <c r="H164" s="189" t="s">
        <v>20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9" t="s">
        <v>148</v>
      </c>
      <c r="AU164" s="189" t="s">
        <v>81</v>
      </c>
      <c r="AV164" s="12" t="s">
        <v>22</v>
      </c>
      <c r="AW164" s="12" t="s">
        <v>37</v>
      </c>
      <c r="AX164" s="12" t="s">
        <v>73</v>
      </c>
      <c r="AY164" s="189" t="s">
        <v>139</v>
      </c>
    </row>
    <row r="165" spans="2:51" s="13" customFormat="1" ht="22.5" customHeight="1">
      <c r="B165" s="194"/>
      <c r="D165" s="178" t="s">
        <v>148</v>
      </c>
      <c r="E165" s="204" t="s">
        <v>20</v>
      </c>
      <c r="F165" s="205" t="s">
        <v>151</v>
      </c>
      <c r="H165" s="206">
        <v>41.158</v>
      </c>
      <c r="I165" s="199"/>
      <c r="L165" s="194"/>
      <c r="M165" s="200"/>
      <c r="N165" s="201"/>
      <c r="O165" s="201"/>
      <c r="P165" s="201"/>
      <c r="Q165" s="201"/>
      <c r="R165" s="201"/>
      <c r="S165" s="201"/>
      <c r="T165" s="202"/>
      <c r="AT165" s="203" t="s">
        <v>148</v>
      </c>
      <c r="AU165" s="203" t="s">
        <v>81</v>
      </c>
      <c r="AV165" s="13" t="s">
        <v>146</v>
      </c>
      <c r="AW165" s="13" t="s">
        <v>37</v>
      </c>
      <c r="AX165" s="13" t="s">
        <v>22</v>
      </c>
      <c r="AY165" s="203" t="s">
        <v>139</v>
      </c>
    </row>
    <row r="166" spans="2:63" s="10" customFormat="1" ht="29.25" customHeight="1">
      <c r="B166" s="150"/>
      <c r="D166" s="161" t="s">
        <v>72</v>
      </c>
      <c r="E166" s="162" t="s">
        <v>81</v>
      </c>
      <c r="F166" s="162" t="s">
        <v>234</v>
      </c>
      <c r="I166" s="153"/>
      <c r="J166" s="163">
        <f>BK166</f>
        <v>0</v>
      </c>
      <c r="L166" s="150"/>
      <c r="M166" s="155"/>
      <c r="N166" s="156"/>
      <c r="O166" s="156"/>
      <c r="P166" s="157">
        <f>SUM(P167:P204)</f>
        <v>0</v>
      </c>
      <c r="Q166" s="156"/>
      <c r="R166" s="157">
        <f>SUM(R167:R204)</f>
        <v>130.61506039999998</v>
      </c>
      <c r="S166" s="156"/>
      <c r="T166" s="158">
        <f>SUM(T167:T204)</f>
        <v>0</v>
      </c>
      <c r="AR166" s="151" t="s">
        <v>22</v>
      </c>
      <c r="AT166" s="159" t="s">
        <v>72</v>
      </c>
      <c r="AU166" s="159" t="s">
        <v>22</v>
      </c>
      <c r="AY166" s="151" t="s">
        <v>139</v>
      </c>
      <c r="BK166" s="160">
        <f>SUM(BK167:BK204)</f>
        <v>0</v>
      </c>
    </row>
    <row r="167" spans="2:65" s="1" customFormat="1" ht="22.5" customHeight="1">
      <c r="B167" s="164"/>
      <c r="C167" s="165" t="s">
        <v>235</v>
      </c>
      <c r="D167" s="165" t="s">
        <v>141</v>
      </c>
      <c r="E167" s="166" t="s">
        <v>236</v>
      </c>
      <c r="F167" s="167" t="s">
        <v>237</v>
      </c>
      <c r="G167" s="168" t="s">
        <v>144</v>
      </c>
      <c r="H167" s="169">
        <v>180.8</v>
      </c>
      <c r="I167" s="170"/>
      <c r="J167" s="171">
        <f>ROUND(I167*H167,2)</f>
        <v>0</v>
      </c>
      <c r="K167" s="167" t="s">
        <v>145</v>
      </c>
      <c r="L167" s="34"/>
      <c r="M167" s="172" t="s">
        <v>20</v>
      </c>
      <c r="N167" s="173" t="s">
        <v>44</v>
      </c>
      <c r="O167" s="35"/>
      <c r="P167" s="174">
        <f>O167*H167</f>
        <v>0</v>
      </c>
      <c r="Q167" s="174">
        <v>0.0001</v>
      </c>
      <c r="R167" s="174">
        <f>Q167*H167</f>
        <v>0.018080000000000002</v>
      </c>
      <c r="S167" s="174">
        <v>0</v>
      </c>
      <c r="T167" s="175">
        <f>S167*H167</f>
        <v>0</v>
      </c>
      <c r="AR167" s="17" t="s">
        <v>146</v>
      </c>
      <c r="AT167" s="17" t="s">
        <v>141</v>
      </c>
      <c r="AU167" s="17" t="s">
        <v>81</v>
      </c>
      <c r="AY167" s="17" t="s">
        <v>139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22</v>
      </c>
      <c r="BK167" s="176">
        <f>ROUND(I167*H167,2)</f>
        <v>0</v>
      </c>
      <c r="BL167" s="17" t="s">
        <v>146</v>
      </c>
      <c r="BM167" s="17" t="s">
        <v>238</v>
      </c>
    </row>
    <row r="168" spans="2:51" s="11" customFormat="1" ht="22.5" customHeight="1">
      <c r="B168" s="177"/>
      <c r="D168" s="178" t="s">
        <v>148</v>
      </c>
      <c r="E168" s="179" t="s">
        <v>20</v>
      </c>
      <c r="F168" s="180" t="s">
        <v>239</v>
      </c>
      <c r="H168" s="181">
        <v>180.8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79" t="s">
        <v>148</v>
      </c>
      <c r="AU168" s="179" t="s">
        <v>81</v>
      </c>
      <c r="AV168" s="11" t="s">
        <v>81</v>
      </c>
      <c r="AW168" s="11" t="s">
        <v>37</v>
      </c>
      <c r="AX168" s="11" t="s">
        <v>73</v>
      </c>
      <c r="AY168" s="179" t="s">
        <v>139</v>
      </c>
    </row>
    <row r="169" spans="2:51" s="13" customFormat="1" ht="22.5" customHeight="1">
      <c r="B169" s="194"/>
      <c r="D169" s="195" t="s">
        <v>148</v>
      </c>
      <c r="E169" s="196" t="s">
        <v>20</v>
      </c>
      <c r="F169" s="197" t="s">
        <v>151</v>
      </c>
      <c r="H169" s="198">
        <v>180.8</v>
      </c>
      <c r="I169" s="199"/>
      <c r="L169" s="194"/>
      <c r="M169" s="200"/>
      <c r="N169" s="201"/>
      <c r="O169" s="201"/>
      <c r="P169" s="201"/>
      <c r="Q169" s="201"/>
      <c r="R169" s="201"/>
      <c r="S169" s="201"/>
      <c r="T169" s="202"/>
      <c r="AT169" s="203" t="s">
        <v>148</v>
      </c>
      <c r="AU169" s="203" t="s">
        <v>81</v>
      </c>
      <c r="AV169" s="13" t="s">
        <v>146</v>
      </c>
      <c r="AW169" s="13" t="s">
        <v>37</v>
      </c>
      <c r="AX169" s="13" t="s">
        <v>22</v>
      </c>
      <c r="AY169" s="203" t="s">
        <v>139</v>
      </c>
    </row>
    <row r="170" spans="2:65" s="1" customFormat="1" ht="22.5" customHeight="1">
      <c r="B170" s="164"/>
      <c r="C170" s="207" t="s">
        <v>240</v>
      </c>
      <c r="D170" s="207" t="s">
        <v>241</v>
      </c>
      <c r="E170" s="208" t="s">
        <v>242</v>
      </c>
      <c r="F170" s="209" t="s">
        <v>243</v>
      </c>
      <c r="G170" s="210" t="s">
        <v>144</v>
      </c>
      <c r="H170" s="211">
        <v>207.92</v>
      </c>
      <c r="I170" s="212"/>
      <c r="J170" s="213">
        <f>ROUND(I170*H170,2)</f>
        <v>0</v>
      </c>
      <c r="K170" s="209" t="s">
        <v>145</v>
      </c>
      <c r="L170" s="214"/>
      <c r="M170" s="215" t="s">
        <v>20</v>
      </c>
      <c r="N170" s="216" t="s">
        <v>44</v>
      </c>
      <c r="O170" s="35"/>
      <c r="P170" s="174">
        <f>O170*H170</f>
        <v>0</v>
      </c>
      <c r="Q170" s="174">
        <v>0.0003</v>
      </c>
      <c r="R170" s="174">
        <f>Q170*H170</f>
        <v>0.062375999999999994</v>
      </c>
      <c r="S170" s="174">
        <v>0</v>
      </c>
      <c r="T170" s="175">
        <f>S170*H170</f>
        <v>0</v>
      </c>
      <c r="AR170" s="17" t="s">
        <v>179</v>
      </c>
      <c r="AT170" s="17" t="s">
        <v>241</v>
      </c>
      <c r="AU170" s="17" t="s">
        <v>81</v>
      </c>
      <c r="AY170" s="17" t="s">
        <v>139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22</v>
      </c>
      <c r="BK170" s="176">
        <f>ROUND(I170*H170,2)</f>
        <v>0</v>
      </c>
      <c r="BL170" s="17" t="s">
        <v>146</v>
      </c>
      <c r="BM170" s="17" t="s">
        <v>244</v>
      </c>
    </row>
    <row r="171" spans="2:47" s="1" customFormat="1" ht="42" customHeight="1">
      <c r="B171" s="34"/>
      <c r="D171" s="178" t="s">
        <v>245</v>
      </c>
      <c r="F171" s="217" t="s">
        <v>246</v>
      </c>
      <c r="I171" s="138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245</v>
      </c>
      <c r="AU171" s="17" t="s">
        <v>81</v>
      </c>
    </row>
    <row r="172" spans="2:51" s="11" customFormat="1" ht="22.5" customHeight="1">
      <c r="B172" s="177"/>
      <c r="D172" s="195" t="s">
        <v>148</v>
      </c>
      <c r="F172" s="218" t="s">
        <v>247</v>
      </c>
      <c r="H172" s="219">
        <v>207.92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79" t="s">
        <v>148</v>
      </c>
      <c r="AU172" s="179" t="s">
        <v>81</v>
      </c>
      <c r="AV172" s="11" t="s">
        <v>81</v>
      </c>
      <c r="AW172" s="11" t="s">
        <v>4</v>
      </c>
      <c r="AX172" s="11" t="s">
        <v>22</v>
      </c>
      <c r="AY172" s="179" t="s">
        <v>139</v>
      </c>
    </row>
    <row r="173" spans="2:65" s="1" customFormat="1" ht="22.5" customHeight="1">
      <c r="B173" s="164"/>
      <c r="C173" s="165" t="s">
        <v>248</v>
      </c>
      <c r="D173" s="165" t="s">
        <v>141</v>
      </c>
      <c r="E173" s="166" t="s">
        <v>249</v>
      </c>
      <c r="F173" s="167" t="s">
        <v>250</v>
      </c>
      <c r="G173" s="168" t="s">
        <v>251</v>
      </c>
      <c r="H173" s="169">
        <v>54</v>
      </c>
      <c r="I173" s="170"/>
      <c r="J173" s="171">
        <f>ROUND(I173*H173,2)</f>
        <v>0</v>
      </c>
      <c r="K173" s="167" t="s">
        <v>145</v>
      </c>
      <c r="L173" s="34"/>
      <c r="M173" s="172" t="s">
        <v>20</v>
      </c>
      <c r="N173" s="173" t="s">
        <v>44</v>
      </c>
      <c r="O173" s="35"/>
      <c r="P173" s="174">
        <f>O173*H173</f>
        <v>0</v>
      </c>
      <c r="Q173" s="174">
        <v>5E-05</v>
      </c>
      <c r="R173" s="174">
        <f>Q173*H173</f>
        <v>0.0027</v>
      </c>
      <c r="S173" s="174">
        <v>0</v>
      </c>
      <c r="T173" s="175">
        <f>S173*H173</f>
        <v>0</v>
      </c>
      <c r="AR173" s="17" t="s">
        <v>146</v>
      </c>
      <c r="AT173" s="17" t="s">
        <v>141</v>
      </c>
      <c r="AU173" s="17" t="s">
        <v>81</v>
      </c>
      <c r="AY173" s="17" t="s">
        <v>139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22</v>
      </c>
      <c r="BK173" s="176">
        <f>ROUND(I173*H173,2)</f>
        <v>0</v>
      </c>
      <c r="BL173" s="17" t="s">
        <v>146</v>
      </c>
      <c r="BM173" s="17" t="s">
        <v>252</v>
      </c>
    </row>
    <row r="174" spans="2:51" s="11" customFormat="1" ht="22.5" customHeight="1">
      <c r="B174" s="177"/>
      <c r="D174" s="178" t="s">
        <v>148</v>
      </c>
      <c r="E174" s="179" t="s">
        <v>20</v>
      </c>
      <c r="F174" s="180" t="s">
        <v>253</v>
      </c>
      <c r="H174" s="181">
        <v>54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148</v>
      </c>
      <c r="AU174" s="179" t="s">
        <v>81</v>
      </c>
      <c r="AV174" s="11" t="s">
        <v>81</v>
      </c>
      <c r="AW174" s="11" t="s">
        <v>37</v>
      </c>
      <c r="AX174" s="11" t="s">
        <v>73</v>
      </c>
      <c r="AY174" s="179" t="s">
        <v>139</v>
      </c>
    </row>
    <row r="175" spans="2:51" s="12" customFormat="1" ht="22.5" customHeight="1">
      <c r="B175" s="186"/>
      <c r="D175" s="178" t="s">
        <v>148</v>
      </c>
      <c r="E175" s="187" t="s">
        <v>20</v>
      </c>
      <c r="F175" s="188" t="s">
        <v>254</v>
      </c>
      <c r="H175" s="189" t="s">
        <v>20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9" t="s">
        <v>148</v>
      </c>
      <c r="AU175" s="189" t="s">
        <v>81</v>
      </c>
      <c r="AV175" s="12" t="s">
        <v>22</v>
      </c>
      <c r="AW175" s="12" t="s">
        <v>37</v>
      </c>
      <c r="AX175" s="12" t="s">
        <v>73</v>
      </c>
      <c r="AY175" s="189" t="s">
        <v>139</v>
      </c>
    </row>
    <row r="176" spans="2:51" s="13" customFormat="1" ht="22.5" customHeight="1">
      <c r="B176" s="194"/>
      <c r="D176" s="195" t="s">
        <v>148</v>
      </c>
      <c r="E176" s="196" t="s">
        <v>20</v>
      </c>
      <c r="F176" s="197" t="s">
        <v>151</v>
      </c>
      <c r="H176" s="198">
        <v>54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203" t="s">
        <v>148</v>
      </c>
      <c r="AU176" s="203" t="s">
        <v>81</v>
      </c>
      <c r="AV176" s="13" t="s">
        <v>146</v>
      </c>
      <c r="AW176" s="13" t="s">
        <v>37</v>
      </c>
      <c r="AX176" s="13" t="s">
        <v>22</v>
      </c>
      <c r="AY176" s="203" t="s">
        <v>139</v>
      </c>
    </row>
    <row r="177" spans="2:65" s="1" customFormat="1" ht="22.5" customHeight="1">
      <c r="B177" s="164"/>
      <c r="C177" s="165" t="s">
        <v>7</v>
      </c>
      <c r="D177" s="165" t="s">
        <v>141</v>
      </c>
      <c r="E177" s="166" t="s">
        <v>255</v>
      </c>
      <c r="F177" s="167" t="s">
        <v>256</v>
      </c>
      <c r="G177" s="168" t="s">
        <v>251</v>
      </c>
      <c r="H177" s="169">
        <v>7.02</v>
      </c>
      <c r="I177" s="170"/>
      <c r="J177" s="171">
        <f>ROUND(I177*H177,2)</f>
        <v>0</v>
      </c>
      <c r="K177" s="167" t="s">
        <v>145</v>
      </c>
      <c r="L177" s="34"/>
      <c r="M177" s="172" t="s">
        <v>20</v>
      </c>
      <c r="N177" s="173" t="s">
        <v>44</v>
      </c>
      <c r="O177" s="35"/>
      <c r="P177" s="174">
        <f>O177*H177</f>
        <v>0</v>
      </c>
      <c r="Q177" s="174">
        <v>6E-05</v>
      </c>
      <c r="R177" s="174">
        <f>Q177*H177</f>
        <v>0.0004212</v>
      </c>
      <c r="S177" s="174">
        <v>0</v>
      </c>
      <c r="T177" s="175">
        <f>S177*H177</f>
        <v>0</v>
      </c>
      <c r="AR177" s="17" t="s">
        <v>146</v>
      </c>
      <c r="AT177" s="17" t="s">
        <v>141</v>
      </c>
      <c r="AU177" s="17" t="s">
        <v>81</v>
      </c>
      <c r="AY177" s="17" t="s">
        <v>139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22</v>
      </c>
      <c r="BK177" s="176">
        <f>ROUND(I177*H177,2)</f>
        <v>0</v>
      </c>
      <c r="BL177" s="17" t="s">
        <v>146</v>
      </c>
      <c r="BM177" s="17" t="s">
        <v>257</v>
      </c>
    </row>
    <row r="178" spans="2:51" s="11" customFormat="1" ht="22.5" customHeight="1">
      <c r="B178" s="177"/>
      <c r="D178" s="178" t="s">
        <v>148</v>
      </c>
      <c r="E178" s="179" t="s">
        <v>20</v>
      </c>
      <c r="F178" s="180" t="s">
        <v>258</v>
      </c>
      <c r="H178" s="181">
        <v>7.02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148</v>
      </c>
      <c r="AU178" s="179" t="s">
        <v>81</v>
      </c>
      <c r="AV178" s="11" t="s">
        <v>81</v>
      </c>
      <c r="AW178" s="11" t="s">
        <v>37</v>
      </c>
      <c r="AX178" s="11" t="s">
        <v>73</v>
      </c>
      <c r="AY178" s="179" t="s">
        <v>139</v>
      </c>
    </row>
    <row r="179" spans="2:51" s="13" customFormat="1" ht="22.5" customHeight="1">
      <c r="B179" s="194"/>
      <c r="D179" s="195" t="s">
        <v>148</v>
      </c>
      <c r="E179" s="196" t="s">
        <v>20</v>
      </c>
      <c r="F179" s="197" t="s">
        <v>151</v>
      </c>
      <c r="H179" s="198">
        <v>7.02</v>
      </c>
      <c r="I179" s="199"/>
      <c r="L179" s="194"/>
      <c r="M179" s="200"/>
      <c r="N179" s="201"/>
      <c r="O179" s="201"/>
      <c r="P179" s="201"/>
      <c r="Q179" s="201"/>
      <c r="R179" s="201"/>
      <c r="S179" s="201"/>
      <c r="T179" s="202"/>
      <c r="AT179" s="203" t="s">
        <v>148</v>
      </c>
      <c r="AU179" s="203" t="s">
        <v>81</v>
      </c>
      <c r="AV179" s="13" t="s">
        <v>146</v>
      </c>
      <c r="AW179" s="13" t="s">
        <v>37</v>
      </c>
      <c r="AX179" s="13" t="s">
        <v>22</v>
      </c>
      <c r="AY179" s="203" t="s">
        <v>139</v>
      </c>
    </row>
    <row r="180" spans="2:65" s="1" customFormat="1" ht="31.5" customHeight="1">
      <c r="B180" s="164"/>
      <c r="C180" s="165" t="s">
        <v>259</v>
      </c>
      <c r="D180" s="165" t="s">
        <v>141</v>
      </c>
      <c r="E180" s="166" t="s">
        <v>260</v>
      </c>
      <c r="F180" s="167" t="s">
        <v>261</v>
      </c>
      <c r="G180" s="168" t="s">
        <v>251</v>
      </c>
      <c r="H180" s="169">
        <v>54</v>
      </c>
      <c r="I180" s="170"/>
      <c r="J180" s="171">
        <f>ROUND(I180*H180,2)</f>
        <v>0</v>
      </c>
      <c r="K180" s="167" t="s">
        <v>145</v>
      </c>
      <c r="L180" s="34"/>
      <c r="M180" s="172" t="s">
        <v>20</v>
      </c>
      <c r="N180" s="173" t="s">
        <v>44</v>
      </c>
      <c r="O180" s="35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AR180" s="17" t="s">
        <v>146</v>
      </c>
      <c r="AT180" s="17" t="s">
        <v>141</v>
      </c>
      <c r="AU180" s="17" t="s">
        <v>81</v>
      </c>
      <c r="AY180" s="17" t="s">
        <v>139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22</v>
      </c>
      <c r="BK180" s="176">
        <f>ROUND(I180*H180,2)</f>
        <v>0</v>
      </c>
      <c r="BL180" s="17" t="s">
        <v>146</v>
      </c>
      <c r="BM180" s="17" t="s">
        <v>262</v>
      </c>
    </row>
    <row r="181" spans="2:51" s="11" customFormat="1" ht="22.5" customHeight="1">
      <c r="B181" s="177"/>
      <c r="D181" s="178" t="s">
        <v>148</v>
      </c>
      <c r="E181" s="179" t="s">
        <v>20</v>
      </c>
      <c r="F181" s="180" t="s">
        <v>253</v>
      </c>
      <c r="H181" s="181">
        <v>54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148</v>
      </c>
      <c r="AU181" s="179" t="s">
        <v>81</v>
      </c>
      <c r="AV181" s="11" t="s">
        <v>81</v>
      </c>
      <c r="AW181" s="11" t="s">
        <v>37</v>
      </c>
      <c r="AX181" s="11" t="s">
        <v>73</v>
      </c>
      <c r="AY181" s="179" t="s">
        <v>139</v>
      </c>
    </row>
    <row r="182" spans="2:51" s="12" customFormat="1" ht="22.5" customHeight="1">
      <c r="B182" s="186"/>
      <c r="D182" s="178" t="s">
        <v>148</v>
      </c>
      <c r="E182" s="187" t="s">
        <v>20</v>
      </c>
      <c r="F182" s="188" t="s">
        <v>263</v>
      </c>
      <c r="H182" s="189" t="s">
        <v>20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9" t="s">
        <v>148</v>
      </c>
      <c r="AU182" s="189" t="s">
        <v>81</v>
      </c>
      <c r="AV182" s="12" t="s">
        <v>22</v>
      </c>
      <c r="AW182" s="12" t="s">
        <v>37</v>
      </c>
      <c r="AX182" s="12" t="s">
        <v>73</v>
      </c>
      <c r="AY182" s="189" t="s">
        <v>139</v>
      </c>
    </row>
    <row r="183" spans="2:51" s="13" customFormat="1" ht="22.5" customHeight="1">
      <c r="B183" s="194"/>
      <c r="D183" s="195" t="s">
        <v>148</v>
      </c>
      <c r="E183" s="196" t="s">
        <v>20</v>
      </c>
      <c r="F183" s="197" t="s">
        <v>151</v>
      </c>
      <c r="H183" s="198">
        <v>54</v>
      </c>
      <c r="I183" s="199"/>
      <c r="L183" s="194"/>
      <c r="M183" s="200"/>
      <c r="N183" s="201"/>
      <c r="O183" s="201"/>
      <c r="P183" s="201"/>
      <c r="Q183" s="201"/>
      <c r="R183" s="201"/>
      <c r="S183" s="201"/>
      <c r="T183" s="202"/>
      <c r="AT183" s="203" t="s">
        <v>148</v>
      </c>
      <c r="AU183" s="203" t="s">
        <v>81</v>
      </c>
      <c r="AV183" s="13" t="s">
        <v>146</v>
      </c>
      <c r="AW183" s="13" t="s">
        <v>37</v>
      </c>
      <c r="AX183" s="13" t="s">
        <v>22</v>
      </c>
      <c r="AY183" s="203" t="s">
        <v>139</v>
      </c>
    </row>
    <row r="184" spans="2:65" s="1" customFormat="1" ht="31.5" customHeight="1">
      <c r="B184" s="164"/>
      <c r="C184" s="165" t="s">
        <v>264</v>
      </c>
      <c r="D184" s="165" t="s">
        <v>141</v>
      </c>
      <c r="E184" s="166" t="s">
        <v>265</v>
      </c>
      <c r="F184" s="167" t="s">
        <v>266</v>
      </c>
      <c r="G184" s="168" t="s">
        <v>251</v>
      </c>
      <c r="H184" s="169">
        <v>7.02</v>
      </c>
      <c r="I184" s="170"/>
      <c r="J184" s="171">
        <f>ROUND(I184*H184,2)</f>
        <v>0</v>
      </c>
      <c r="K184" s="167" t="s">
        <v>145</v>
      </c>
      <c r="L184" s="34"/>
      <c r="M184" s="172" t="s">
        <v>20</v>
      </c>
      <c r="N184" s="173" t="s">
        <v>44</v>
      </c>
      <c r="O184" s="35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AR184" s="17" t="s">
        <v>146</v>
      </c>
      <c r="AT184" s="17" t="s">
        <v>141</v>
      </c>
      <c r="AU184" s="17" t="s">
        <v>81</v>
      </c>
      <c r="AY184" s="17" t="s">
        <v>139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22</v>
      </c>
      <c r="BK184" s="176">
        <f>ROUND(I184*H184,2)</f>
        <v>0</v>
      </c>
      <c r="BL184" s="17" t="s">
        <v>146</v>
      </c>
      <c r="BM184" s="17" t="s">
        <v>267</v>
      </c>
    </row>
    <row r="185" spans="2:51" s="11" customFormat="1" ht="22.5" customHeight="1">
      <c r="B185" s="177"/>
      <c r="D185" s="178" t="s">
        <v>148</v>
      </c>
      <c r="E185" s="179" t="s">
        <v>20</v>
      </c>
      <c r="F185" s="180" t="s">
        <v>258</v>
      </c>
      <c r="H185" s="181">
        <v>7.02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79" t="s">
        <v>148</v>
      </c>
      <c r="AU185" s="179" t="s">
        <v>81</v>
      </c>
      <c r="AV185" s="11" t="s">
        <v>81</v>
      </c>
      <c r="AW185" s="11" t="s">
        <v>37</v>
      </c>
      <c r="AX185" s="11" t="s">
        <v>73</v>
      </c>
      <c r="AY185" s="179" t="s">
        <v>139</v>
      </c>
    </row>
    <row r="186" spans="2:51" s="12" customFormat="1" ht="22.5" customHeight="1">
      <c r="B186" s="186"/>
      <c r="D186" s="178" t="s">
        <v>148</v>
      </c>
      <c r="E186" s="187" t="s">
        <v>20</v>
      </c>
      <c r="F186" s="188" t="s">
        <v>268</v>
      </c>
      <c r="H186" s="189" t="s">
        <v>20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9" t="s">
        <v>148</v>
      </c>
      <c r="AU186" s="189" t="s">
        <v>81</v>
      </c>
      <c r="AV186" s="12" t="s">
        <v>22</v>
      </c>
      <c r="AW186" s="12" t="s">
        <v>37</v>
      </c>
      <c r="AX186" s="12" t="s">
        <v>73</v>
      </c>
      <c r="AY186" s="189" t="s">
        <v>139</v>
      </c>
    </row>
    <row r="187" spans="2:51" s="13" customFormat="1" ht="22.5" customHeight="1">
      <c r="B187" s="194"/>
      <c r="D187" s="195" t="s">
        <v>148</v>
      </c>
      <c r="E187" s="196" t="s">
        <v>20</v>
      </c>
      <c r="F187" s="197" t="s">
        <v>151</v>
      </c>
      <c r="H187" s="198">
        <v>7.02</v>
      </c>
      <c r="I187" s="199"/>
      <c r="L187" s="194"/>
      <c r="M187" s="200"/>
      <c r="N187" s="201"/>
      <c r="O187" s="201"/>
      <c r="P187" s="201"/>
      <c r="Q187" s="201"/>
      <c r="R187" s="201"/>
      <c r="S187" s="201"/>
      <c r="T187" s="202"/>
      <c r="AT187" s="203" t="s">
        <v>148</v>
      </c>
      <c r="AU187" s="203" t="s">
        <v>81</v>
      </c>
      <c r="AV187" s="13" t="s">
        <v>146</v>
      </c>
      <c r="AW187" s="13" t="s">
        <v>37</v>
      </c>
      <c r="AX187" s="13" t="s">
        <v>22</v>
      </c>
      <c r="AY187" s="203" t="s">
        <v>139</v>
      </c>
    </row>
    <row r="188" spans="2:65" s="1" customFormat="1" ht="22.5" customHeight="1">
      <c r="B188" s="164"/>
      <c r="C188" s="207" t="s">
        <v>269</v>
      </c>
      <c r="D188" s="207" t="s">
        <v>241</v>
      </c>
      <c r="E188" s="208" t="s">
        <v>270</v>
      </c>
      <c r="F188" s="209" t="s">
        <v>271</v>
      </c>
      <c r="G188" s="210" t="s">
        <v>154</v>
      </c>
      <c r="H188" s="211">
        <v>42.271</v>
      </c>
      <c r="I188" s="212"/>
      <c r="J188" s="213">
        <f>ROUND(I188*H188,2)</f>
        <v>0</v>
      </c>
      <c r="K188" s="209" t="s">
        <v>145</v>
      </c>
      <c r="L188" s="214"/>
      <c r="M188" s="215" t="s">
        <v>20</v>
      </c>
      <c r="N188" s="216" t="s">
        <v>44</v>
      </c>
      <c r="O188" s="35"/>
      <c r="P188" s="174">
        <f>O188*H188</f>
        <v>0</v>
      </c>
      <c r="Q188" s="174">
        <v>2.429</v>
      </c>
      <c r="R188" s="174">
        <f>Q188*H188</f>
        <v>102.67625899999999</v>
      </c>
      <c r="S188" s="174">
        <v>0</v>
      </c>
      <c r="T188" s="175">
        <f>S188*H188</f>
        <v>0</v>
      </c>
      <c r="AR188" s="17" t="s">
        <v>179</v>
      </c>
      <c r="AT188" s="17" t="s">
        <v>241</v>
      </c>
      <c r="AU188" s="17" t="s">
        <v>81</v>
      </c>
      <c r="AY188" s="17" t="s">
        <v>139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7" t="s">
        <v>22</v>
      </c>
      <c r="BK188" s="176">
        <f>ROUND(I188*H188,2)</f>
        <v>0</v>
      </c>
      <c r="BL188" s="17" t="s">
        <v>146</v>
      </c>
      <c r="BM188" s="17" t="s">
        <v>272</v>
      </c>
    </row>
    <row r="189" spans="2:51" s="11" customFormat="1" ht="22.5" customHeight="1">
      <c r="B189" s="177"/>
      <c r="D189" s="178" t="s">
        <v>148</v>
      </c>
      <c r="E189" s="179" t="s">
        <v>20</v>
      </c>
      <c r="F189" s="180" t="s">
        <v>273</v>
      </c>
      <c r="H189" s="181">
        <v>34.336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79" t="s">
        <v>148</v>
      </c>
      <c r="AU189" s="179" t="s">
        <v>81</v>
      </c>
      <c r="AV189" s="11" t="s">
        <v>81</v>
      </c>
      <c r="AW189" s="11" t="s">
        <v>37</v>
      </c>
      <c r="AX189" s="11" t="s">
        <v>73</v>
      </c>
      <c r="AY189" s="179" t="s">
        <v>139</v>
      </c>
    </row>
    <row r="190" spans="2:51" s="11" customFormat="1" ht="22.5" customHeight="1">
      <c r="B190" s="177"/>
      <c r="D190" s="178" t="s">
        <v>148</v>
      </c>
      <c r="E190" s="179" t="s">
        <v>20</v>
      </c>
      <c r="F190" s="180" t="s">
        <v>274</v>
      </c>
      <c r="H190" s="181">
        <v>7.935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148</v>
      </c>
      <c r="AU190" s="179" t="s">
        <v>81</v>
      </c>
      <c r="AV190" s="11" t="s">
        <v>81</v>
      </c>
      <c r="AW190" s="11" t="s">
        <v>37</v>
      </c>
      <c r="AX190" s="11" t="s">
        <v>73</v>
      </c>
      <c r="AY190" s="179" t="s">
        <v>139</v>
      </c>
    </row>
    <row r="191" spans="2:51" s="12" customFormat="1" ht="22.5" customHeight="1">
      <c r="B191" s="186"/>
      <c r="D191" s="178" t="s">
        <v>148</v>
      </c>
      <c r="E191" s="187" t="s">
        <v>20</v>
      </c>
      <c r="F191" s="188" t="s">
        <v>268</v>
      </c>
      <c r="H191" s="189" t="s">
        <v>20</v>
      </c>
      <c r="I191" s="190"/>
      <c r="L191" s="186"/>
      <c r="M191" s="191"/>
      <c r="N191" s="192"/>
      <c r="O191" s="192"/>
      <c r="P191" s="192"/>
      <c r="Q191" s="192"/>
      <c r="R191" s="192"/>
      <c r="S191" s="192"/>
      <c r="T191" s="193"/>
      <c r="AT191" s="189" t="s">
        <v>148</v>
      </c>
      <c r="AU191" s="189" t="s">
        <v>81</v>
      </c>
      <c r="AV191" s="12" t="s">
        <v>22</v>
      </c>
      <c r="AW191" s="12" t="s">
        <v>37</v>
      </c>
      <c r="AX191" s="12" t="s">
        <v>73</v>
      </c>
      <c r="AY191" s="189" t="s">
        <v>139</v>
      </c>
    </row>
    <row r="192" spans="2:51" s="13" customFormat="1" ht="22.5" customHeight="1">
      <c r="B192" s="194"/>
      <c r="D192" s="195" t="s">
        <v>148</v>
      </c>
      <c r="E192" s="196" t="s">
        <v>20</v>
      </c>
      <c r="F192" s="197" t="s">
        <v>151</v>
      </c>
      <c r="H192" s="198">
        <v>42.271</v>
      </c>
      <c r="I192" s="199"/>
      <c r="L192" s="194"/>
      <c r="M192" s="200"/>
      <c r="N192" s="201"/>
      <c r="O192" s="201"/>
      <c r="P192" s="201"/>
      <c r="Q192" s="201"/>
      <c r="R192" s="201"/>
      <c r="S192" s="201"/>
      <c r="T192" s="202"/>
      <c r="AT192" s="203" t="s">
        <v>148</v>
      </c>
      <c r="AU192" s="203" t="s">
        <v>81</v>
      </c>
      <c r="AV192" s="13" t="s">
        <v>146</v>
      </c>
      <c r="AW192" s="13" t="s">
        <v>37</v>
      </c>
      <c r="AX192" s="13" t="s">
        <v>22</v>
      </c>
      <c r="AY192" s="203" t="s">
        <v>139</v>
      </c>
    </row>
    <row r="193" spans="2:65" s="1" customFormat="1" ht="22.5" customHeight="1">
      <c r="B193" s="164"/>
      <c r="C193" s="165" t="s">
        <v>275</v>
      </c>
      <c r="D193" s="165" t="s">
        <v>141</v>
      </c>
      <c r="E193" s="166" t="s">
        <v>276</v>
      </c>
      <c r="F193" s="167" t="s">
        <v>277</v>
      </c>
      <c r="G193" s="168" t="s">
        <v>220</v>
      </c>
      <c r="H193" s="169">
        <v>2.315</v>
      </c>
      <c r="I193" s="170"/>
      <c r="J193" s="171">
        <f>ROUND(I193*H193,2)</f>
        <v>0</v>
      </c>
      <c r="K193" s="167" t="s">
        <v>145</v>
      </c>
      <c r="L193" s="34"/>
      <c r="M193" s="172" t="s">
        <v>20</v>
      </c>
      <c r="N193" s="173" t="s">
        <v>44</v>
      </c>
      <c r="O193" s="35"/>
      <c r="P193" s="174">
        <f>O193*H193</f>
        <v>0</v>
      </c>
      <c r="Q193" s="174">
        <v>1.11332</v>
      </c>
      <c r="R193" s="174">
        <f>Q193*H193</f>
        <v>2.5773358</v>
      </c>
      <c r="S193" s="174">
        <v>0</v>
      </c>
      <c r="T193" s="175">
        <f>S193*H193</f>
        <v>0</v>
      </c>
      <c r="AR193" s="17" t="s">
        <v>146</v>
      </c>
      <c r="AT193" s="17" t="s">
        <v>141</v>
      </c>
      <c r="AU193" s="17" t="s">
        <v>81</v>
      </c>
      <c r="AY193" s="17" t="s">
        <v>139</v>
      </c>
      <c r="BE193" s="176">
        <f>IF(N193="základní",J193,0)</f>
        <v>0</v>
      </c>
      <c r="BF193" s="176">
        <f>IF(N193="snížená",J193,0)</f>
        <v>0</v>
      </c>
      <c r="BG193" s="176">
        <f>IF(N193="zákl. přenesená",J193,0)</f>
        <v>0</v>
      </c>
      <c r="BH193" s="176">
        <f>IF(N193="sníž. přenesená",J193,0)</f>
        <v>0</v>
      </c>
      <c r="BI193" s="176">
        <f>IF(N193="nulová",J193,0)</f>
        <v>0</v>
      </c>
      <c r="BJ193" s="17" t="s">
        <v>22</v>
      </c>
      <c r="BK193" s="176">
        <f>ROUND(I193*H193,2)</f>
        <v>0</v>
      </c>
      <c r="BL193" s="17" t="s">
        <v>146</v>
      </c>
      <c r="BM193" s="17" t="s">
        <v>278</v>
      </c>
    </row>
    <row r="194" spans="2:51" s="11" customFormat="1" ht="22.5" customHeight="1">
      <c r="B194" s="177"/>
      <c r="D194" s="178" t="s">
        <v>148</v>
      </c>
      <c r="E194" s="179" t="s">
        <v>20</v>
      </c>
      <c r="F194" s="180" t="s">
        <v>279</v>
      </c>
      <c r="H194" s="181">
        <v>2.315</v>
      </c>
      <c r="I194" s="182"/>
      <c r="L194" s="177"/>
      <c r="M194" s="183"/>
      <c r="N194" s="184"/>
      <c r="O194" s="184"/>
      <c r="P194" s="184"/>
      <c r="Q194" s="184"/>
      <c r="R194" s="184"/>
      <c r="S194" s="184"/>
      <c r="T194" s="185"/>
      <c r="AT194" s="179" t="s">
        <v>148</v>
      </c>
      <c r="AU194" s="179" t="s">
        <v>81</v>
      </c>
      <c r="AV194" s="11" t="s">
        <v>81</v>
      </c>
      <c r="AW194" s="11" t="s">
        <v>37</v>
      </c>
      <c r="AX194" s="11" t="s">
        <v>73</v>
      </c>
      <c r="AY194" s="179" t="s">
        <v>139</v>
      </c>
    </row>
    <row r="195" spans="2:51" s="12" customFormat="1" ht="22.5" customHeight="1">
      <c r="B195" s="186"/>
      <c r="D195" s="178" t="s">
        <v>148</v>
      </c>
      <c r="E195" s="187" t="s">
        <v>20</v>
      </c>
      <c r="F195" s="188" t="s">
        <v>280</v>
      </c>
      <c r="H195" s="189" t="s">
        <v>20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9" t="s">
        <v>148</v>
      </c>
      <c r="AU195" s="189" t="s">
        <v>81</v>
      </c>
      <c r="AV195" s="12" t="s">
        <v>22</v>
      </c>
      <c r="AW195" s="12" t="s">
        <v>37</v>
      </c>
      <c r="AX195" s="12" t="s">
        <v>73</v>
      </c>
      <c r="AY195" s="189" t="s">
        <v>139</v>
      </c>
    </row>
    <row r="196" spans="2:51" s="13" customFormat="1" ht="22.5" customHeight="1">
      <c r="B196" s="194"/>
      <c r="D196" s="195" t="s">
        <v>148</v>
      </c>
      <c r="E196" s="196" t="s">
        <v>20</v>
      </c>
      <c r="F196" s="197" t="s">
        <v>151</v>
      </c>
      <c r="H196" s="198">
        <v>2.315</v>
      </c>
      <c r="I196" s="199"/>
      <c r="L196" s="194"/>
      <c r="M196" s="200"/>
      <c r="N196" s="201"/>
      <c r="O196" s="201"/>
      <c r="P196" s="201"/>
      <c r="Q196" s="201"/>
      <c r="R196" s="201"/>
      <c r="S196" s="201"/>
      <c r="T196" s="202"/>
      <c r="AT196" s="203" t="s">
        <v>148</v>
      </c>
      <c r="AU196" s="203" t="s">
        <v>81</v>
      </c>
      <c r="AV196" s="13" t="s">
        <v>146</v>
      </c>
      <c r="AW196" s="13" t="s">
        <v>37</v>
      </c>
      <c r="AX196" s="13" t="s">
        <v>22</v>
      </c>
      <c r="AY196" s="203" t="s">
        <v>139</v>
      </c>
    </row>
    <row r="197" spans="2:65" s="1" customFormat="1" ht="22.5" customHeight="1">
      <c r="B197" s="164"/>
      <c r="C197" s="165" t="s">
        <v>281</v>
      </c>
      <c r="D197" s="165" t="s">
        <v>141</v>
      </c>
      <c r="E197" s="166" t="s">
        <v>282</v>
      </c>
      <c r="F197" s="167" t="s">
        <v>283</v>
      </c>
      <c r="G197" s="168" t="s">
        <v>154</v>
      </c>
      <c r="H197" s="169">
        <v>11.2</v>
      </c>
      <c r="I197" s="170"/>
      <c r="J197" s="171">
        <f>ROUND(I197*H197,2)</f>
        <v>0</v>
      </c>
      <c r="K197" s="167" t="s">
        <v>145</v>
      </c>
      <c r="L197" s="34"/>
      <c r="M197" s="172" t="s">
        <v>20</v>
      </c>
      <c r="N197" s="173" t="s">
        <v>44</v>
      </c>
      <c r="O197" s="35"/>
      <c r="P197" s="174">
        <f>O197*H197</f>
        <v>0</v>
      </c>
      <c r="Q197" s="174">
        <v>2.25634</v>
      </c>
      <c r="R197" s="174">
        <f>Q197*H197</f>
        <v>25.271007999999995</v>
      </c>
      <c r="S197" s="174">
        <v>0</v>
      </c>
      <c r="T197" s="175">
        <f>S197*H197</f>
        <v>0</v>
      </c>
      <c r="AR197" s="17" t="s">
        <v>146</v>
      </c>
      <c r="AT197" s="17" t="s">
        <v>141</v>
      </c>
      <c r="AU197" s="17" t="s">
        <v>81</v>
      </c>
      <c r="AY197" s="17" t="s">
        <v>139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7" t="s">
        <v>22</v>
      </c>
      <c r="BK197" s="176">
        <f>ROUND(I197*H197,2)</f>
        <v>0</v>
      </c>
      <c r="BL197" s="17" t="s">
        <v>146</v>
      </c>
      <c r="BM197" s="17" t="s">
        <v>284</v>
      </c>
    </row>
    <row r="198" spans="2:51" s="11" customFormat="1" ht="22.5" customHeight="1">
      <c r="B198" s="177"/>
      <c r="D198" s="178" t="s">
        <v>148</v>
      </c>
      <c r="E198" s="179" t="s">
        <v>20</v>
      </c>
      <c r="F198" s="180" t="s">
        <v>183</v>
      </c>
      <c r="H198" s="181">
        <v>11.2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79" t="s">
        <v>148</v>
      </c>
      <c r="AU198" s="179" t="s">
        <v>81</v>
      </c>
      <c r="AV198" s="11" t="s">
        <v>81</v>
      </c>
      <c r="AW198" s="11" t="s">
        <v>37</v>
      </c>
      <c r="AX198" s="11" t="s">
        <v>73</v>
      </c>
      <c r="AY198" s="179" t="s">
        <v>139</v>
      </c>
    </row>
    <row r="199" spans="2:51" s="12" customFormat="1" ht="22.5" customHeight="1">
      <c r="B199" s="186"/>
      <c r="D199" s="178" t="s">
        <v>148</v>
      </c>
      <c r="E199" s="187" t="s">
        <v>20</v>
      </c>
      <c r="F199" s="188" t="s">
        <v>285</v>
      </c>
      <c r="H199" s="189" t="s">
        <v>20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9" t="s">
        <v>148</v>
      </c>
      <c r="AU199" s="189" t="s">
        <v>81</v>
      </c>
      <c r="AV199" s="12" t="s">
        <v>22</v>
      </c>
      <c r="AW199" s="12" t="s">
        <v>37</v>
      </c>
      <c r="AX199" s="12" t="s">
        <v>73</v>
      </c>
      <c r="AY199" s="189" t="s">
        <v>139</v>
      </c>
    </row>
    <row r="200" spans="2:51" s="13" customFormat="1" ht="22.5" customHeight="1">
      <c r="B200" s="194"/>
      <c r="D200" s="195" t="s">
        <v>148</v>
      </c>
      <c r="E200" s="196" t="s">
        <v>20</v>
      </c>
      <c r="F200" s="197" t="s">
        <v>151</v>
      </c>
      <c r="H200" s="198">
        <v>11.2</v>
      </c>
      <c r="I200" s="199"/>
      <c r="L200" s="194"/>
      <c r="M200" s="200"/>
      <c r="N200" s="201"/>
      <c r="O200" s="201"/>
      <c r="P200" s="201"/>
      <c r="Q200" s="201"/>
      <c r="R200" s="201"/>
      <c r="S200" s="201"/>
      <c r="T200" s="202"/>
      <c r="AT200" s="203" t="s">
        <v>148</v>
      </c>
      <c r="AU200" s="203" t="s">
        <v>81</v>
      </c>
      <c r="AV200" s="13" t="s">
        <v>146</v>
      </c>
      <c r="AW200" s="13" t="s">
        <v>37</v>
      </c>
      <c r="AX200" s="13" t="s">
        <v>22</v>
      </c>
      <c r="AY200" s="203" t="s">
        <v>139</v>
      </c>
    </row>
    <row r="201" spans="2:65" s="1" customFormat="1" ht="22.5" customHeight="1">
      <c r="B201" s="164"/>
      <c r="C201" s="165" t="s">
        <v>286</v>
      </c>
      <c r="D201" s="165" t="s">
        <v>141</v>
      </c>
      <c r="E201" s="166" t="s">
        <v>287</v>
      </c>
      <c r="F201" s="167" t="s">
        <v>288</v>
      </c>
      <c r="G201" s="168" t="s">
        <v>144</v>
      </c>
      <c r="H201" s="169">
        <v>6.68</v>
      </c>
      <c r="I201" s="170"/>
      <c r="J201" s="171">
        <f>ROUND(I201*H201,2)</f>
        <v>0</v>
      </c>
      <c r="K201" s="167" t="s">
        <v>145</v>
      </c>
      <c r="L201" s="34"/>
      <c r="M201" s="172" t="s">
        <v>20</v>
      </c>
      <c r="N201" s="173" t="s">
        <v>44</v>
      </c>
      <c r="O201" s="35"/>
      <c r="P201" s="174">
        <f>O201*H201</f>
        <v>0</v>
      </c>
      <c r="Q201" s="174">
        <v>0.00103</v>
      </c>
      <c r="R201" s="174">
        <f>Q201*H201</f>
        <v>0.0068804</v>
      </c>
      <c r="S201" s="174">
        <v>0</v>
      </c>
      <c r="T201" s="175">
        <f>S201*H201</f>
        <v>0</v>
      </c>
      <c r="AR201" s="17" t="s">
        <v>146</v>
      </c>
      <c r="AT201" s="17" t="s">
        <v>141</v>
      </c>
      <c r="AU201" s="17" t="s">
        <v>81</v>
      </c>
      <c r="AY201" s="17" t="s">
        <v>139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7" t="s">
        <v>22</v>
      </c>
      <c r="BK201" s="176">
        <f>ROUND(I201*H201,2)</f>
        <v>0</v>
      </c>
      <c r="BL201" s="17" t="s">
        <v>146</v>
      </c>
      <c r="BM201" s="17" t="s">
        <v>289</v>
      </c>
    </row>
    <row r="202" spans="2:51" s="11" customFormat="1" ht="22.5" customHeight="1">
      <c r="B202" s="177"/>
      <c r="D202" s="178" t="s">
        <v>148</v>
      </c>
      <c r="E202" s="179" t="s">
        <v>20</v>
      </c>
      <c r="F202" s="180" t="s">
        <v>290</v>
      </c>
      <c r="H202" s="181">
        <v>6.68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148</v>
      </c>
      <c r="AU202" s="179" t="s">
        <v>81</v>
      </c>
      <c r="AV202" s="11" t="s">
        <v>81</v>
      </c>
      <c r="AW202" s="11" t="s">
        <v>37</v>
      </c>
      <c r="AX202" s="11" t="s">
        <v>73</v>
      </c>
      <c r="AY202" s="179" t="s">
        <v>139</v>
      </c>
    </row>
    <row r="203" spans="2:51" s="13" customFormat="1" ht="22.5" customHeight="1">
      <c r="B203" s="194"/>
      <c r="D203" s="195" t="s">
        <v>148</v>
      </c>
      <c r="E203" s="196" t="s">
        <v>20</v>
      </c>
      <c r="F203" s="197" t="s">
        <v>151</v>
      </c>
      <c r="H203" s="198">
        <v>6.68</v>
      </c>
      <c r="I203" s="199"/>
      <c r="L203" s="194"/>
      <c r="M203" s="200"/>
      <c r="N203" s="201"/>
      <c r="O203" s="201"/>
      <c r="P203" s="201"/>
      <c r="Q203" s="201"/>
      <c r="R203" s="201"/>
      <c r="S203" s="201"/>
      <c r="T203" s="202"/>
      <c r="AT203" s="203" t="s">
        <v>148</v>
      </c>
      <c r="AU203" s="203" t="s">
        <v>81</v>
      </c>
      <c r="AV203" s="13" t="s">
        <v>146</v>
      </c>
      <c r="AW203" s="13" t="s">
        <v>37</v>
      </c>
      <c r="AX203" s="13" t="s">
        <v>22</v>
      </c>
      <c r="AY203" s="203" t="s">
        <v>139</v>
      </c>
    </row>
    <row r="204" spans="2:65" s="1" customFormat="1" ht="22.5" customHeight="1">
      <c r="B204" s="164"/>
      <c r="C204" s="165" t="s">
        <v>291</v>
      </c>
      <c r="D204" s="165" t="s">
        <v>141</v>
      </c>
      <c r="E204" s="166" t="s">
        <v>292</v>
      </c>
      <c r="F204" s="167" t="s">
        <v>293</v>
      </c>
      <c r="G204" s="168" t="s">
        <v>144</v>
      </c>
      <c r="H204" s="169">
        <v>6.68</v>
      </c>
      <c r="I204" s="170"/>
      <c r="J204" s="171">
        <f>ROUND(I204*H204,2)</f>
        <v>0</v>
      </c>
      <c r="K204" s="167" t="s">
        <v>145</v>
      </c>
      <c r="L204" s="34"/>
      <c r="M204" s="172" t="s">
        <v>20</v>
      </c>
      <c r="N204" s="173" t="s">
        <v>44</v>
      </c>
      <c r="O204" s="35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7" t="s">
        <v>146</v>
      </c>
      <c r="AT204" s="17" t="s">
        <v>141</v>
      </c>
      <c r="AU204" s="17" t="s">
        <v>81</v>
      </c>
      <c r="AY204" s="17" t="s">
        <v>139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22</v>
      </c>
      <c r="BK204" s="176">
        <f>ROUND(I204*H204,2)</f>
        <v>0</v>
      </c>
      <c r="BL204" s="17" t="s">
        <v>146</v>
      </c>
      <c r="BM204" s="17" t="s">
        <v>294</v>
      </c>
    </row>
    <row r="205" spans="2:63" s="10" customFormat="1" ht="29.25" customHeight="1">
      <c r="B205" s="150"/>
      <c r="D205" s="161" t="s">
        <v>72</v>
      </c>
      <c r="E205" s="162" t="s">
        <v>158</v>
      </c>
      <c r="F205" s="162" t="s">
        <v>295</v>
      </c>
      <c r="I205" s="153"/>
      <c r="J205" s="163">
        <f>BK205</f>
        <v>0</v>
      </c>
      <c r="L205" s="150"/>
      <c r="M205" s="155"/>
      <c r="N205" s="156"/>
      <c r="O205" s="156"/>
      <c r="P205" s="157">
        <f>SUM(P206:P227)</f>
        <v>0</v>
      </c>
      <c r="Q205" s="156"/>
      <c r="R205" s="157">
        <f>SUM(R206:R227)</f>
        <v>28.560776599999993</v>
      </c>
      <c r="S205" s="156"/>
      <c r="T205" s="158">
        <f>SUM(T206:T227)</f>
        <v>0</v>
      </c>
      <c r="AR205" s="151" t="s">
        <v>22</v>
      </c>
      <c r="AT205" s="159" t="s">
        <v>72</v>
      </c>
      <c r="AU205" s="159" t="s">
        <v>22</v>
      </c>
      <c r="AY205" s="151" t="s">
        <v>139</v>
      </c>
      <c r="BK205" s="160">
        <f>SUM(BK206:BK227)</f>
        <v>0</v>
      </c>
    </row>
    <row r="206" spans="2:65" s="1" customFormat="1" ht="31.5" customHeight="1">
      <c r="B206" s="164"/>
      <c r="C206" s="165" t="s">
        <v>296</v>
      </c>
      <c r="D206" s="165" t="s">
        <v>141</v>
      </c>
      <c r="E206" s="166" t="s">
        <v>297</v>
      </c>
      <c r="F206" s="167" t="s">
        <v>298</v>
      </c>
      <c r="G206" s="168" t="s">
        <v>144</v>
      </c>
      <c r="H206" s="169">
        <v>81.329</v>
      </c>
      <c r="I206" s="170"/>
      <c r="J206" s="171">
        <f>ROUND(I206*H206,2)</f>
        <v>0</v>
      </c>
      <c r="K206" s="167" t="s">
        <v>145</v>
      </c>
      <c r="L206" s="34"/>
      <c r="M206" s="172" t="s">
        <v>20</v>
      </c>
      <c r="N206" s="173" t="s">
        <v>44</v>
      </c>
      <c r="O206" s="35"/>
      <c r="P206" s="174">
        <f>O206*H206</f>
        <v>0</v>
      </c>
      <c r="Q206" s="174">
        <v>0.26119</v>
      </c>
      <c r="R206" s="174">
        <f>Q206*H206</f>
        <v>21.242321509999996</v>
      </c>
      <c r="S206" s="174">
        <v>0</v>
      </c>
      <c r="T206" s="175">
        <f>S206*H206</f>
        <v>0</v>
      </c>
      <c r="AR206" s="17" t="s">
        <v>146</v>
      </c>
      <c r="AT206" s="17" t="s">
        <v>141</v>
      </c>
      <c r="AU206" s="17" t="s">
        <v>81</v>
      </c>
      <c r="AY206" s="17" t="s">
        <v>139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22</v>
      </c>
      <c r="BK206" s="176">
        <f>ROUND(I206*H206,2)</f>
        <v>0</v>
      </c>
      <c r="BL206" s="17" t="s">
        <v>146</v>
      </c>
      <c r="BM206" s="17" t="s">
        <v>299</v>
      </c>
    </row>
    <row r="207" spans="2:51" s="11" customFormat="1" ht="22.5" customHeight="1">
      <c r="B207" s="177"/>
      <c r="D207" s="178" t="s">
        <v>148</v>
      </c>
      <c r="E207" s="179" t="s">
        <v>20</v>
      </c>
      <c r="F207" s="180" t="s">
        <v>300</v>
      </c>
      <c r="H207" s="181">
        <v>20.129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148</v>
      </c>
      <c r="AU207" s="179" t="s">
        <v>81</v>
      </c>
      <c r="AV207" s="11" t="s">
        <v>81</v>
      </c>
      <c r="AW207" s="11" t="s">
        <v>37</v>
      </c>
      <c r="AX207" s="11" t="s">
        <v>73</v>
      </c>
      <c r="AY207" s="179" t="s">
        <v>139</v>
      </c>
    </row>
    <row r="208" spans="2:51" s="12" customFormat="1" ht="22.5" customHeight="1">
      <c r="B208" s="186"/>
      <c r="D208" s="178" t="s">
        <v>148</v>
      </c>
      <c r="E208" s="187" t="s">
        <v>20</v>
      </c>
      <c r="F208" s="188" t="s">
        <v>301</v>
      </c>
      <c r="H208" s="189" t="s">
        <v>20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9" t="s">
        <v>148</v>
      </c>
      <c r="AU208" s="189" t="s">
        <v>81</v>
      </c>
      <c r="AV208" s="12" t="s">
        <v>22</v>
      </c>
      <c r="AW208" s="12" t="s">
        <v>37</v>
      </c>
      <c r="AX208" s="12" t="s">
        <v>73</v>
      </c>
      <c r="AY208" s="189" t="s">
        <v>139</v>
      </c>
    </row>
    <row r="209" spans="2:51" s="11" customFormat="1" ht="22.5" customHeight="1">
      <c r="B209" s="177"/>
      <c r="D209" s="178" t="s">
        <v>148</v>
      </c>
      <c r="E209" s="179" t="s">
        <v>20</v>
      </c>
      <c r="F209" s="180" t="s">
        <v>302</v>
      </c>
      <c r="H209" s="181">
        <v>4.432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148</v>
      </c>
      <c r="AU209" s="179" t="s">
        <v>81</v>
      </c>
      <c r="AV209" s="11" t="s">
        <v>81</v>
      </c>
      <c r="AW209" s="11" t="s">
        <v>37</v>
      </c>
      <c r="AX209" s="11" t="s">
        <v>73</v>
      </c>
      <c r="AY209" s="179" t="s">
        <v>139</v>
      </c>
    </row>
    <row r="210" spans="2:51" s="11" customFormat="1" ht="22.5" customHeight="1">
      <c r="B210" s="177"/>
      <c r="D210" s="178" t="s">
        <v>148</v>
      </c>
      <c r="E210" s="179" t="s">
        <v>20</v>
      </c>
      <c r="F210" s="180" t="s">
        <v>303</v>
      </c>
      <c r="H210" s="181">
        <v>56.768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79" t="s">
        <v>148</v>
      </c>
      <c r="AU210" s="179" t="s">
        <v>81</v>
      </c>
      <c r="AV210" s="11" t="s">
        <v>81</v>
      </c>
      <c r="AW210" s="11" t="s">
        <v>37</v>
      </c>
      <c r="AX210" s="11" t="s">
        <v>73</v>
      </c>
      <c r="AY210" s="179" t="s">
        <v>139</v>
      </c>
    </row>
    <row r="211" spans="2:51" s="13" customFormat="1" ht="22.5" customHeight="1">
      <c r="B211" s="194"/>
      <c r="D211" s="195" t="s">
        <v>148</v>
      </c>
      <c r="E211" s="196" t="s">
        <v>20</v>
      </c>
      <c r="F211" s="197" t="s">
        <v>151</v>
      </c>
      <c r="H211" s="198">
        <v>81.329</v>
      </c>
      <c r="I211" s="199"/>
      <c r="L211" s="194"/>
      <c r="M211" s="200"/>
      <c r="N211" s="201"/>
      <c r="O211" s="201"/>
      <c r="P211" s="201"/>
      <c r="Q211" s="201"/>
      <c r="R211" s="201"/>
      <c r="S211" s="201"/>
      <c r="T211" s="202"/>
      <c r="AT211" s="203" t="s">
        <v>148</v>
      </c>
      <c r="AU211" s="203" t="s">
        <v>81</v>
      </c>
      <c r="AV211" s="13" t="s">
        <v>146</v>
      </c>
      <c r="AW211" s="13" t="s">
        <v>37</v>
      </c>
      <c r="AX211" s="13" t="s">
        <v>22</v>
      </c>
      <c r="AY211" s="203" t="s">
        <v>139</v>
      </c>
    </row>
    <row r="212" spans="2:65" s="1" customFormat="1" ht="22.5" customHeight="1">
      <c r="B212" s="164"/>
      <c r="C212" s="165" t="s">
        <v>304</v>
      </c>
      <c r="D212" s="165" t="s">
        <v>141</v>
      </c>
      <c r="E212" s="166" t="s">
        <v>305</v>
      </c>
      <c r="F212" s="167" t="s">
        <v>306</v>
      </c>
      <c r="G212" s="168" t="s">
        <v>220</v>
      </c>
      <c r="H212" s="169">
        <v>0.188</v>
      </c>
      <c r="I212" s="170"/>
      <c r="J212" s="171">
        <f>ROUND(I212*H212,2)</f>
        <v>0</v>
      </c>
      <c r="K212" s="167" t="s">
        <v>145</v>
      </c>
      <c r="L212" s="34"/>
      <c r="M212" s="172" t="s">
        <v>20</v>
      </c>
      <c r="N212" s="173" t="s">
        <v>44</v>
      </c>
      <c r="O212" s="35"/>
      <c r="P212" s="174">
        <f>O212*H212</f>
        <v>0</v>
      </c>
      <c r="Q212" s="174">
        <v>0.01709</v>
      </c>
      <c r="R212" s="174">
        <f>Q212*H212</f>
        <v>0.00321292</v>
      </c>
      <c r="S212" s="174">
        <v>0</v>
      </c>
      <c r="T212" s="175">
        <f>S212*H212</f>
        <v>0</v>
      </c>
      <c r="AR212" s="17" t="s">
        <v>146</v>
      </c>
      <c r="AT212" s="17" t="s">
        <v>141</v>
      </c>
      <c r="AU212" s="17" t="s">
        <v>81</v>
      </c>
      <c r="AY212" s="17" t="s">
        <v>139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22</v>
      </c>
      <c r="BK212" s="176">
        <f>ROUND(I212*H212,2)</f>
        <v>0</v>
      </c>
      <c r="BL212" s="17" t="s">
        <v>146</v>
      </c>
      <c r="BM212" s="17" t="s">
        <v>307</v>
      </c>
    </row>
    <row r="213" spans="2:51" s="11" customFormat="1" ht="22.5" customHeight="1">
      <c r="B213" s="177"/>
      <c r="D213" s="178" t="s">
        <v>148</v>
      </c>
      <c r="E213" s="179" t="s">
        <v>20</v>
      </c>
      <c r="F213" s="180" t="s">
        <v>308</v>
      </c>
      <c r="H213" s="181">
        <v>0.188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148</v>
      </c>
      <c r="AU213" s="179" t="s">
        <v>81</v>
      </c>
      <c r="AV213" s="11" t="s">
        <v>81</v>
      </c>
      <c r="AW213" s="11" t="s">
        <v>37</v>
      </c>
      <c r="AX213" s="11" t="s">
        <v>73</v>
      </c>
      <c r="AY213" s="179" t="s">
        <v>139</v>
      </c>
    </row>
    <row r="214" spans="2:51" s="12" customFormat="1" ht="22.5" customHeight="1">
      <c r="B214" s="186"/>
      <c r="D214" s="178" t="s">
        <v>148</v>
      </c>
      <c r="E214" s="187" t="s">
        <v>20</v>
      </c>
      <c r="F214" s="188" t="s">
        <v>309</v>
      </c>
      <c r="H214" s="189" t="s">
        <v>20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9" t="s">
        <v>148</v>
      </c>
      <c r="AU214" s="189" t="s">
        <v>81</v>
      </c>
      <c r="AV214" s="12" t="s">
        <v>22</v>
      </c>
      <c r="AW214" s="12" t="s">
        <v>37</v>
      </c>
      <c r="AX214" s="12" t="s">
        <v>73</v>
      </c>
      <c r="AY214" s="189" t="s">
        <v>139</v>
      </c>
    </row>
    <row r="215" spans="2:51" s="13" customFormat="1" ht="22.5" customHeight="1">
      <c r="B215" s="194"/>
      <c r="D215" s="195" t="s">
        <v>148</v>
      </c>
      <c r="E215" s="196" t="s">
        <v>20</v>
      </c>
      <c r="F215" s="197" t="s">
        <v>151</v>
      </c>
      <c r="H215" s="198">
        <v>0.188</v>
      </c>
      <c r="I215" s="199"/>
      <c r="L215" s="194"/>
      <c r="M215" s="200"/>
      <c r="N215" s="201"/>
      <c r="O215" s="201"/>
      <c r="P215" s="201"/>
      <c r="Q215" s="201"/>
      <c r="R215" s="201"/>
      <c r="S215" s="201"/>
      <c r="T215" s="202"/>
      <c r="AT215" s="203" t="s">
        <v>148</v>
      </c>
      <c r="AU215" s="203" t="s">
        <v>81</v>
      </c>
      <c r="AV215" s="13" t="s">
        <v>146</v>
      </c>
      <c r="AW215" s="13" t="s">
        <v>37</v>
      </c>
      <c r="AX215" s="13" t="s">
        <v>22</v>
      </c>
      <c r="AY215" s="203" t="s">
        <v>139</v>
      </c>
    </row>
    <row r="216" spans="2:65" s="1" customFormat="1" ht="22.5" customHeight="1">
      <c r="B216" s="164"/>
      <c r="C216" s="207" t="s">
        <v>310</v>
      </c>
      <c r="D216" s="207" t="s">
        <v>241</v>
      </c>
      <c r="E216" s="208" t="s">
        <v>311</v>
      </c>
      <c r="F216" s="209" t="s">
        <v>312</v>
      </c>
      <c r="G216" s="210" t="s">
        <v>220</v>
      </c>
      <c r="H216" s="211">
        <v>0.188</v>
      </c>
      <c r="I216" s="212"/>
      <c r="J216" s="213">
        <f>ROUND(I216*H216,2)</f>
        <v>0</v>
      </c>
      <c r="K216" s="209" t="s">
        <v>145</v>
      </c>
      <c r="L216" s="214"/>
      <c r="M216" s="215" t="s">
        <v>20</v>
      </c>
      <c r="N216" s="216" t="s">
        <v>44</v>
      </c>
      <c r="O216" s="35"/>
      <c r="P216" s="174">
        <f>O216*H216</f>
        <v>0</v>
      </c>
      <c r="Q216" s="174">
        <v>1</v>
      </c>
      <c r="R216" s="174">
        <f>Q216*H216</f>
        <v>0.188</v>
      </c>
      <c r="S216" s="174">
        <v>0</v>
      </c>
      <c r="T216" s="175">
        <f>S216*H216</f>
        <v>0</v>
      </c>
      <c r="AR216" s="17" t="s">
        <v>179</v>
      </c>
      <c r="AT216" s="17" t="s">
        <v>241</v>
      </c>
      <c r="AU216" s="17" t="s">
        <v>81</v>
      </c>
      <c r="AY216" s="17" t="s">
        <v>139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7" t="s">
        <v>22</v>
      </c>
      <c r="BK216" s="176">
        <f>ROUND(I216*H216,2)</f>
        <v>0</v>
      </c>
      <c r="BL216" s="17" t="s">
        <v>146</v>
      </c>
      <c r="BM216" s="17" t="s">
        <v>313</v>
      </c>
    </row>
    <row r="217" spans="2:47" s="1" customFormat="1" ht="30" customHeight="1">
      <c r="B217" s="34"/>
      <c r="D217" s="195" t="s">
        <v>245</v>
      </c>
      <c r="F217" s="220" t="s">
        <v>314</v>
      </c>
      <c r="I217" s="138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245</v>
      </c>
      <c r="AU217" s="17" t="s">
        <v>81</v>
      </c>
    </row>
    <row r="218" spans="2:65" s="1" customFormat="1" ht="22.5" customHeight="1">
      <c r="B218" s="164"/>
      <c r="C218" s="165" t="s">
        <v>315</v>
      </c>
      <c r="D218" s="165" t="s">
        <v>141</v>
      </c>
      <c r="E218" s="166" t="s">
        <v>316</v>
      </c>
      <c r="F218" s="167" t="s">
        <v>317</v>
      </c>
      <c r="G218" s="168" t="s">
        <v>318</v>
      </c>
      <c r="H218" s="169">
        <v>12</v>
      </c>
      <c r="I218" s="170"/>
      <c r="J218" s="171">
        <f>ROUND(I218*H218,2)</f>
        <v>0</v>
      </c>
      <c r="K218" s="167" t="s">
        <v>145</v>
      </c>
      <c r="L218" s="34"/>
      <c r="M218" s="172" t="s">
        <v>20</v>
      </c>
      <c r="N218" s="173" t="s">
        <v>44</v>
      </c>
      <c r="O218" s="35"/>
      <c r="P218" s="174">
        <f>O218*H218</f>
        <v>0</v>
      </c>
      <c r="Q218" s="174">
        <v>0.40746</v>
      </c>
      <c r="R218" s="174">
        <f>Q218*H218</f>
        <v>4.88952</v>
      </c>
      <c r="S218" s="174">
        <v>0</v>
      </c>
      <c r="T218" s="175">
        <f>S218*H218</f>
        <v>0</v>
      </c>
      <c r="AR218" s="17" t="s">
        <v>146</v>
      </c>
      <c r="AT218" s="17" t="s">
        <v>141</v>
      </c>
      <c r="AU218" s="17" t="s">
        <v>81</v>
      </c>
      <c r="AY218" s="17" t="s">
        <v>139</v>
      </c>
      <c r="BE218" s="176">
        <f>IF(N218="základní",J218,0)</f>
        <v>0</v>
      </c>
      <c r="BF218" s="176">
        <f>IF(N218="snížená",J218,0)</f>
        <v>0</v>
      </c>
      <c r="BG218" s="176">
        <f>IF(N218="zákl. přenesená",J218,0)</f>
        <v>0</v>
      </c>
      <c r="BH218" s="176">
        <f>IF(N218="sníž. přenesená",J218,0)</f>
        <v>0</v>
      </c>
      <c r="BI218" s="176">
        <f>IF(N218="nulová",J218,0)</f>
        <v>0</v>
      </c>
      <c r="BJ218" s="17" t="s">
        <v>22</v>
      </c>
      <c r="BK218" s="176">
        <f>ROUND(I218*H218,2)</f>
        <v>0</v>
      </c>
      <c r="BL218" s="17" t="s">
        <v>146</v>
      </c>
      <c r="BM218" s="17" t="s">
        <v>319</v>
      </c>
    </row>
    <row r="219" spans="2:51" s="11" customFormat="1" ht="22.5" customHeight="1">
      <c r="B219" s="177"/>
      <c r="D219" s="178" t="s">
        <v>148</v>
      </c>
      <c r="E219" s="179" t="s">
        <v>20</v>
      </c>
      <c r="F219" s="180" t="s">
        <v>320</v>
      </c>
      <c r="H219" s="181">
        <v>12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148</v>
      </c>
      <c r="AU219" s="179" t="s">
        <v>81</v>
      </c>
      <c r="AV219" s="11" t="s">
        <v>81</v>
      </c>
      <c r="AW219" s="11" t="s">
        <v>37</v>
      </c>
      <c r="AX219" s="11" t="s">
        <v>73</v>
      </c>
      <c r="AY219" s="179" t="s">
        <v>139</v>
      </c>
    </row>
    <row r="220" spans="2:51" s="13" customFormat="1" ht="22.5" customHeight="1">
      <c r="B220" s="194"/>
      <c r="D220" s="195" t="s">
        <v>148</v>
      </c>
      <c r="E220" s="196" t="s">
        <v>20</v>
      </c>
      <c r="F220" s="197" t="s">
        <v>151</v>
      </c>
      <c r="H220" s="198">
        <v>12</v>
      </c>
      <c r="I220" s="199"/>
      <c r="L220" s="194"/>
      <c r="M220" s="200"/>
      <c r="N220" s="201"/>
      <c r="O220" s="201"/>
      <c r="P220" s="201"/>
      <c r="Q220" s="201"/>
      <c r="R220" s="201"/>
      <c r="S220" s="201"/>
      <c r="T220" s="202"/>
      <c r="AT220" s="203" t="s">
        <v>148</v>
      </c>
      <c r="AU220" s="203" t="s">
        <v>81</v>
      </c>
      <c r="AV220" s="13" t="s">
        <v>146</v>
      </c>
      <c r="AW220" s="13" t="s">
        <v>37</v>
      </c>
      <c r="AX220" s="13" t="s">
        <v>22</v>
      </c>
      <c r="AY220" s="203" t="s">
        <v>139</v>
      </c>
    </row>
    <row r="221" spans="2:65" s="1" customFormat="1" ht="22.5" customHeight="1">
      <c r="B221" s="164"/>
      <c r="C221" s="207" t="s">
        <v>321</v>
      </c>
      <c r="D221" s="207" t="s">
        <v>241</v>
      </c>
      <c r="E221" s="208" t="s">
        <v>322</v>
      </c>
      <c r="F221" s="209" t="s">
        <v>323</v>
      </c>
      <c r="G221" s="210" t="s">
        <v>318</v>
      </c>
      <c r="H221" s="211">
        <v>6</v>
      </c>
      <c r="I221" s="212"/>
      <c r="J221" s="213">
        <f>ROUND(I221*H221,2)</f>
        <v>0</v>
      </c>
      <c r="K221" s="209" t="s">
        <v>20</v>
      </c>
      <c r="L221" s="214"/>
      <c r="M221" s="215" t="s">
        <v>20</v>
      </c>
      <c r="N221" s="216" t="s">
        <v>44</v>
      </c>
      <c r="O221" s="35"/>
      <c r="P221" s="174">
        <f>O221*H221</f>
        <v>0</v>
      </c>
      <c r="Q221" s="174">
        <v>0.185</v>
      </c>
      <c r="R221" s="174">
        <f>Q221*H221</f>
        <v>1.1099999999999999</v>
      </c>
      <c r="S221" s="174">
        <v>0</v>
      </c>
      <c r="T221" s="175">
        <f>S221*H221</f>
        <v>0</v>
      </c>
      <c r="AR221" s="17" t="s">
        <v>179</v>
      </c>
      <c r="AT221" s="17" t="s">
        <v>241</v>
      </c>
      <c r="AU221" s="17" t="s">
        <v>81</v>
      </c>
      <c r="AY221" s="17" t="s">
        <v>139</v>
      </c>
      <c r="BE221" s="176">
        <f>IF(N221="základní",J221,0)</f>
        <v>0</v>
      </c>
      <c r="BF221" s="176">
        <f>IF(N221="snížená",J221,0)</f>
        <v>0</v>
      </c>
      <c r="BG221" s="176">
        <f>IF(N221="zákl. přenesená",J221,0)</f>
        <v>0</v>
      </c>
      <c r="BH221" s="176">
        <f>IF(N221="sníž. přenesená",J221,0)</f>
        <v>0</v>
      </c>
      <c r="BI221" s="176">
        <f>IF(N221="nulová",J221,0)</f>
        <v>0</v>
      </c>
      <c r="BJ221" s="17" t="s">
        <v>22</v>
      </c>
      <c r="BK221" s="176">
        <f>ROUND(I221*H221,2)</f>
        <v>0</v>
      </c>
      <c r="BL221" s="17" t="s">
        <v>146</v>
      </c>
      <c r="BM221" s="17" t="s">
        <v>324</v>
      </c>
    </row>
    <row r="222" spans="2:65" s="1" customFormat="1" ht="22.5" customHeight="1">
      <c r="B222" s="164"/>
      <c r="C222" s="207" t="s">
        <v>325</v>
      </c>
      <c r="D222" s="207" t="s">
        <v>241</v>
      </c>
      <c r="E222" s="208" t="s">
        <v>326</v>
      </c>
      <c r="F222" s="209" t="s">
        <v>327</v>
      </c>
      <c r="G222" s="210" t="s">
        <v>318</v>
      </c>
      <c r="H222" s="211">
        <v>6</v>
      </c>
      <c r="I222" s="212"/>
      <c r="J222" s="213">
        <f>ROUND(I222*H222,2)</f>
        <v>0</v>
      </c>
      <c r="K222" s="209" t="s">
        <v>20</v>
      </c>
      <c r="L222" s="214"/>
      <c r="M222" s="215" t="s">
        <v>20</v>
      </c>
      <c r="N222" s="216" t="s">
        <v>44</v>
      </c>
      <c r="O222" s="35"/>
      <c r="P222" s="174">
        <f>O222*H222</f>
        <v>0</v>
      </c>
      <c r="Q222" s="174">
        <v>0.185</v>
      </c>
      <c r="R222" s="174">
        <f>Q222*H222</f>
        <v>1.1099999999999999</v>
      </c>
      <c r="S222" s="174">
        <v>0</v>
      </c>
      <c r="T222" s="175">
        <f>S222*H222</f>
        <v>0</v>
      </c>
      <c r="AR222" s="17" t="s">
        <v>179</v>
      </c>
      <c r="AT222" s="17" t="s">
        <v>241</v>
      </c>
      <c r="AU222" s="17" t="s">
        <v>81</v>
      </c>
      <c r="AY222" s="17" t="s">
        <v>139</v>
      </c>
      <c r="BE222" s="176">
        <f>IF(N222="základní",J222,0)</f>
        <v>0</v>
      </c>
      <c r="BF222" s="176">
        <f>IF(N222="snížená",J222,0)</f>
        <v>0</v>
      </c>
      <c r="BG222" s="176">
        <f>IF(N222="zákl. přenesená",J222,0)</f>
        <v>0</v>
      </c>
      <c r="BH222" s="176">
        <f>IF(N222="sníž. přenesená",J222,0)</f>
        <v>0</v>
      </c>
      <c r="BI222" s="176">
        <f>IF(N222="nulová",J222,0)</f>
        <v>0</v>
      </c>
      <c r="BJ222" s="17" t="s">
        <v>22</v>
      </c>
      <c r="BK222" s="176">
        <f>ROUND(I222*H222,2)</f>
        <v>0</v>
      </c>
      <c r="BL222" s="17" t="s">
        <v>146</v>
      </c>
      <c r="BM222" s="17" t="s">
        <v>328</v>
      </c>
    </row>
    <row r="223" spans="2:65" s="1" customFormat="1" ht="22.5" customHeight="1">
      <c r="B223" s="164"/>
      <c r="C223" s="165" t="s">
        <v>329</v>
      </c>
      <c r="D223" s="165" t="s">
        <v>141</v>
      </c>
      <c r="E223" s="166" t="s">
        <v>330</v>
      </c>
      <c r="F223" s="167" t="s">
        <v>331</v>
      </c>
      <c r="G223" s="168" t="s">
        <v>144</v>
      </c>
      <c r="H223" s="169">
        <v>26.451</v>
      </c>
      <c r="I223" s="170"/>
      <c r="J223" s="171">
        <f>ROUND(I223*H223,2)</f>
        <v>0</v>
      </c>
      <c r="K223" s="167" t="s">
        <v>145</v>
      </c>
      <c r="L223" s="34"/>
      <c r="M223" s="172" t="s">
        <v>20</v>
      </c>
      <c r="N223" s="173" t="s">
        <v>44</v>
      </c>
      <c r="O223" s="35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7" t="s">
        <v>146</v>
      </c>
      <c r="AT223" s="17" t="s">
        <v>141</v>
      </c>
      <c r="AU223" s="17" t="s">
        <v>81</v>
      </c>
      <c r="AY223" s="17" t="s">
        <v>139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7" t="s">
        <v>22</v>
      </c>
      <c r="BK223" s="176">
        <f>ROUND(I223*H223,2)</f>
        <v>0</v>
      </c>
      <c r="BL223" s="17" t="s">
        <v>146</v>
      </c>
      <c r="BM223" s="17" t="s">
        <v>332</v>
      </c>
    </row>
    <row r="224" spans="2:65" s="1" customFormat="1" ht="22.5" customHeight="1">
      <c r="B224" s="164"/>
      <c r="C224" s="165" t="s">
        <v>333</v>
      </c>
      <c r="D224" s="165" t="s">
        <v>141</v>
      </c>
      <c r="E224" s="166" t="s">
        <v>334</v>
      </c>
      <c r="F224" s="167" t="s">
        <v>335</v>
      </c>
      <c r="G224" s="168" t="s">
        <v>144</v>
      </c>
      <c r="H224" s="169">
        <v>26.451</v>
      </c>
      <c r="I224" s="170"/>
      <c r="J224" s="171">
        <f>ROUND(I224*H224,2)</f>
        <v>0</v>
      </c>
      <c r="K224" s="167" t="s">
        <v>145</v>
      </c>
      <c r="L224" s="34"/>
      <c r="M224" s="172" t="s">
        <v>20</v>
      </c>
      <c r="N224" s="173" t="s">
        <v>44</v>
      </c>
      <c r="O224" s="35"/>
      <c r="P224" s="174">
        <f>O224*H224</f>
        <v>0</v>
      </c>
      <c r="Q224" s="174">
        <v>0.00067</v>
      </c>
      <c r="R224" s="174">
        <f>Q224*H224</f>
        <v>0.017722170000000002</v>
      </c>
      <c r="S224" s="174">
        <v>0</v>
      </c>
      <c r="T224" s="175">
        <f>S224*H224</f>
        <v>0</v>
      </c>
      <c r="AR224" s="17" t="s">
        <v>146</v>
      </c>
      <c r="AT224" s="17" t="s">
        <v>141</v>
      </c>
      <c r="AU224" s="17" t="s">
        <v>81</v>
      </c>
      <c r="AY224" s="17" t="s">
        <v>139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22</v>
      </c>
      <c r="BK224" s="176">
        <f>ROUND(I224*H224,2)</f>
        <v>0</v>
      </c>
      <c r="BL224" s="17" t="s">
        <v>146</v>
      </c>
      <c r="BM224" s="17" t="s">
        <v>336</v>
      </c>
    </row>
    <row r="225" spans="2:51" s="11" customFormat="1" ht="22.5" customHeight="1">
      <c r="B225" s="177"/>
      <c r="D225" s="178" t="s">
        <v>148</v>
      </c>
      <c r="E225" s="179" t="s">
        <v>20</v>
      </c>
      <c r="F225" s="180" t="s">
        <v>337</v>
      </c>
      <c r="H225" s="181">
        <v>26.451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79" t="s">
        <v>148</v>
      </c>
      <c r="AU225" s="179" t="s">
        <v>81</v>
      </c>
      <c r="AV225" s="11" t="s">
        <v>81</v>
      </c>
      <c r="AW225" s="11" t="s">
        <v>37</v>
      </c>
      <c r="AX225" s="11" t="s">
        <v>73</v>
      </c>
      <c r="AY225" s="179" t="s">
        <v>139</v>
      </c>
    </row>
    <row r="226" spans="2:51" s="12" customFormat="1" ht="22.5" customHeight="1">
      <c r="B226" s="186"/>
      <c r="D226" s="178" t="s">
        <v>148</v>
      </c>
      <c r="E226" s="187" t="s">
        <v>20</v>
      </c>
      <c r="F226" s="188" t="s">
        <v>338</v>
      </c>
      <c r="H226" s="189" t="s">
        <v>20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9" t="s">
        <v>148</v>
      </c>
      <c r="AU226" s="189" t="s">
        <v>81</v>
      </c>
      <c r="AV226" s="12" t="s">
        <v>22</v>
      </c>
      <c r="AW226" s="12" t="s">
        <v>37</v>
      </c>
      <c r="AX226" s="12" t="s">
        <v>73</v>
      </c>
      <c r="AY226" s="189" t="s">
        <v>139</v>
      </c>
    </row>
    <row r="227" spans="2:51" s="13" customFormat="1" ht="22.5" customHeight="1">
      <c r="B227" s="194"/>
      <c r="D227" s="178" t="s">
        <v>148</v>
      </c>
      <c r="E227" s="204" t="s">
        <v>20</v>
      </c>
      <c r="F227" s="205" t="s">
        <v>151</v>
      </c>
      <c r="H227" s="206">
        <v>26.451</v>
      </c>
      <c r="I227" s="199"/>
      <c r="L227" s="194"/>
      <c r="M227" s="200"/>
      <c r="N227" s="201"/>
      <c r="O227" s="201"/>
      <c r="P227" s="201"/>
      <c r="Q227" s="201"/>
      <c r="R227" s="201"/>
      <c r="S227" s="201"/>
      <c r="T227" s="202"/>
      <c r="AT227" s="203" t="s">
        <v>148</v>
      </c>
      <c r="AU227" s="203" t="s">
        <v>81</v>
      </c>
      <c r="AV227" s="13" t="s">
        <v>146</v>
      </c>
      <c r="AW227" s="13" t="s">
        <v>37</v>
      </c>
      <c r="AX227" s="13" t="s">
        <v>22</v>
      </c>
      <c r="AY227" s="203" t="s">
        <v>139</v>
      </c>
    </row>
    <row r="228" spans="2:63" s="10" customFormat="1" ht="29.25" customHeight="1">
      <c r="B228" s="150"/>
      <c r="D228" s="161" t="s">
        <v>72</v>
      </c>
      <c r="E228" s="162" t="s">
        <v>146</v>
      </c>
      <c r="F228" s="162" t="s">
        <v>339</v>
      </c>
      <c r="I228" s="153"/>
      <c r="J228" s="163">
        <f>BK228</f>
        <v>0</v>
      </c>
      <c r="L228" s="150"/>
      <c r="M228" s="155"/>
      <c r="N228" s="156"/>
      <c r="O228" s="156"/>
      <c r="P228" s="157">
        <f>SUM(P229:P298)</f>
        <v>0</v>
      </c>
      <c r="Q228" s="156"/>
      <c r="R228" s="157">
        <f>SUM(R229:R298)</f>
        <v>30.304254169999997</v>
      </c>
      <c r="S228" s="156"/>
      <c r="T228" s="158">
        <f>SUM(T229:T298)</f>
        <v>0</v>
      </c>
      <c r="AR228" s="151" t="s">
        <v>22</v>
      </c>
      <c r="AT228" s="159" t="s">
        <v>72</v>
      </c>
      <c r="AU228" s="159" t="s">
        <v>22</v>
      </c>
      <c r="AY228" s="151" t="s">
        <v>139</v>
      </c>
      <c r="BK228" s="160">
        <f>SUM(BK229:BK298)</f>
        <v>0</v>
      </c>
    </row>
    <row r="229" spans="2:65" s="1" customFormat="1" ht="22.5" customHeight="1">
      <c r="B229" s="164"/>
      <c r="C229" s="165" t="s">
        <v>340</v>
      </c>
      <c r="D229" s="165" t="s">
        <v>141</v>
      </c>
      <c r="E229" s="166" t="s">
        <v>341</v>
      </c>
      <c r="F229" s="167" t="s">
        <v>342</v>
      </c>
      <c r="G229" s="168" t="s">
        <v>318</v>
      </c>
      <c r="H229" s="169">
        <v>12</v>
      </c>
      <c r="I229" s="170"/>
      <c r="J229" s="171">
        <f>ROUND(I229*H229,2)</f>
        <v>0</v>
      </c>
      <c r="K229" s="167" t="s">
        <v>145</v>
      </c>
      <c r="L229" s="34"/>
      <c r="M229" s="172" t="s">
        <v>20</v>
      </c>
      <c r="N229" s="173" t="s">
        <v>44</v>
      </c>
      <c r="O229" s="35"/>
      <c r="P229" s="174">
        <f>O229*H229</f>
        <v>0</v>
      </c>
      <c r="Q229" s="174">
        <v>0.25856</v>
      </c>
      <c r="R229" s="174">
        <f>Q229*H229</f>
        <v>3.10272</v>
      </c>
      <c r="S229" s="174">
        <v>0</v>
      </c>
      <c r="T229" s="175">
        <f>S229*H229</f>
        <v>0</v>
      </c>
      <c r="AR229" s="17" t="s">
        <v>146</v>
      </c>
      <c r="AT229" s="17" t="s">
        <v>141</v>
      </c>
      <c r="AU229" s="17" t="s">
        <v>81</v>
      </c>
      <c r="AY229" s="17" t="s">
        <v>139</v>
      </c>
      <c r="BE229" s="176">
        <f>IF(N229="základní",J229,0)</f>
        <v>0</v>
      </c>
      <c r="BF229" s="176">
        <f>IF(N229="snížená",J229,0)</f>
        <v>0</v>
      </c>
      <c r="BG229" s="176">
        <f>IF(N229="zákl. přenesená",J229,0)</f>
        <v>0</v>
      </c>
      <c r="BH229" s="176">
        <f>IF(N229="sníž. přenesená",J229,0)</f>
        <v>0</v>
      </c>
      <c r="BI229" s="176">
        <f>IF(N229="nulová",J229,0)</f>
        <v>0</v>
      </c>
      <c r="BJ229" s="17" t="s">
        <v>22</v>
      </c>
      <c r="BK229" s="176">
        <f>ROUND(I229*H229,2)</f>
        <v>0</v>
      </c>
      <c r="BL229" s="17" t="s">
        <v>146</v>
      </c>
      <c r="BM229" s="17" t="s">
        <v>343</v>
      </c>
    </row>
    <row r="230" spans="2:51" s="11" customFormat="1" ht="22.5" customHeight="1">
      <c r="B230" s="177"/>
      <c r="D230" s="178" t="s">
        <v>148</v>
      </c>
      <c r="E230" s="179" t="s">
        <v>20</v>
      </c>
      <c r="F230" s="180" t="s">
        <v>344</v>
      </c>
      <c r="H230" s="181">
        <v>6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79" t="s">
        <v>148</v>
      </c>
      <c r="AU230" s="179" t="s">
        <v>81</v>
      </c>
      <c r="AV230" s="11" t="s">
        <v>81</v>
      </c>
      <c r="AW230" s="11" t="s">
        <v>37</v>
      </c>
      <c r="AX230" s="11" t="s">
        <v>73</v>
      </c>
      <c r="AY230" s="179" t="s">
        <v>139</v>
      </c>
    </row>
    <row r="231" spans="2:51" s="11" customFormat="1" ht="22.5" customHeight="1">
      <c r="B231" s="177"/>
      <c r="D231" s="178" t="s">
        <v>148</v>
      </c>
      <c r="E231" s="179" t="s">
        <v>20</v>
      </c>
      <c r="F231" s="180" t="s">
        <v>344</v>
      </c>
      <c r="H231" s="181">
        <v>6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148</v>
      </c>
      <c r="AU231" s="179" t="s">
        <v>81</v>
      </c>
      <c r="AV231" s="11" t="s">
        <v>81</v>
      </c>
      <c r="AW231" s="11" t="s">
        <v>37</v>
      </c>
      <c r="AX231" s="11" t="s">
        <v>73</v>
      </c>
      <c r="AY231" s="179" t="s">
        <v>139</v>
      </c>
    </row>
    <row r="232" spans="2:51" s="13" customFormat="1" ht="22.5" customHeight="1">
      <c r="B232" s="194"/>
      <c r="D232" s="195" t="s">
        <v>148</v>
      </c>
      <c r="E232" s="196" t="s">
        <v>20</v>
      </c>
      <c r="F232" s="197" t="s">
        <v>151</v>
      </c>
      <c r="H232" s="198">
        <v>12</v>
      </c>
      <c r="I232" s="199"/>
      <c r="L232" s="194"/>
      <c r="M232" s="200"/>
      <c r="N232" s="201"/>
      <c r="O232" s="201"/>
      <c r="P232" s="201"/>
      <c r="Q232" s="201"/>
      <c r="R232" s="201"/>
      <c r="S232" s="201"/>
      <c r="T232" s="202"/>
      <c r="AT232" s="203" t="s">
        <v>148</v>
      </c>
      <c r="AU232" s="203" t="s">
        <v>81</v>
      </c>
      <c r="AV232" s="13" t="s">
        <v>146</v>
      </c>
      <c r="AW232" s="13" t="s">
        <v>37</v>
      </c>
      <c r="AX232" s="13" t="s">
        <v>22</v>
      </c>
      <c r="AY232" s="203" t="s">
        <v>139</v>
      </c>
    </row>
    <row r="233" spans="2:65" s="1" customFormat="1" ht="22.5" customHeight="1">
      <c r="B233" s="164"/>
      <c r="C233" s="207" t="s">
        <v>345</v>
      </c>
      <c r="D233" s="207" t="s">
        <v>241</v>
      </c>
      <c r="E233" s="208" t="s">
        <v>346</v>
      </c>
      <c r="F233" s="209" t="s">
        <v>347</v>
      </c>
      <c r="G233" s="210" t="s">
        <v>318</v>
      </c>
      <c r="H233" s="211">
        <v>12</v>
      </c>
      <c r="I233" s="212"/>
      <c r="J233" s="213">
        <f>ROUND(I233*H233,2)</f>
        <v>0</v>
      </c>
      <c r="K233" s="209" t="s">
        <v>20</v>
      </c>
      <c r="L233" s="214"/>
      <c r="M233" s="215" t="s">
        <v>20</v>
      </c>
      <c r="N233" s="216" t="s">
        <v>44</v>
      </c>
      <c r="O233" s="35"/>
      <c r="P233" s="174">
        <f>O233*H233</f>
        <v>0</v>
      </c>
      <c r="Q233" s="174">
        <v>0.413</v>
      </c>
      <c r="R233" s="174">
        <f>Q233*H233</f>
        <v>4.9559999999999995</v>
      </c>
      <c r="S233" s="174">
        <v>0</v>
      </c>
      <c r="T233" s="175">
        <f>S233*H233</f>
        <v>0</v>
      </c>
      <c r="AR233" s="17" t="s">
        <v>179</v>
      </c>
      <c r="AT233" s="17" t="s">
        <v>241</v>
      </c>
      <c r="AU233" s="17" t="s">
        <v>81</v>
      </c>
      <c r="AY233" s="17" t="s">
        <v>139</v>
      </c>
      <c r="BE233" s="176">
        <f>IF(N233="základní",J233,0)</f>
        <v>0</v>
      </c>
      <c r="BF233" s="176">
        <f>IF(N233="snížená",J233,0)</f>
        <v>0</v>
      </c>
      <c r="BG233" s="176">
        <f>IF(N233="zákl. přenesená",J233,0)</f>
        <v>0</v>
      </c>
      <c r="BH233" s="176">
        <f>IF(N233="sníž. přenesená",J233,0)</f>
        <v>0</v>
      </c>
      <c r="BI233" s="176">
        <f>IF(N233="nulová",J233,0)</f>
        <v>0</v>
      </c>
      <c r="BJ233" s="17" t="s">
        <v>22</v>
      </c>
      <c r="BK233" s="176">
        <f>ROUND(I233*H233,2)</f>
        <v>0</v>
      </c>
      <c r="BL233" s="17" t="s">
        <v>146</v>
      </c>
      <c r="BM233" s="17" t="s">
        <v>348</v>
      </c>
    </row>
    <row r="234" spans="2:65" s="1" customFormat="1" ht="22.5" customHeight="1">
      <c r="B234" s="164"/>
      <c r="C234" s="165" t="s">
        <v>349</v>
      </c>
      <c r="D234" s="165" t="s">
        <v>141</v>
      </c>
      <c r="E234" s="166" t="s">
        <v>350</v>
      </c>
      <c r="F234" s="167" t="s">
        <v>351</v>
      </c>
      <c r="G234" s="168" t="s">
        <v>318</v>
      </c>
      <c r="H234" s="169">
        <v>12</v>
      </c>
      <c r="I234" s="170"/>
      <c r="J234" s="171">
        <f>ROUND(I234*H234,2)</f>
        <v>0</v>
      </c>
      <c r="K234" s="167" t="s">
        <v>145</v>
      </c>
      <c r="L234" s="34"/>
      <c r="M234" s="172" t="s">
        <v>20</v>
      </c>
      <c r="N234" s="173" t="s">
        <v>44</v>
      </c>
      <c r="O234" s="35"/>
      <c r="P234" s="174">
        <f>O234*H234</f>
        <v>0</v>
      </c>
      <c r="Q234" s="174">
        <v>0.29305</v>
      </c>
      <c r="R234" s="174">
        <f>Q234*H234</f>
        <v>3.5165999999999995</v>
      </c>
      <c r="S234" s="174">
        <v>0</v>
      </c>
      <c r="T234" s="175">
        <f>S234*H234</f>
        <v>0</v>
      </c>
      <c r="AR234" s="17" t="s">
        <v>146</v>
      </c>
      <c r="AT234" s="17" t="s">
        <v>141</v>
      </c>
      <c r="AU234" s="17" t="s">
        <v>81</v>
      </c>
      <c r="AY234" s="17" t="s">
        <v>139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17" t="s">
        <v>22</v>
      </c>
      <c r="BK234" s="176">
        <f>ROUND(I234*H234,2)</f>
        <v>0</v>
      </c>
      <c r="BL234" s="17" t="s">
        <v>146</v>
      </c>
      <c r="BM234" s="17" t="s">
        <v>352</v>
      </c>
    </row>
    <row r="235" spans="2:51" s="11" customFormat="1" ht="22.5" customHeight="1">
      <c r="B235" s="177"/>
      <c r="D235" s="178" t="s">
        <v>148</v>
      </c>
      <c r="E235" s="179" t="s">
        <v>20</v>
      </c>
      <c r="F235" s="180" t="s">
        <v>320</v>
      </c>
      <c r="H235" s="181">
        <v>12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148</v>
      </c>
      <c r="AU235" s="179" t="s">
        <v>81</v>
      </c>
      <c r="AV235" s="11" t="s">
        <v>81</v>
      </c>
      <c r="AW235" s="11" t="s">
        <v>37</v>
      </c>
      <c r="AX235" s="11" t="s">
        <v>73</v>
      </c>
      <c r="AY235" s="179" t="s">
        <v>139</v>
      </c>
    </row>
    <row r="236" spans="2:51" s="13" customFormat="1" ht="22.5" customHeight="1">
      <c r="B236" s="194"/>
      <c r="D236" s="195" t="s">
        <v>148</v>
      </c>
      <c r="E236" s="196" t="s">
        <v>20</v>
      </c>
      <c r="F236" s="197" t="s">
        <v>151</v>
      </c>
      <c r="H236" s="198">
        <v>12</v>
      </c>
      <c r="I236" s="199"/>
      <c r="L236" s="194"/>
      <c r="M236" s="200"/>
      <c r="N236" s="201"/>
      <c r="O236" s="201"/>
      <c r="P236" s="201"/>
      <c r="Q236" s="201"/>
      <c r="R236" s="201"/>
      <c r="S236" s="201"/>
      <c r="T236" s="202"/>
      <c r="AT236" s="203" t="s">
        <v>148</v>
      </c>
      <c r="AU236" s="203" t="s">
        <v>81</v>
      </c>
      <c r="AV236" s="13" t="s">
        <v>146</v>
      </c>
      <c r="AW236" s="13" t="s">
        <v>37</v>
      </c>
      <c r="AX236" s="13" t="s">
        <v>22</v>
      </c>
      <c r="AY236" s="203" t="s">
        <v>139</v>
      </c>
    </row>
    <row r="237" spans="2:65" s="1" customFormat="1" ht="22.5" customHeight="1">
      <c r="B237" s="164"/>
      <c r="C237" s="207" t="s">
        <v>353</v>
      </c>
      <c r="D237" s="207" t="s">
        <v>241</v>
      </c>
      <c r="E237" s="208" t="s">
        <v>354</v>
      </c>
      <c r="F237" s="209" t="s">
        <v>355</v>
      </c>
      <c r="G237" s="210" t="s">
        <v>318</v>
      </c>
      <c r="H237" s="211">
        <v>12</v>
      </c>
      <c r="I237" s="212"/>
      <c r="J237" s="213">
        <f>ROUND(I237*H237,2)</f>
        <v>0</v>
      </c>
      <c r="K237" s="209" t="s">
        <v>20</v>
      </c>
      <c r="L237" s="214"/>
      <c r="M237" s="215" t="s">
        <v>20</v>
      </c>
      <c r="N237" s="216" t="s">
        <v>44</v>
      </c>
      <c r="O237" s="35"/>
      <c r="P237" s="174">
        <f>O237*H237</f>
        <v>0</v>
      </c>
      <c r="Q237" s="174">
        <v>0.413</v>
      </c>
      <c r="R237" s="174">
        <f>Q237*H237</f>
        <v>4.9559999999999995</v>
      </c>
      <c r="S237" s="174">
        <v>0</v>
      </c>
      <c r="T237" s="175">
        <f>S237*H237</f>
        <v>0</v>
      </c>
      <c r="AR237" s="17" t="s">
        <v>179</v>
      </c>
      <c r="AT237" s="17" t="s">
        <v>241</v>
      </c>
      <c r="AU237" s="17" t="s">
        <v>81</v>
      </c>
      <c r="AY237" s="17" t="s">
        <v>139</v>
      </c>
      <c r="BE237" s="176">
        <f>IF(N237="základní",J237,0)</f>
        <v>0</v>
      </c>
      <c r="BF237" s="176">
        <f>IF(N237="snížená",J237,0)</f>
        <v>0</v>
      </c>
      <c r="BG237" s="176">
        <f>IF(N237="zákl. přenesená",J237,0)</f>
        <v>0</v>
      </c>
      <c r="BH237" s="176">
        <f>IF(N237="sníž. přenesená",J237,0)</f>
        <v>0</v>
      </c>
      <c r="BI237" s="176">
        <f>IF(N237="nulová",J237,0)</f>
        <v>0</v>
      </c>
      <c r="BJ237" s="17" t="s">
        <v>22</v>
      </c>
      <c r="BK237" s="176">
        <f>ROUND(I237*H237,2)</f>
        <v>0</v>
      </c>
      <c r="BL237" s="17" t="s">
        <v>146</v>
      </c>
      <c r="BM237" s="17" t="s">
        <v>356</v>
      </c>
    </row>
    <row r="238" spans="2:65" s="1" customFormat="1" ht="22.5" customHeight="1">
      <c r="B238" s="164"/>
      <c r="C238" s="165" t="s">
        <v>357</v>
      </c>
      <c r="D238" s="165" t="s">
        <v>141</v>
      </c>
      <c r="E238" s="166" t="s">
        <v>358</v>
      </c>
      <c r="F238" s="167" t="s">
        <v>359</v>
      </c>
      <c r="G238" s="168" t="s">
        <v>318</v>
      </c>
      <c r="H238" s="169">
        <v>4</v>
      </c>
      <c r="I238" s="170"/>
      <c r="J238" s="171">
        <f>ROUND(I238*H238,2)</f>
        <v>0</v>
      </c>
      <c r="K238" s="167" t="s">
        <v>145</v>
      </c>
      <c r="L238" s="34"/>
      <c r="M238" s="172" t="s">
        <v>20</v>
      </c>
      <c r="N238" s="173" t="s">
        <v>44</v>
      </c>
      <c r="O238" s="35"/>
      <c r="P238" s="174">
        <f>O238*H238</f>
        <v>0</v>
      </c>
      <c r="Q238" s="174">
        <v>0.03027</v>
      </c>
      <c r="R238" s="174">
        <f>Q238*H238</f>
        <v>0.12108</v>
      </c>
      <c r="S238" s="174">
        <v>0</v>
      </c>
      <c r="T238" s="175">
        <f>S238*H238</f>
        <v>0</v>
      </c>
      <c r="AR238" s="17" t="s">
        <v>146</v>
      </c>
      <c r="AT238" s="17" t="s">
        <v>141</v>
      </c>
      <c r="AU238" s="17" t="s">
        <v>81</v>
      </c>
      <c r="AY238" s="17" t="s">
        <v>139</v>
      </c>
      <c r="BE238" s="176">
        <f>IF(N238="základní",J238,0)</f>
        <v>0</v>
      </c>
      <c r="BF238" s="176">
        <f>IF(N238="snížená",J238,0)</f>
        <v>0</v>
      </c>
      <c r="BG238" s="176">
        <f>IF(N238="zákl. přenesená",J238,0)</f>
        <v>0</v>
      </c>
      <c r="BH238" s="176">
        <f>IF(N238="sníž. přenesená",J238,0)</f>
        <v>0</v>
      </c>
      <c r="BI238" s="176">
        <f>IF(N238="nulová",J238,0)</f>
        <v>0</v>
      </c>
      <c r="BJ238" s="17" t="s">
        <v>22</v>
      </c>
      <c r="BK238" s="176">
        <f>ROUND(I238*H238,2)</f>
        <v>0</v>
      </c>
      <c r="BL238" s="17" t="s">
        <v>146</v>
      </c>
      <c r="BM238" s="17" t="s">
        <v>360</v>
      </c>
    </row>
    <row r="239" spans="2:51" s="11" customFormat="1" ht="22.5" customHeight="1">
      <c r="B239" s="177"/>
      <c r="D239" s="178" t="s">
        <v>148</v>
      </c>
      <c r="E239" s="179" t="s">
        <v>20</v>
      </c>
      <c r="F239" s="180" t="s">
        <v>146</v>
      </c>
      <c r="H239" s="181">
        <v>4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79" t="s">
        <v>148</v>
      </c>
      <c r="AU239" s="179" t="s">
        <v>81</v>
      </c>
      <c r="AV239" s="11" t="s">
        <v>81</v>
      </c>
      <c r="AW239" s="11" t="s">
        <v>37</v>
      </c>
      <c r="AX239" s="11" t="s">
        <v>73</v>
      </c>
      <c r="AY239" s="179" t="s">
        <v>139</v>
      </c>
    </row>
    <row r="240" spans="2:51" s="13" customFormat="1" ht="22.5" customHeight="1">
      <c r="B240" s="194"/>
      <c r="D240" s="195" t="s">
        <v>148</v>
      </c>
      <c r="E240" s="196" t="s">
        <v>20</v>
      </c>
      <c r="F240" s="197" t="s">
        <v>151</v>
      </c>
      <c r="H240" s="198">
        <v>4</v>
      </c>
      <c r="I240" s="199"/>
      <c r="L240" s="194"/>
      <c r="M240" s="200"/>
      <c r="N240" s="201"/>
      <c r="O240" s="201"/>
      <c r="P240" s="201"/>
      <c r="Q240" s="201"/>
      <c r="R240" s="201"/>
      <c r="S240" s="201"/>
      <c r="T240" s="202"/>
      <c r="AT240" s="203" t="s">
        <v>148</v>
      </c>
      <c r="AU240" s="203" t="s">
        <v>81</v>
      </c>
      <c r="AV240" s="13" t="s">
        <v>146</v>
      </c>
      <c r="AW240" s="13" t="s">
        <v>37</v>
      </c>
      <c r="AX240" s="13" t="s">
        <v>22</v>
      </c>
      <c r="AY240" s="203" t="s">
        <v>139</v>
      </c>
    </row>
    <row r="241" spans="2:65" s="1" customFormat="1" ht="22.5" customHeight="1">
      <c r="B241" s="164"/>
      <c r="C241" s="207" t="s">
        <v>361</v>
      </c>
      <c r="D241" s="207" t="s">
        <v>241</v>
      </c>
      <c r="E241" s="208" t="s">
        <v>362</v>
      </c>
      <c r="F241" s="209" t="s">
        <v>363</v>
      </c>
      <c r="G241" s="210" t="s">
        <v>318</v>
      </c>
      <c r="H241" s="211">
        <v>2</v>
      </c>
      <c r="I241" s="212"/>
      <c r="J241" s="213">
        <f>ROUND(I241*H241,2)</f>
        <v>0</v>
      </c>
      <c r="K241" s="209" t="s">
        <v>20</v>
      </c>
      <c r="L241" s="214"/>
      <c r="M241" s="215" t="s">
        <v>20</v>
      </c>
      <c r="N241" s="216" t="s">
        <v>44</v>
      </c>
      <c r="O241" s="35"/>
      <c r="P241" s="174">
        <f>O241*H241</f>
        <v>0</v>
      </c>
      <c r="Q241" s="174">
        <v>0.0227</v>
      </c>
      <c r="R241" s="174">
        <f>Q241*H241</f>
        <v>0.0454</v>
      </c>
      <c r="S241" s="174">
        <v>0</v>
      </c>
      <c r="T241" s="175">
        <f>S241*H241</f>
        <v>0</v>
      </c>
      <c r="AR241" s="17" t="s">
        <v>179</v>
      </c>
      <c r="AT241" s="17" t="s">
        <v>241</v>
      </c>
      <c r="AU241" s="17" t="s">
        <v>81</v>
      </c>
      <c r="AY241" s="17" t="s">
        <v>139</v>
      </c>
      <c r="BE241" s="176">
        <f>IF(N241="základní",J241,0)</f>
        <v>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7" t="s">
        <v>22</v>
      </c>
      <c r="BK241" s="176">
        <f>ROUND(I241*H241,2)</f>
        <v>0</v>
      </c>
      <c r="BL241" s="17" t="s">
        <v>146</v>
      </c>
      <c r="BM241" s="17" t="s">
        <v>364</v>
      </c>
    </row>
    <row r="242" spans="2:65" s="1" customFormat="1" ht="22.5" customHeight="1">
      <c r="B242" s="164"/>
      <c r="C242" s="207" t="s">
        <v>365</v>
      </c>
      <c r="D242" s="207" t="s">
        <v>241</v>
      </c>
      <c r="E242" s="208" t="s">
        <v>366</v>
      </c>
      <c r="F242" s="209" t="s">
        <v>367</v>
      </c>
      <c r="G242" s="210" t="s">
        <v>318</v>
      </c>
      <c r="H242" s="211">
        <v>2</v>
      </c>
      <c r="I242" s="212"/>
      <c r="J242" s="213">
        <f>ROUND(I242*H242,2)</f>
        <v>0</v>
      </c>
      <c r="K242" s="209" t="s">
        <v>20</v>
      </c>
      <c r="L242" s="214"/>
      <c r="M242" s="215" t="s">
        <v>20</v>
      </c>
      <c r="N242" s="216" t="s">
        <v>44</v>
      </c>
      <c r="O242" s="35"/>
      <c r="P242" s="174">
        <f>O242*H242</f>
        <v>0</v>
      </c>
      <c r="Q242" s="174">
        <v>0.0227</v>
      </c>
      <c r="R242" s="174">
        <f>Q242*H242</f>
        <v>0.0454</v>
      </c>
      <c r="S242" s="174">
        <v>0</v>
      </c>
      <c r="T242" s="175">
        <f>S242*H242</f>
        <v>0</v>
      </c>
      <c r="AR242" s="17" t="s">
        <v>179</v>
      </c>
      <c r="AT242" s="17" t="s">
        <v>241</v>
      </c>
      <c r="AU242" s="17" t="s">
        <v>81</v>
      </c>
      <c r="AY242" s="17" t="s">
        <v>139</v>
      </c>
      <c r="BE242" s="176">
        <f>IF(N242="základní",J242,0)</f>
        <v>0</v>
      </c>
      <c r="BF242" s="176">
        <f>IF(N242="snížená",J242,0)</f>
        <v>0</v>
      </c>
      <c r="BG242" s="176">
        <f>IF(N242="zákl. přenesená",J242,0)</f>
        <v>0</v>
      </c>
      <c r="BH242" s="176">
        <f>IF(N242="sníž. přenesená",J242,0)</f>
        <v>0</v>
      </c>
      <c r="BI242" s="176">
        <f>IF(N242="nulová",J242,0)</f>
        <v>0</v>
      </c>
      <c r="BJ242" s="17" t="s">
        <v>22</v>
      </c>
      <c r="BK242" s="176">
        <f>ROUND(I242*H242,2)</f>
        <v>0</v>
      </c>
      <c r="BL242" s="17" t="s">
        <v>146</v>
      </c>
      <c r="BM242" s="17" t="s">
        <v>368</v>
      </c>
    </row>
    <row r="243" spans="2:65" s="1" customFormat="1" ht="31.5" customHeight="1">
      <c r="B243" s="164"/>
      <c r="C243" s="165" t="s">
        <v>369</v>
      </c>
      <c r="D243" s="165" t="s">
        <v>141</v>
      </c>
      <c r="E243" s="166" t="s">
        <v>370</v>
      </c>
      <c r="F243" s="167" t="s">
        <v>371</v>
      </c>
      <c r="G243" s="168" t="s">
        <v>318</v>
      </c>
      <c r="H243" s="169">
        <v>6</v>
      </c>
      <c r="I243" s="170"/>
      <c r="J243" s="171">
        <f>ROUND(I243*H243,2)</f>
        <v>0</v>
      </c>
      <c r="K243" s="167" t="s">
        <v>145</v>
      </c>
      <c r="L243" s="34"/>
      <c r="M243" s="172" t="s">
        <v>20</v>
      </c>
      <c r="N243" s="173" t="s">
        <v>44</v>
      </c>
      <c r="O243" s="35"/>
      <c r="P243" s="174">
        <f>O243*H243</f>
        <v>0</v>
      </c>
      <c r="Q243" s="174">
        <v>0.08273</v>
      </c>
      <c r="R243" s="174">
        <f>Q243*H243</f>
        <v>0.49638</v>
      </c>
      <c r="S243" s="174">
        <v>0</v>
      </c>
      <c r="T243" s="175">
        <f>S243*H243</f>
        <v>0</v>
      </c>
      <c r="AR243" s="17" t="s">
        <v>146</v>
      </c>
      <c r="AT243" s="17" t="s">
        <v>141</v>
      </c>
      <c r="AU243" s="17" t="s">
        <v>81</v>
      </c>
      <c r="AY243" s="17" t="s">
        <v>139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7" t="s">
        <v>22</v>
      </c>
      <c r="BK243" s="176">
        <f>ROUND(I243*H243,2)</f>
        <v>0</v>
      </c>
      <c r="BL243" s="17" t="s">
        <v>146</v>
      </c>
      <c r="BM243" s="17" t="s">
        <v>372</v>
      </c>
    </row>
    <row r="244" spans="2:51" s="11" customFormat="1" ht="22.5" customHeight="1">
      <c r="B244" s="177"/>
      <c r="D244" s="178" t="s">
        <v>148</v>
      </c>
      <c r="E244" s="179" t="s">
        <v>20</v>
      </c>
      <c r="F244" s="180" t="s">
        <v>171</v>
      </c>
      <c r="H244" s="181">
        <v>6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79" t="s">
        <v>148</v>
      </c>
      <c r="AU244" s="179" t="s">
        <v>81</v>
      </c>
      <c r="AV244" s="11" t="s">
        <v>81</v>
      </c>
      <c r="AW244" s="11" t="s">
        <v>37</v>
      </c>
      <c r="AX244" s="11" t="s">
        <v>73</v>
      </c>
      <c r="AY244" s="179" t="s">
        <v>139</v>
      </c>
    </row>
    <row r="245" spans="2:51" s="13" customFormat="1" ht="22.5" customHeight="1">
      <c r="B245" s="194"/>
      <c r="D245" s="195" t="s">
        <v>148</v>
      </c>
      <c r="E245" s="196" t="s">
        <v>20</v>
      </c>
      <c r="F245" s="197" t="s">
        <v>151</v>
      </c>
      <c r="H245" s="198">
        <v>6</v>
      </c>
      <c r="I245" s="199"/>
      <c r="L245" s="194"/>
      <c r="M245" s="200"/>
      <c r="N245" s="201"/>
      <c r="O245" s="201"/>
      <c r="P245" s="201"/>
      <c r="Q245" s="201"/>
      <c r="R245" s="201"/>
      <c r="S245" s="201"/>
      <c r="T245" s="202"/>
      <c r="AT245" s="203" t="s">
        <v>148</v>
      </c>
      <c r="AU245" s="203" t="s">
        <v>81</v>
      </c>
      <c r="AV245" s="13" t="s">
        <v>146</v>
      </c>
      <c r="AW245" s="13" t="s">
        <v>37</v>
      </c>
      <c r="AX245" s="13" t="s">
        <v>22</v>
      </c>
      <c r="AY245" s="203" t="s">
        <v>139</v>
      </c>
    </row>
    <row r="246" spans="2:65" s="1" customFormat="1" ht="22.5" customHeight="1">
      <c r="B246" s="164"/>
      <c r="C246" s="207" t="s">
        <v>373</v>
      </c>
      <c r="D246" s="207" t="s">
        <v>241</v>
      </c>
      <c r="E246" s="208" t="s">
        <v>374</v>
      </c>
      <c r="F246" s="209" t="s">
        <v>375</v>
      </c>
      <c r="G246" s="210" t="s">
        <v>318</v>
      </c>
      <c r="H246" s="211">
        <v>2</v>
      </c>
      <c r="I246" s="212"/>
      <c r="J246" s="213">
        <f>ROUND(I246*H246,2)</f>
        <v>0</v>
      </c>
      <c r="K246" s="209" t="s">
        <v>20</v>
      </c>
      <c r="L246" s="214"/>
      <c r="M246" s="215" t="s">
        <v>20</v>
      </c>
      <c r="N246" s="216" t="s">
        <v>44</v>
      </c>
      <c r="O246" s="35"/>
      <c r="P246" s="174">
        <f>O246*H246</f>
        <v>0</v>
      </c>
      <c r="Q246" s="174">
        <v>0.1431</v>
      </c>
      <c r="R246" s="174">
        <f>Q246*H246</f>
        <v>0.2862</v>
      </c>
      <c r="S246" s="174">
        <v>0</v>
      </c>
      <c r="T246" s="175">
        <f>S246*H246</f>
        <v>0</v>
      </c>
      <c r="AR246" s="17" t="s">
        <v>179</v>
      </c>
      <c r="AT246" s="17" t="s">
        <v>241</v>
      </c>
      <c r="AU246" s="17" t="s">
        <v>81</v>
      </c>
      <c r="AY246" s="17" t="s">
        <v>139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7" t="s">
        <v>22</v>
      </c>
      <c r="BK246" s="176">
        <f>ROUND(I246*H246,2)</f>
        <v>0</v>
      </c>
      <c r="BL246" s="17" t="s">
        <v>146</v>
      </c>
      <c r="BM246" s="17" t="s">
        <v>376</v>
      </c>
    </row>
    <row r="247" spans="2:65" s="1" customFormat="1" ht="22.5" customHeight="1">
      <c r="B247" s="164"/>
      <c r="C247" s="207" t="s">
        <v>377</v>
      </c>
      <c r="D247" s="207" t="s">
        <v>241</v>
      </c>
      <c r="E247" s="208" t="s">
        <v>378</v>
      </c>
      <c r="F247" s="209" t="s">
        <v>379</v>
      </c>
      <c r="G247" s="210" t="s">
        <v>318</v>
      </c>
      <c r="H247" s="211">
        <v>1</v>
      </c>
      <c r="I247" s="212"/>
      <c r="J247" s="213">
        <f>ROUND(I247*H247,2)</f>
        <v>0</v>
      </c>
      <c r="K247" s="209" t="s">
        <v>20</v>
      </c>
      <c r="L247" s="214"/>
      <c r="M247" s="215" t="s">
        <v>20</v>
      </c>
      <c r="N247" s="216" t="s">
        <v>44</v>
      </c>
      <c r="O247" s="35"/>
      <c r="P247" s="174">
        <f>O247*H247</f>
        <v>0</v>
      </c>
      <c r="Q247" s="174">
        <v>0.1431</v>
      </c>
      <c r="R247" s="174">
        <f>Q247*H247</f>
        <v>0.1431</v>
      </c>
      <c r="S247" s="174">
        <v>0</v>
      </c>
      <c r="T247" s="175">
        <f>S247*H247</f>
        <v>0</v>
      </c>
      <c r="AR247" s="17" t="s">
        <v>179</v>
      </c>
      <c r="AT247" s="17" t="s">
        <v>241</v>
      </c>
      <c r="AU247" s="17" t="s">
        <v>81</v>
      </c>
      <c r="AY247" s="17" t="s">
        <v>139</v>
      </c>
      <c r="BE247" s="176">
        <f>IF(N247="základní",J247,0)</f>
        <v>0</v>
      </c>
      <c r="BF247" s="176">
        <f>IF(N247="snížená",J247,0)</f>
        <v>0</v>
      </c>
      <c r="BG247" s="176">
        <f>IF(N247="zákl. přenesená",J247,0)</f>
        <v>0</v>
      </c>
      <c r="BH247" s="176">
        <f>IF(N247="sníž. přenesená",J247,0)</f>
        <v>0</v>
      </c>
      <c r="BI247" s="176">
        <f>IF(N247="nulová",J247,0)</f>
        <v>0</v>
      </c>
      <c r="BJ247" s="17" t="s">
        <v>22</v>
      </c>
      <c r="BK247" s="176">
        <f>ROUND(I247*H247,2)</f>
        <v>0</v>
      </c>
      <c r="BL247" s="17" t="s">
        <v>146</v>
      </c>
      <c r="BM247" s="17" t="s">
        <v>380</v>
      </c>
    </row>
    <row r="248" spans="2:65" s="1" customFormat="1" ht="22.5" customHeight="1">
      <c r="B248" s="164"/>
      <c r="C248" s="207" t="s">
        <v>381</v>
      </c>
      <c r="D248" s="207" t="s">
        <v>241</v>
      </c>
      <c r="E248" s="208" t="s">
        <v>382</v>
      </c>
      <c r="F248" s="209" t="s">
        <v>383</v>
      </c>
      <c r="G248" s="210" t="s">
        <v>318</v>
      </c>
      <c r="H248" s="211">
        <v>2</v>
      </c>
      <c r="I248" s="212"/>
      <c r="J248" s="213">
        <f>ROUND(I248*H248,2)</f>
        <v>0</v>
      </c>
      <c r="K248" s="209" t="s">
        <v>20</v>
      </c>
      <c r="L248" s="214"/>
      <c r="M248" s="215" t="s">
        <v>20</v>
      </c>
      <c r="N248" s="216" t="s">
        <v>44</v>
      </c>
      <c r="O248" s="35"/>
      <c r="P248" s="174">
        <f>O248*H248</f>
        <v>0</v>
      </c>
      <c r="Q248" s="174">
        <v>0.1431</v>
      </c>
      <c r="R248" s="174">
        <f>Q248*H248</f>
        <v>0.2862</v>
      </c>
      <c r="S248" s="174">
        <v>0</v>
      </c>
      <c r="T248" s="175">
        <f>S248*H248</f>
        <v>0</v>
      </c>
      <c r="AR248" s="17" t="s">
        <v>179</v>
      </c>
      <c r="AT248" s="17" t="s">
        <v>241</v>
      </c>
      <c r="AU248" s="17" t="s">
        <v>81</v>
      </c>
      <c r="AY248" s="17" t="s">
        <v>139</v>
      </c>
      <c r="BE248" s="176">
        <f>IF(N248="základní",J248,0)</f>
        <v>0</v>
      </c>
      <c r="BF248" s="176">
        <f>IF(N248="snížená",J248,0)</f>
        <v>0</v>
      </c>
      <c r="BG248" s="176">
        <f>IF(N248="zákl. přenesená",J248,0)</f>
        <v>0</v>
      </c>
      <c r="BH248" s="176">
        <f>IF(N248="sníž. přenesená",J248,0)</f>
        <v>0</v>
      </c>
      <c r="BI248" s="176">
        <f>IF(N248="nulová",J248,0)</f>
        <v>0</v>
      </c>
      <c r="BJ248" s="17" t="s">
        <v>22</v>
      </c>
      <c r="BK248" s="176">
        <f>ROUND(I248*H248,2)</f>
        <v>0</v>
      </c>
      <c r="BL248" s="17" t="s">
        <v>146</v>
      </c>
      <c r="BM248" s="17" t="s">
        <v>384</v>
      </c>
    </row>
    <row r="249" spans="2:65" s="1" customFormat="1" ht="22.5" customHeight="1">
      <c r="B249" s="164"/>
      <c r="C249" s="207" t="s">
        <v>385</v>
      </c>
      <c r="D249" s="207" t="s">
        <v>241</v>
      </c>
      <c r="E249" s="208" t="s">
        <v>374</v>
      </c>
      <c r="F249" s="209" t="s">
        <v>375</v>
      </c>
      <c r="G249" s="210" t="s">
        <v>318</v>
      </c>
      <c r="H249" s="211">
        <v>1</v>
      </c>
      <c r="I249" s="212"/>
      <c r="J249" s="213">
        <f>ROUND(I249*H249,2)</f>
        <v>0</v>
      </c>
      <c r="K249" s="209" t="s">
        <v>20</v>
      </c>
      <c r="L249" s="214"/>
      <c r="M249" s="215" t="s">
        <v>20</v>
      </c>
      <c r="N249" s="216" t="s">
        <v>44</v>
      </c>
      <c r="O249" s="35"/>
      <c r="P249" s="174">
        <f>O249*H249</f>
        <v>0</v>
      </c>
      <c r="Q249" s="174">
        <v>0.1431</v>
      </c>
      <c r="R249" s="174">
        <f>Q249*H249</f>
        <v>0.1431</v>
      </c>
      <c r="S249" s="174">
        <v>0</v>
      </c>
      <c r="T249" s="175">
        <f>S249*H249</f>
        <v>0</v>
      </c>
      <c r="AR249" s="17" t="s">
        <v>179</v>
      </c>
      <c r="AT249" s="17" t="s">
        <v>241</v>
      </c>
      <c r="AU249" s="17" t="s">
        <v>81</v>
      </c>
      <c r="AY249" s="17" t="s">
        <v>139</v>
      </c>
      <c r="BE249" s="176">
        <f>IF(N249="základní",J249,0)</f>
        <v>0</v>
      </c>
      <c r="BF249" s="176">
        <f>IF(N249="snížená",J249,0)</f>
        <v>0</v>
      </c>
      <c r="BG249" s="176">
        <f>IF(N249="zákl. přenesená",J249,0)</f>
        <v>0</v>
      </c>
      <c r="BH249" s="176">
        <f>IF(N249="sníž. přenesená",J249,0)</f>
        <v>0</v>
      </c>
      <c r="BI249" s="176">
        <f>IF(N249="nulová",J249,0)</f>
        <v>0</v>
      </c>
      <c r="BJ249" s="17" t="s">
        <v>22</v>
      </c>
      <c r="BK249" s="176">
        <f>ROUND(I249*H249,2)</f>
        <v>0</v>
      </c>
      <c r="BL249" s="17" t="s">
        <v>146</v>
      </c>
      <c r="BM249" s="17" t="s">
        <v>386</v>
      </c>
    </row>
    <row r="250" spans="2:65" s="1" customFormat="1" ht="22.5" customHeight="1">
      <c r="B250" s="164"/>
      <c r="C250" s="165" t="s">
        <v>387</v>
      </c>
      <c r="D250" s="165" t="s">
        <v>141</v>
      </c>
      <c r="E250" s="166" t="s">
        <v>388</v>
      </c>
      <c r="F250" s="167" t="s">
        <v>389</v>
      </c>
      <c r="G250" s="168" t="s">
        <v>154</v>
      </c>
      <c r="H250" s="169">
        <v>2.772</v>
      </c>
      <c r="I250" s="170"/>
      <c r="J250" s="171">
        <f>ROUND(I250*H250,2)</f>
        <v>0</v>
      </c>
      <c r="K250" s="167" t="s">
        <v>145</v>
      </c>
      <c r="L250" s="34"/>
      <c r="M250" s="172" t="s">
        <v>20</v>
      </c>
      <c r="N250" s="173" t="s">
        <v>44</v>
      </c>
      <c r="O250" s="35"/>
      <c r="P250" s="174">
        <f>O250*H250</f>
        <v>0</v>
      </c>
      <c r="Q250" s="174">
        <v>2.4534</v>
      </c>
      <c r="R250" s="174">
        <f>Q250*H250</f>
        <v>6.800824799999999</v>
      </c>
      <c r="S250" s="174">
        <v>0</v>
      </c>
      <c r="T250" s="175">
        <f>S250*H250</f>
        <v>0</v>
      </c>
      <c r="AR250" s="17" t="s">
        <v>146</v>
      </c>
      <c r="AT250" s="17" t="s">
        <v>141</v>
      </c>
      <c r="AU250" s="17" t="s">
        <v>81</v>
      </c>
      <c r="AY250" s="17" t="s">
        <v>139</v>
      </c>
      <c r="BE250" s="176">
        <f>IF(N250="základní",J250,0)</f>
        <v>0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22</v>
      </c>
      <c r="BK250" s="176">
        <f>ROUND(I250*H250,2)</f>
        <v>0</v>
      </c>
      <c r="BL250" s="17" t="s">
        <v>146</v>
      </c>
      <c r="BM250" s="17" t="s">
        <v>390</v>
      </c>
    </row>
    <row r="251" spans="2:51" s="11" customFormat="1" ht="22.5" customHeight="1">
      <c r="B251" s="177"/>
      <c r="D251" s="178" t="s">
        <v>148</v>
      </c>
      <c r="E251" s="179" t="s">
        <v>20</v>
      </c>
      <c r="F251" s="180" t="s">
        <v>391</v>
      </c>
      <c r="H251" s="181">
        <v>0.759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148</v>
      </c>
      <c r="AU251" s="179" t="s">
        <v>81</v>
      </c>
      <c r="AV251" s="11" t="s">
        <v>81</v>
      </c>
      <c r="AW251" s="11" t="s">
        <v>37</v>
      </c>
      <c r="AX251" s="11" t="s">
        <v>73</v>
      </c>
      <c r="AY251" s="179" t="s">
        <v>139</v>
      </c>
    </row>
    <row r="252" spans="2:51" s="11" customFormat="1" ht="22.5" customHeight="1">
      <c r="B252" s="177"/>
      <c r="D252" s="178" t="s">
        <v>148</v>
      </c>
      <c r="E252" s="179" t="s">
        <v>20</v>
      </c>
      <c r="F252" s="180" t="s">
        <v>392</v>
      </c>
      <c r="H252" s="181">
        <v>2.013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79" t="s">
        <v>148</v>
      </c>
      <c r="AU252" s="179" t="s">
        <v>81</v>
      </c>
      <c r="AV252" s="11" t="s">
        <v>81</v>
      </c>
      <c r="AW252" s="11" t="s">
        <v>37</v>
      </c>
      <c r="AX252" s="11" t="s">
        <v>73</v>
      </c>
      <c r="AY252" s="179" t="s">
        <v>139</v>
      </c>
    </row>
    <row r="253" spans="2:51" s="13" customFormat="1" ht="22.5" customHeight="1">
      <c r="B253" s="194"/>
      <c r="D253" s="195" t="s">
        <v>148</v>
      </c>
      <c r="E253" s="196" t="s">
        <v>20</v>
      </c>
      <c r="F253" s="197" t="s">
        <v>151</v>
      </c>
      <c r="H253" s="198">
        <v>2.772</v>
      </c>
      <c r="I253" s="199"/>
      <c r="L253" s="194"/>
      <c r="M253" s="200"/>
      <c r="N253" s="201"/>
      <c r="O253" s="201"/>
      <c r="P253" s="201"/>
      <c r="Q253" s="201"/>
      <c r="R253" s="201"/>
      <c r="S253" s="201"/>
      <c r="T253" s="202"/>
      <c r="AT253" s="203" t="s">
        <v>148</v>
      </c>
      <c r="AU253" s="203" t="s">
        <v>81</v>
      </c>
      <c r="AV253" s="13" t="s">
        <v>146</v>
      </c>
      <c r="AW253" s="13" t="s">
        <v>37</v>
      </c>
      <c r="AX253" s="13" t="s">
        <v>22</v>
      </c>
      <c r="AY253" s="203" t="s">
        <v>139</v>
      </c>
    </row>
    <row r="254" spans="2:65" s="1" customFormat="1" ht="22.5" customHeight="1">
      <c r="B254" s="164"/>
      <c r="C254" s="165" t="s">
        <v>393</v>
      </c>
      <c r="D254" s="165" t="s">
        <v>141</v>
      </c>
      <c r="E254" s="166" t="s">
        <v>394</v>
      </c>
      <c r="F254" s="167" t="s">
        <v>395</v>
      </c>
      <c r="G254" s="168" t="s">
        <v>144</v>
      </c>
      <c r="H254" s="169">
        <v>18.479</v>
      </c>
      <c r="I254" s="170"/>
      <c r="J254" s="171">
        <f>ROUND(I254*H254,2)</f>
        <v>0</v>
      </c>
      <c r="K254" s="167" t="s">
        <v>145</v>
      </c>
      <c r="L254" s="34"/>
      <c r="M254" s="172" t="s">
        <v>20</v>
      </c>
      <c r="N254" s="173" t="s">
        <v>44</v>
      </c>
      <c r="O254" s="35"/>
      <c r="P254" s="174">
        <f>O254*H254</f>
        <v>0</v>
      </c>
      <c r="Q254" s="174">
        <v>0.00519</v>
      </c>
      <c r="R254" s="174">
        <f>Q254*H254</f>
        <v>0.09590601</v>
      </c>
      <c r="S254" s="174">
        <v>0</v>
      </c>
      <c r="T254" s="175">
        <f>S254*H254</f>
        <v>0</v>
      </c>
      <c r="AR254" s="17" t="s">
        <v>146</v>
      </c>
      <c r="AT254" s="17" t="s">
        <v>141</v>
      </c>
      <c r="AU254" s="17" t="s">
        <v>81</v>
      </c>
      <c r="AY254" s="17" t="s">
        <v>139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22</v>
      </c>
      <c r="BK254" s="176">
        <f>ROUND(I254*H254,2)</f>
        <v>0</v>
      </c>
      <c r="BL254" s="17" t="s">
        <v>146</v>
      </c>
      <c r="BM254" s="17" t="s">
        <v>396</v>
      </c>
    </row>
    <row r="255" spans="2:51" s="11" customFormat="1" ht="22.5" customHeight="1">
      <c r="B255" s="177"/>
      <c r="D255" s="178" t="s">
        <v>148</v>
      </c>
      <c r="E255" s="179" t="s">
        <v>20</v>
      </c>
      <c r="F255" s="180" t="s">
        <v>397</v>
      </c>
      <c r="H255" s="181">
        <v>13.419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79" t="s">
        <v>148</v>
      </c>
      <c r="AU255" s="179" t="s">
        <v>81</v>
      </c>
      <c r="AV255" s="11" t="s">
        <v>81</v>
      </c>
      <c r="AW255" s="11" t="s">
        <v>37</v>
      </c>
      <c r="AX255" s="11" t="s">
        <v>73</v>
      </c>
      <c r="AY255" s="179" t="s">
        <v>139</v>
      </c>
    </row>
    <row r="256" spans="2:51" s="11" customFormat="1" ht="22.5" customHeight="1">
      <c r="B256" s="177"/>
      <c r="D256" s="178" t="s">
        <v>148</v>
      </c>
      <c r="E256" s="179" t="s">
        <v>20</v>
      </c>
      <c r="F256" s="180" t="s">
        <v>398</v>
      </c>
      <c r="H256" s="181">
        <v>5.06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148</v>
      </c>
      <c r="AU256" s="179" t="s">
        <v>81</v>
      </c>
      <c r="AV256" s="11" t="s">
        <v>81</v>
      </c>
      <c r="AW256" s="11" t="s">
        <v>37</v>
      </c>
      <c r="AX256" s="11" t="s">
        <v>73</v>
      </c>
      <c r="AY256" s="179" t="s">
        <v>139</v>
      </c>
    </row>
    <row r="257" spans="2:51" s="13" customFormat="1" ht="22.5" customHeight="1">
      <c r="B257" s="194"/>
      <c r="D257" s="195" t="s">
        <v>148</v>
      </c>
      <c r="E257" s="196" t="s">
        <v>20</v>
      </c>
      <c r="F257" s="197" t="s">
        <v>151</v>
      </c>
      <c r="H257" s="198">
        <v>18.479</v>
      </c>
      <c r="I257" s="199"/>
      <c r="L257" s="194"/>
      <c r="M257" s="200"/>
      <c r="N257" s="201"/>
      <c r="O257" s="201"/>
      <c r="P257" s="201"/>
      <c r="Q257" s="201"/>
      <c r="R257" s="201"/>
      <c r="S257" s="201"/>
      <c r="T257" s="202"/>
      <c r="AT257" s="203" t="s">
        <v>148</v>
      </c>
      <c r="AU257" s="203" t="s">
        <v>81</v>
      </c>
      <c r="AV257" s="13" t="s">
        <v>146</v>
      </c>
      <c r="AW257" s="13" t="s">
        <v>37</v>
      </c>
      <c r="AX257" s="13" t="s">
        <v>22</v>
      </c>
      <c r="AY257" s="203" t="s">
        <v>139</v>
      </c>
    </row>
    <row r="258" spans="2:65" s="1" customFormat="1" ht="22.5" customHeight="1">
      <c r="B258" s="164"/>
      <c r="C258" s="165" t="s">
        <v>399</v>
      </c>
      <c r="D258" s="165" t="s">
        <v>141</v>
      </c>
      <c r="E258" s="166" t="s">
        <v>400</v>
      </c>
      <c r="F258" s="167" t="s">
        <v>401</v>
      </c>
      <c r="G258" s="168" t="s">
        <v>144</v>
      </c>
      <c r="H258" s="169">
        <v>18.479</v>
      </c>
      <c r="I258" s="170"/>
      <c r="J258" s="171">
        <f>ROUND(I258*H258,2)</f>
        <v>0</v>
      </c>
      <c r="K258" s="167" t="s">
        <v>145</v>
      </c>
      <c r="L258" s="34"/>
      <c r="M258" s="172" t="s">
        <v>20</v>
      </c>
      <c r="N258" s="173" t="s">
        <v>44</v>
      </c>
      <c r="O258" s="35"/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AR258" s="17" t="s">
        <v>146</v>
      </c>
      <c r="AT258" s="17" t="s">
        <v>141</v>
      </c>
      <c r="AU258" s="17" t="s">
        <v>81</v>
      </c>
      <c r="AY258" s="17" t="s">
        <v>139</v>
      </c>
      <c r="BE258" s="176">
        <f>IF(N258="základní",J258,0)</f>
        <v>0</v>
      </c>
      <c r="BF258" s="176">
        <f>IF(N258="snížená",J258,0)</f>
        <v>0</v>
      </c>
      <c r="BG258" s="176">
        <f>IF(N258="zákl. přenesená",J258,0)</f>
        <v>0</v>
      </c>
      <c r="BH258" s="176">
        <f>IF(N258="sníž. přenesená",J258,0)</f>
        <v>0</v>
      </c>
      <c r="BI258" s="176">
        <f>IF(N258="nulová",J258,0)</f>
        <v>0</v>
      </c>
      <c r="BJ258" s="17" t="s">
        <v>22</v>
      </c>
      <c r="BK258" s="176">
        <f>ROUND(I258*H258,2)</f>
        <v>0</v>
      </c>
      <c r="BL258" s="17" t="s">
        <v>146</v>
      </c>
      <c r="BM258" s="17" t="s">
        <v>402</v>
      </c>
    </row>
    <row r="259" spans="2:65" s="1" customFormat="1" ht="22.5" customHeight="1">
      <c r="B259" s="164"/>
      <c r="C259" s="165" t="s">
        <v>403</v>
      </c>
      <c r="D259" s="165" t="s">
        <v>141</v>
      </c>
      <c r="E259" s="166" t="s">
        <v>404</v>
      </c>
      <c r="F259" s="167" t="s">
        <v>405</v>
      </c>
      <c r="G259" s="168" t="s">
        <v>220</v>
      </c>
      <c r="H259" s="169">
        <v>0.054</v>
      </c>
      <c r="I259" s="170"/>
      <c r="J259" s="171">
        <f>ROUND(I259*H259,2)</f>
        <v>0</v>
      </c>
      <c r="K259" s="167" t="s">
        <v>145</v>
      </c>
      <c r="L259" s="34"/>
      <c r="M259" s="172" t="s">
        <v>20</v>
      </c>
      <c r="N259" s="173" t="s">
        <v>44</v>
      </c>
      <c r="O259" s="35"/>
      <c r="P259" s="174">
        <f>O259*H259</f>
        <v>0</v>
      </c>
      <c r="Q259" s="174">
        <v>1.05156</v>
      </c>
      <c r="R259" s="174">
        <f>Q259*H259</f>
        <v>0.05678424</v>
      </c>
      <c r="S259" s="174">
        <v>0</v>
      </c>
      <c r="T259" s="175">
        <f>S259*H259</f>
        <v>0</v>
      </c>
      <c r="AR259" s="17" t="s">
        <v>146</v>
      </c>
      <c r="AT259" s="17" t="s">
        <v>141</v>
      </c>
      <c r="AU259" s="17" t="s">
        <v>81</v>
      </c>
      <c r="AY259" s="17" t="s">
        <v>139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7" t="s">
        <v>22</v>
      </c>
      <c r="BK259" s="176">
        <f>ROUND(I259*H259,2)</f>
        <v>0</v>
      </c>
      <c r="BL259" s="17" t="s">
        <v>146</v>
      </c>
      <c r="BM259" s="17" t="s">
        <v>406</v>
      </c>
    </row>
    <row r="260" spans="2:65" s="1" customFormat="1" ht="22.5" customHeight="1">
      <c r="B260" s="164"/>
      <c r="C260" s="165" t="s">
        <v>407</v>
      </c>
      <c r="D260" s="165" t="s">
        <v>141</v>
      </c>
      <c r="E260" s="166" t="s">
        <v>408</v>
      </c>
      <c r="F260" s="167" t="s">
        <v>409</v>
      </c>
      <c r="G260" s="168" t="s">
        <v>220</v>
      </c>
      <c r="H260" s="169">
        <v>0.277</v>
      </c>
      <c r="I260" s="170"/>
      <c r="J260" s="171">
        <f>ROUND(I260*H260,2)</f>
        <v>0</v>
      </c>
      <c r="K260" s="167" t="s">
        <v>145</v>
      </c>
      <c r="L260" s="34"/>
      <c r="M260" s="172" t="s">
        <v>20</v>
      </c>
      <c r="N260" s="173" t="s">
        <v>44</v>
      </c>
      <c r="O260" s="35"/>
      <c r="P260" s="174">
        <f>O260*H260</f>
        <v>0</v>
      </c>
      <c r="Q260" s="174">
        <v>1.05256</v>
      </c>
      <c r="R260" s="174">
        <f>Q260*H260</f>
        <v>0.29155912</v>
      </c>
      <c r="S260" s="174">
        <v>0</v>
      </c>
      <c r="T260" s="175">
        <f>S260*H260</f>
        <v>0</v>
      </c>
      <c r="AR260" s="17" t="s">
        <v>146</v>
      </c>
      <c r="AT260" s="17" t="s">
        <v>141</v>
      </c>
      <c r="AU260" s="17" t="s">
        <v>81</v>
      </c>
      <c r="AY260" s="17" t="s">
        <v>139</v>
      </c>
      <c r="BE260" s="176">
        <f>IF(N260="základní",J260,0)</f>
        <v>0</v>
      </c>
      <c r="BF260" s="176">
        <f>IF(N260="snížená",J260,0)</f>
        <v>0</v>
      </c>
      <c r="BG260" s="176">
        <f>IF(N260="zákl. přenesená",J260,0)</f>
        <v>0</v>
      </c>
      <c r="BH260" s="176">
        <f>IF(N260="sníž. přenesená",J260,0)</f>
        <v>0</v>
      </c>
      <c r="BI260" s="176">
        <f>IF(N260="nulová",J260,0)</f>
        <v>0</v>
      </c>
      <c r="BJ260" s="17" t="s">
        <v>22</v>
      </c>
      <c r="BK260" s="176">
        <f>ROUND(I260*H260,2)</f>
        <v>0</v>
      </c>
      <c r="BL260" s="17" t="s">
        <v>146</v>
      </c>
      <c r="BM260" s="17" t="s">
        <v>410</v>
      </c>
    </row>
    <row r="261" spans="2:51" s="11" customFormat="1" ht="22.5" customHeight="1">
      <c r="B261" s="177"/>
      <c r="D261" s="178" t="s">
        <v>148</v>
      </c>
      <c r="E261" s="179" t="s">
        <v>20</v>
      </c>
      <c r="F261" s="180" t="s">
        <v>411</v>
      </c>
      <c r="H261" s="181">
        <v>0.277</v>
      </c>
      <c r="I261" s="182"/>
      <c r="L261" s="177"/>
      <c r="M261" s="183"/>
      <c r="N261" s="184"/>
      <c r="O261" s="184"/>
      <c r="P261" s="184"/>
      <c r="Q261" s="184"/>
      <c r="R261" s="184"/>
      <c r="S261" s="184"/>
      <c r="T261" s="185"/>
      <c r="AT261" s="179" t="s">
        <v>148</v>
      </c>
      <c r="AU261" s="179" t="s">
        <v>81</v>
      </c>
      <c r="AV261" s="11" t="s">
        <v>81</v>
      </c>
      <c r="AW261" s="11" t="s">
        <v>37</v>
      </c>
      <c r="AX261" s="11" t="s">
        <v>73</v>
      </c>
      <c r="AY261" s="179" t="s">
        <v>139</v>
      </c>
    </row>
    <row r="262" spans="2:51" s="13" customFormat="1" ht="22.5" customHeight="1">
      <c r="B262" s="194"/>
      <c r="D262" s="195" t="s">
        <v>148</v>
      </c>
      <c r="E262" s="196" t="s">
        <v>20</v>
      </c>
      <c r="F262" s="197" t="s">
        <v>151</v>
      </c>
      <c r="H262" s="198">
        <v>0.277</v>
      </c>
      <c r="I262" s="199"/>
      <c r="L262" s="194"/>
      <c r="M262" s="200"/>
      <c r="N262" s="201"/>
      <c r="O262" s="201"/>
      <c r="P262" s="201"/>
      <c r="Q262" s="201"/>
      <c r="R262" s="201"/>
      <c r="S262" s="201"/>
      <c r="T262" s="202"/>
      <c r="AT262" s="203" t="s">
        <v>148</v>
      </c>
      <c r="AU262" s="203" t="s">
        <v>81</v>
      </c>
      <c r="AV262" s="13" t="s">
        <v>146</v>
      </c>
      <c r="AW262" s="13" t="s">
        <v>37</v>
      </c>
      <c r="AX262" s="13" t="s">
        <v>22</v>
      </c>
      <c r="AY262" s="203" t="s">
        <v>139</v>
      </c>
    </row>
    <row r="263" spans="2:65" s="1" customFormat="1" ht="31.5" customHeight="1">
      <c r="B263" s="164"/>
      <c r="C263" s="165" t="s">
        <v>412</v>
      </c>
      <c r="D263" s="165" t="s">
        <v>141</v>
      </c>
      <c r="E263" s="166" t="s">
        <v>413</v>
      </c>
      <c r="F263" s="167" t="s">
        <v>414</v>
      </c>
      <c r="G263" s="168" t="s">
        <v>220</v>
      </c>
      <c r="H263" s="169">
        <v>5.446</v>
      </c>
      <c r="I263" s="170"/>
      <c r="J263" s="171">
        <f>ROUND(I263*H263,2)</f>
        <v>0</v>
      </c>
      <c r="K263" s="167" t="s">
        <v>145</v>
      </c>
      <c r="L263" s="34"/>
      <c r="M263" s="172" t="s">
        <v>20</v>
      </c>
      <c r="N263" s="173" t="s">
        <v>44</v>
      </c>
      <c r="O263" s="35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AR263" s="17" t="s">
        <v>146</v>
      </c>
      <c r="AT263" s="17" t="s">
        <v>141</v>
      </c>
      <c r="AU263" s="17" t="s">
        <v>81</v>
      </c>
      <c r="AY263" s="17" t="s">
        <v>139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7" t="s">
        <v>22</v>
      </c>
      <c r="BK263" s="176">
        <f>ROUND(I263*H263,2)</f>
        <v>0</v>
      </c>
      <c r="BL263" s="17" t="s">
        <v>146</v>
      </c>
      <c r="BM263" s="17" t="s">
        <v>415</v>
      </c>
    </row>
    <row r="264" spans="2:51" s="11" customFormat="1" ht="22.5" customHeight="1">
      <c r="B264" s="177"/>
      <c r="D264" s="178" t="s">
        <v>148</v>
      </c>
      <c r="E264" s="179" t="s">
        <v>20</v>
      </c>
      <c r="F264" s="180" t="s">
        <v>416</v>
      </c>
      <c r="H264" s="181">
        <v>2.112</v>
      </c>
      <c r="I264" s="182"/>
      <c r="L264" s="177"/>
      <c r="M264" s="183"/>
      <c r="N264" s="184"/>
      <c r="O264" s="184"/>
      <c r="P264" s="184"/>
      <c r="Q264" s="184"/>
      <c r="R264" s="184"/>
      <c r="S264" s="184"/>
      <c r="T264" s="185"/>
      <c r="AT264" s="179" t="s">
        <v>148</v>
      </c>
      <c r="AU264" s="179" t="s">
        <v>81</v>
      </c>
      <c r="AV264" s="11" t="s">
        <v>81</v>
      </c>
      <c r="AW264" s="11" t="s">
        <v>37</v>
      </c>
      <c r="AX264" s="11" t="s">
        <v>73</v>
      </c>
      <c r="AY264" s="179" t="s">
        <v>139</v>
      </c>
    </row>
    <row r="265" spans="2:51" s="12" customFormat="1" ht="22.5" customHeight="1">
      <c r="B265" s="186"/>
      <c r="D265" s="178" t="s">
        <v>148</v>
      </c>
      <c r="E265" s="187" t="s">
        <v>20</v>
      </c>
      <c r="F265" s="188" t="s">
        <v>417</v>
      </c>
      <c r="H265" s="189" t="s">
        <v>20</v>
      </c>
      <c r="I265" s="190"/>
      <c r="L265" s="186"/>
      <c r="M265" s="191"/>
      <c r="N265" s="192"/>
      <c r="O265" s="192"/>
      <c r="P265" s="192"/>
      <c r="Q265" s="192"/>
      <c r="R265" s="192"/>
      <c r="S265" s="192"/>
      <c r="T265" s="193"/>
      <c r="AT265" s="189" t="s">
        <v>148</v>
      </c>
      <c r="AU265" s="189" t="s">
        <v>81</v>
      </c>
      <c r="AV265" s="12" t="s">
        <v>22</v>
      </c>
      <c r="AW265" s="12" t="s">
        <v>37</v>
      </c>
      <c r="AX265" s="12" t="s">
        <v>73</v>
      </c>
      <c r="AY265" s="189" t="s">
        <v>139</v>
      </c>
    </row>
    <row r="266" spans="2:51" s="11" customFormat="1" ht="22.5" customHeight="1">
      <c r="B266" s="177"/>
      <c r="D266" s="178" t="s">
        <v>148</v>
      </c>
      <c r="E266" s="179" t="s">
        <v>20</v>
      </c>
      <c r="F266" s="180" t="s">
        <v>418</v>
      </c>
      <c r="H266" s="181">
        <v>1.796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148</v>
      </c>
      <c r="AU266" s="179" t="s">
        <v>81</v>
      </c>
      <c r="AV266" s="11" t="s">
        <v>81</v>
      </c>
      <c r="AW266" s="11" t="s">
        <v>37</v>
      </c>
      <c r="AX266" s="11" t="s">
        <v>73</v>
      </c>
      <c r="AY266" s="179" t="s">
        <v>139</v>
      </c>
    </row>
    <row r="267" spans="2:51" s="12" customFormat="1" ht="22.5" customHeight="1">
      <c r="B267" s="186"/>
      <c r="D267" s="178" t="s">
        <v>148</v>
      </c>
      <c r="E267" s="187" t="s">
        <v>20</v>
      </c>
      <c r="F267" s="188" t="s">
        <v>419</v>
      </c>
      <c r="H267" s="189" t="s">
        <v>20</v>
      </c>
      <c r="I267" s="190"/>
      <c r="L267" s="186"/>
      <c r="M267" s="191"/>
      <c r="N267" s="192"/>
      <c r="O267" s="192"/>
      <c r="P267" s="192"/>
      <c r="Q267" s="192"/>
      <c r="R267" s="192"/>
      <c r="S267" s="192"/>
      <c r="T267" s="193"/>
      <c r="AT267" s="189" t="s">
        <v>148</v>
      </c>
      <c r="AU267" s="189" t="s">
        <v>81</v>
      </c>
      <c r="AV267" s="12" t="s">
        <v>22</v>
      </c>
      <c r="AW267" s="12" t="s">
        <v>37</v>
      </c>
      <c r="AX267" s="12" t="s">
        <v>73</v>
      </c>
      <c r="AY267" s="189" t="s">
        <v>139</v>
      </c>
    </row>
    <row r="268" spans="2:51" s="11" customFormat="1" ht="22.5" customHeight="1">
      <c r="B268" s="177"/>
      <c r="D268" s="178" t="s">
        <v>148</v>
      </c>
      <c r="E268" s="179" t="s">
        <v>20</v>
      </c>
      <c r="F268" s="180" t="s">
        <v>420</v>
      </c>
      <c r="H268" s="181">
        <v>0.771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148</v>
      </c>
      <c r="AU268" s="179" t="s">
        <v>81</v>
      </c>
      <c r="AV268" s="11" t="s">
        <v>81</v>
      </c>
      <c r="AW268" s="11" t="s">
        <v>37</v>
      </c>
      <c r="AX268" s="11" t="s">
        <v>73</v>
      </c>
      <c r="AY268" s="179" t="s">
        <v>139</v>
      </c>
    </row>
    <row r="269" spans="2:51" s="12" customFormat="1" ht="22.5" customHeight="1">
      <c r="B269" s="186"/>
      <c r="D269" s="178" t="s">
        <v>148</v>
      </c>
      <c r="E269" s="187" t="s">
        <v>20</v>
      </c>
      <c r="F269" s="188" t="s">
        <v>421</v>
      </c>
      <c r="H269" s="189" t="s">
        <v>20</v>
      </c>
      <c r="I269" s="190"/>
      <c r="L269" s="186"/>
      <c r="M269" s="191"/>
      <c r="N269" s="192"/>
      <c r="O269" s="192"/>
      <c r="P269" s="192"/>
      <c r="Q269" s="192"/>
      <c r="R269" s="192"/>
      <c r="S269" s="192"/>
      <c r="T269" s="193"/>
      <c r="AT269" s="189" t="s">
        <v>148</v>
      </c>
      <c r="AU269" s="189" t="s">
        <v>81</v>
      </c>
      <c r="AV269" s="12" t="s">
        <v>22</v>
      </c>
      <c r="AW269" s="12" t="s">
        <v>37</v>
      </c>
      <c r="AX269" s="12" t="s">
        <v>73</v>
      </c>
      <c r="AY269" s="189" t="s">
        <v>139</v>
      </c>
    </row>
    <row r="270" spans="2:51" s="11" customFormat="1" ht="22.5" customHeight="1">
      <c r="B270" s="177"/>
      <c r="D270" s="178" t="s">
        <v>148</v>
      </c>
      <c r="E270" s="179" t="s">
        <v>20</v>
      </c>
      <c r="F270" s="180" t="s">
        <v>422</v>
      </c>
      <c r="H270" s="181">
        <v>0.515</v>
      </c>
      <c r="I270" s="182"/>
      <c r="L270" s="177"/>
      <c r="M270" s="183"/>
      <c r="N270" s="184"/>
      <c r="O270" s="184"/>
      <c r="P270" s="184"/>
      <c r="Q270" s="184"/>
      <c r="R270" s="184"/>
      <c r="S270" s="184"/>
      <c r="T270" s="185"/>
      <c r="AT270" s="179" t="s">
        <v>148</v>
      </c>
      <c r="AU270" s="179" t="s">
        <v>81</v>
      </c>
      <c r="AV270" s="11" t="s">
        <v>81</v>
      </c>
      <c r="AW270" s="11" t="s">
        <v>37</v>
      </c>
      <c r="AX270" s="11" t="s">
        <v>73</v>
      </c>
      <c r="AY270" s="179" t="s">
        <v>139</v>
      </c>
    </row>
    <row r="271" spans="2:51" s="12" customFormat="1" ht="22.5" customHeight="1">
      <c r="B271" s="186"/>
      <c r="D271" s="178" t="s">
        <v>148</v>
      </c>
      <c r="E271" s="187" t="s">
        <v>20</v>
      </c>
      <c r="F271" s="188" t="s">
        <v>423</v>
      </c>
      <c r="H271" s="189" t="s">
        <v>20</v>
      </c>
      <c r="I271" s="190"/>
      <c r="L271" s="186"/>
      <c r="M271" s="191"/>
      <c r="N271" s="192"/>
      <c r="O271" s="192"/>
      <c r="P271" s="192"/>
      <c r="Q271" s="192"/>
      <c r="R271" s="192"/>
      <c r="S271" s="192"/>
      <c r="T271" s="193"/>
      <c r="AT271" s="189" t="s">
        <v>148</v>
      </c>
      <c r="AU271" s="189" t="s">
        <v>81</v>
      </c>
      <c r="AV271" s="12" t="s">
        <v>22</v>
      </c>
      <c r="AW271" s="12" t="s">
        <v>37</v>
      </c>
      <c r="AX271" s="12" t="s">
        <v>73</v>
      </c>
      <c r="AY271" s="189" t="s">
        <v>139</v>
      </c>
    </row>
    <row r="272" spans="2:51" s="11" customFormat="1" ht="22.5" customHeight="1">
      <c r="B272" s="177"/>
      <c r="D272" s="178" t="s">
        <v>148</v>
      </c>
      <c r="E272" s="179" t="s">
        <v>20</v>
      </c>
      <c r="F272" s="180" t="s">
        <v>424</v>
      </c>
      <c r="H272" s="181">
        <v>0.252</v>
      </c>
      <c r="I272" s="182"/>
      <c r="L272" s="177"/>
      <c r="M272" s="183"/>
      <c r="N272" s="184"/>
      <c r="O272" s="184"/>
      <c r="P272" s="184"/>
      <c r="Q272" s="184"/>
      <c r="R272" s="184"/>
      <c r="S272" s="184"/>
      <c r="T272" s="185"/>
      <c r="AT272" s="179" t="s">
        <v>148</v>
      </c>
      <c r="AU272" s="179" t="s">
        <v>81</v>
      </c>
      <c r="AV272" s="11" t="s">
        <v>81</v>
      </c>
      <c r="AW272" s="11" t="s">
        <v>37</v>
      </c>
      <c r="AX272" s="11" t="s">
        <v>73</v>
      </c>
      <c r="AY272" s="179" t="s">
        <v>139</v>
      </c>
    </row>
    <row r="273" spans="2:51" s="12" customFormat="1" ht="22.5" customHeight="1">
      <c r="B273" s="186"/>
      <c r="D273" s="178" t="s">
        <v>148</v>
      </c>
      <c r="E273" s="187" t="s">
        <v>20</v>
      </c>
      <c r="F273" s="188" t="s">
        <v>425</v>
      </c>
      <c r="H273" s="189" t="s">
        <v>20</v>
      </c>
      <c r="I273" s="190"/>
      <c r="L273" s="186"/>
      <c r="M273" s="191"/>
      <c r="N273" s="192"/>
      <c r="O273" s="192"/>
      <c r="P273" s="192"/>
      <c r="Q273" s="192"/>
      <c r="R273" s="192"/>
      <c r="S273" s="192"/>
      <c r="T273" s="193"/>
      <c r="AT273" s="189" t="s">
        <v>148</v>
      </c>
      <c r="AU273" s="189" t="s">
        <v>81</v>
      </c>
      <c r="AV273" s="12" t="s">
        <v>22</v>
      </c>
      <c r="AW273" s="12" t="s">
        <v>37</v>
      </c>
      <c r="AX273" s="12" t="s">
        <v>73</v>
      </c>
      <c r="AY273" s="189" t="s">
        <v>139</v>
      </c>
    </row>
    <row r="274" spans="2:51" s="13" customFormat="1" ht="22.5" customHeight="1">
      <c r="B274" s="194"/>
      <c r="D274" s="195" t="s">
        <v>148</v>
      </c>
      <c r="E274" s="196" t="s">
        <v>20</v>
      </c>
      <c r="F274" s="197" t="s">
        <v>151</v>
      </c>
      <c r="H274" s="198">
        <v>5.446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203" t="s">
        <v>148</v>
      </c>
      <c r="AU274" s="203" t="s">
        <v>81</v>
      </c>
      <c r="AV274" s="13" t="s">
        <v>146</v>
      </c>
      <c r="AW274" s="13" t="s">
        <v>37</v>
      </c>
      <c r="AX274" s="13" t="s">
        <v>22</v>
      </c>
      <c r="AY274" s="203" t="s">
        <v>139</v>
      </c>
    </row>
    <row r="275" spans="2:65" s="1" customFormat="1" ht="22.5" customHeight="1">
      <c r="B275" s="164"/>
      <c r="C275" s="207" t="s">
        <v>426</v>
      </c>
      <c r="D275" s="207" t="s">
        <v>241</v>
      </c>
      <c r="E275" s="208" t="s">
        <v>427</v>
      </c>
      <c r="F275" s="209" t="s">
        <v>428</v>
      </c>
      <c r="G275" s="210" t="s">
        <v>220</v>
      </c>
      <c r="H275" s="211">
        <v>2.112</v>
      </c>
      <c r="I275" s="212"/>
      <c r="J275" s="213">
        <f>ROUND(I275*H275,2)</f>
        <v>0</v>
      </c>
      <c r="K275" s="209" t="s">
        <v>20</v>
      </c>
      <c r="L275" s="214"/>
      <c r="M275" s="215" t="s">
        <v>20</v>
      </c>
      <c r="N275" s="216" t="s">
        <v>44</v>
      </c>
      <c r="O275" s="35"/>
      <c r="P275" s="174">
        <f>O275*H275</f>
        <v>0</v>
      </c>
      <c r="Q275" s="174">
        <v>1</v>
      </c>
      <c r="R275" s="174">
        <f>Q275*H275</f>
        <v>2.112</v>
      </c>
      <c r="S275" s="174">
        <v>0</v>
      </c>
      <c r="T275" s="175">
        <f>S275*H275</f>
        <v>0</v>
      </c>
      <c r="AR275" s="17" t="s">
        <v>179</v>
      </c>
      <c r="AT275" s="17" t="s">
        <v>241</v>
      </c>
      <c r="AU275" s="17" t="s">
        <v>81</v>
      </c>
      <c r="AY275" s="17" t="s">
        <v>139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22</v>
      </c>
      <c r="BK275" s="176">
        <f>ROUND(I275*H275,2)</f>
        <v>0</v>
      </c>
      <c r="BL275" s="17" t="s">
        <v>146</v>
      </c>
      <c r="BM275" s="17" t="s">
        <v>429</v>
      </c>
    </row>
    <row r="276" spans="2:47" s="1" customFormat="1" ht="30" customHeight="1">
      <c r="B276" s="34"/>
      <c r="D276" s="178" t="s">
        <v>245</v>
      </c>
      <c r="F276" s="217" t="s">
        <v>430</v>
      </c>
      <c r="I276" s="138"/>
      <c r="L276" s="34"/>
      <c r="M276" s="63"/>
      <c r="N276" s="35"/>
      <c r="O276" s="35"/>
      <c r="P276" s="35"/>
      <c r="Q276" s="35"/>
      <c r="R276" s="35"/>
      <c r="S276" s="35"/>
      <c r="T276" s="64"/>
      <c r="AT276" s="17" t="s">
        <v>245</v>
      </c>
      <c r="AU276" s="17" t="s">
        <v>81</v>
      </c>
    </row>
    <row r="277" spans="2:51" s="11" customFormat="1" ht="22.5" customHeight="1">
      <c r="B277" s="177"/>
      <c r="D277" s="178" t="s">
        <v>148</v>
      </c>
      <c r="E277" s="179" t="s">
        <v>20</v>
      </c>
      <c r="F277" s="180" t="s">
        <v>416</v>
      </c>
      <c r="H277" s="181">
        <v>2.112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148</v>
      </c>
      <c r="AU277" s="179" t="s">
        <v>81</v>
      </c>
      <c r="AV277" s="11" t="s">
        <v>81</v>
      </c>
      <c r="AW277" s="11" t="s">
        <v>37</v>
      </c>
      <c r="AX277" s="11" t="s">
        <v>73</v>
      </c>
      <c r="AY277" s="179" t="s">
        <v>139</v>
      </c>
    </row>
    <row r="278" spans="2:51" s="12" customFormat="1" ht="22.5" customHeight="1">
      <c r="B278" s="186"/>
      <c r="D278" s="178" t="s">
        <v>148</v>
      </c>
      <c r="E278" s="187" t="s">
        <v>20</v>
      </c>
      <c r="F278" s="188" t="s">
        <v>431</v>
      </c>
      <c r="H278" s="189" t="s">
        <v>20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9" t="s">
        <v>148</v>
      </c>
      <c r="AU278" s="189" t="s">
        <v>81</v>
      </c>
      <c r="AV278" s="12" t="s">
        <v>22</v>
      </c>
      <c r="AW278" s="12" t="s">
        <v>37</v>
      </c>
      <c r="AX278" s="12" t="s">
        <v>73</v>
      </c>
      <c r="AY278" s="189" t="s">
        <v>139</v>
      </c>
    </row>
    <row r="279" spans="2:51" s="13" customFormat="1" ht="22.5" customHeight="1">
      <c r="B279" s="194"/>
      <c r="D279" s="195" t="s">
        <v>148</v>
      </c>
      <c r="E279" s="196" t="s">
        <v>20</v>
      </c>
      <c r="F279" s="197" t="s">
        <v>151</v>
      </c>
      <c r="H279" s="198">
        <v>2.112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203" t="s">
        <v>148</v>
      </c>
      <c r="AU279" s="203" t="s">
        <v>81</v>
      </c>
      <c r="AV279" s="13" t="s">
        <v>146</v>
      </c>
      <c r="AW279" s="13" t="s">
        <v>37</v>
      </c>
      <c r="AX279" s="13" t="s">
        <v>22</v>
      </c>
      <c r="AY279" s="203" t="s">
        <v>139</v>
      </c>
    </row>
    <row r="280" spans="2:65" s="1" customFormat="1" ht="22.5" customHeight="1">
      <c r="B280" s="164"/>
      <c r="C280" s="207" t="s">
        <v>432</v>
      </c>
      <c r="D280" s="207" t="s">
        <v>241</v>
      </c>
      <c r="E280" s="208" t="s">
        <v>433</v>
      </c>
      <c r="F280" s="209" t="s">
        <v>434</v>
      </c>
      <c r="G280" s="210" t="s">
        <v>220</v>
      </c>
      <c r="H280" s="211">
        <v>1.796</v>
      </c>
      <c r="I280" s="212"/>
      <c r="J280" s="213">
        <f>ROUND(I280*H280,2)</f>
        <v>0</v>
      </c>
      <c r="K280" s="209" t="s">
        <v>20</v>
      </c>
      <c r="L280" s="214"/>
      <c r="M280" s="215" t="s">
        <v>20</v>
      </c>
      <c r="N280" s="216" t="s">
        <v>44</v>
      </c>
      <c r="O280" s="35"/>
      <c r="P280" s="174">
        <f>O280*H280</f>
        <v>0</v>
      </c>
      <c r="Q280" s="174">
        <v>1</v>
      </c>
      <c r="R280" s="174">
        <f>Q280*H280</f>
        <v>1.796</v>
      </c>
      <c r="S280" s="174">
        <v>0</v>
      </c>
      <c r="T280" s="175">
        <f>S280*H280</f>
        <v>0</v>
      </c>
      <c r="AR280" s="17" t="s">
        <v>179</v>
      </c>
      <c r="AT280" s="17" t="s">
        <v>241</v>
      </c>
      <c r="AU280" s="17" t="s">
        <v>81</v>
      </c>
      <c r="AY280" s="17" t="s">
        <v>139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7" t="s">
        <v>22</v>
      </c>
      <c r="BK280" s="176">
        <f>ROUND(I280*H280,2)</f>
        <v>0</v>
      </c>
      <c r="BL280" s="17" t="s">
        <v>146</v>
      </c>
      <c r="BM280" s="17" t="s">
        <v>435</v>
      </c>
    </row>
    <row r="281" spans="2:47" s="1" customFormat="1" ht="30" customHeight="1">
      <c r="B281" s="34"/>
      <c r="D281" s="178" t="s">
        <v>245</v>
      </c>
      <c r="F281" s="217" t="s">
        <v>436</v>
      </c>
      <c r="I281" s="13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245</v>
      </c>
      <c r="AU281" s="17" t="s">
        <v>81</v>
      </c>
    </row>
    <row r="282" spans="2:51" s="11" customFormat="1" ht="22.5" customHeight="1">
      <c r="B282" s="177"/>
      <c r="D282" s="178" t="s">
        <v>148</v>
      </c>
      <c r="E282" s="179" t="s">
        <v>20</v>
      </c>
      <c r="F282" s="180" t="s">
        <v>437</v>
      </c>
      <c r="H282" s="181">
        <v>1.796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148</v>
      </c>
      <c r="AU282" s="179" t="s">
        <v>81</v>
      </c>
      <c r="AV282" s="11" t="s">
        <v>81</v>
      </c>
      <c r="AW282" s="11" t="s">
        <v>37</v>
      </c>
      <c r="AX282" s="11" t="s">
        <v>73</v>
      </c>
      <c r="AY282" s="179" t="s">
        <v>139</v>
      </c>
    </row>
    <row r="283" spans="2:51" s="12" customFormat="1" ht="22.5" customHeight="1">
      <c r="B283" s="186"/>
      <c r="D283" s="178" t="s">
        <v>148</v>
      </c>
      <c r="E283" s="187" t="s">
        <v>20</v>
      </c>
      <c r="F283" s="188" t="s">
        <v>438</v>
      </c>
      <c r="H283" s="189" t="s">
        <v>20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9" t="s">
        <v>148</v>
      </c>
      <c r="AU283" s="189" t="s">
        <v>81</v>
      </c>
      <c r="AV283" s="12" t="s">
        <v>22</v>
      </c>
      <c r="AW283" s="12" t="s">
        <v>37</v>
      </c>
      <c r="AX283" s="12" t="s">
        <v>73</v>
      </c>
      <c r="AY283" s="189" t="s">
        <v>139</v>
      </c>
    </row>
    <row r="284" spans="2:51" s="13" customFormat="1" ht="22.5" customHeight="1">
      <c r="B284" s="194"/>
      <c r="D284" s="195" t="s">
        <v>148</v>
      </c>
      <c r="E284" s="196" t="s">
        <v>20</v>
      </c>
      <c r="F284" s="197" t="s">
        <v>151</v>
      </c>
      <c r="H284" s="198">
        <v>1.796</v>
      </c>
      <c r="I284" s="199"/>
      <c r="L284" s="194"/>
      <c r="M284" s="200"/>
      <c r="N284" s="201"/>
      <c r="O284" s="201"/>
      <c r="P284" s="201"/>
      <c r="Q284" s="201"/>
      <c r="R284" s="201"/>
      <c r="S284" s="201"/>
      <c r="T284" s="202"/>
      <c r="AT284" s="203" t="s">
        <v>148</v>
      </c>
      <c r="AU284" s="203" t="s">
        <v>81</v>
      </c>
      <c r="AV284" s="13" t="s">
        <v>146</v>
      </c>
      <c r="AW284" s="13" t="s">
        <v>37</v>
      </c>
      <c r="AX284" s="13" t="s">
        <v>22</v>
      </c>
      <c r="AY284" s="203" t="s">
        <v>139</v>
      </c>
    </row>
    <row r="285" spans="2:65" s="1" customFormat="1" ht="22.5" customHeight="1">
      <c r="B285" s="164"/>
      <c r="C285" s="207" t="s">
        <v>439</v>
      </c>
      <c r="D285" s="207" t="s">
        <v>241</v>
      </c>
      <c r="E285" s="208" t="s">
        <v>440</v>
      </c>
      <c r="F285" s="209" t="s">
        <v>441</v>
      </c>
      <c r="G285" s="210" t="s">
        <v>220</v>
      </c>
      <c r="H285" s="211">
        <v>0.771</v>
      </c>
      <c r="I285" s="212"/>
      <c r="J285" s="213">
        <f>ROUND(I285*H285,2)</f>
        <v>0</v>
      </c>
      <c r="K285" s="209" t="s">
        <v>20</v>
      </c>
      <c r="L285" s="214"/>
      <c r="M285" s="215" t="s">
        <v>20</v>
      </c>
      <c r="N285" s="216" t="s">
        <v>44</v>
      </c>
      <c r="O285" s="35"/>
      <c r="P285" s="174">
        <f>O285*H285</f>
        <v>0</v>
      </c>
      <c r="Q285" s="174">
        <v>1</v>
      </c>
      <c r="R285" s="174">
        <f>Q285*H285</f>
        <v>0.771</v>
      </c>
      <c r="S285" s="174">
        <v>0</v>
      </c>
      <c r="T285" s="175">
        <f>S285*H285</f>
        <v>0</v>
      </c>
      <c r="AR285" s="17" t="s">
        <v>179</v>
      </c>
      <c r="AT285" s="17" t="s">
        <v>241</v>
      </c>
      <c r="AU285" s="17" t="s">
        <v>81</v>
      </c>
      <c r="AY285" s="17" t="s">
        <v>139</v>
      </c>
      <c r="BE285" s="176">
        <f>IF(N285="základní",J285,0)</f>
        <v>0</v>
      </c>
      <c r="BF285" s="176">
        <f>IF(N285="snížená",J285,0)</f>
        <v>0</v>
      </c>
      <c r="BG285" s="176">
        <f>IF(N285="zákl. přenesená",J285,0)</f>
        <v>0</v>
      </c>
      <c r="BH285" s="176">
        <f>IF(N285="sníž. přenesená",J285,0)</f>
        <v>0</v>
      </c>
      <c r="BI285" s="176">
        <f>IF(N285="nulová",J285,0)</f>
        <v>0</v>
      </c>
      <c r="BJ285" s="17" t="s">
        <v>22</v>
      </c>
      <c r="BK285" s="176">
        <f>ROUND(I285*H285,2)</f>
        <v>0</v>
      </c>
      <c r="BL285" s="17" t="s">
        <v>146</v>
      </c>
      <c r="BM285" s="17" t="s">
        <v>442</v>
      </c>
    </row>
    <row r="286" spans="2:47" s="1" customFormat="1" ht="30" customHeight="1">
      <c r="B286" s="34"/>
      <c r="D286" s="178" t="s">
        <v>245</v>
      </c>
      <c r="F286" s="217" t="s">
        <v>443</v>
      </c>
      <c r="I286" s="13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245</v>
      </c>
      <c r="AU286" s="17" t="s">
        <v>81</v>
      </c>
    </row>
    <row r="287" spans="2:51" s="11" customFormat="1" ht="22.5" customHeight="1">
      <c r="B287" s="177"/>
      <c r="D287" s="178" t="s">
        <v>148</v>
      </c>
      <c r="E287" s="179" t="s">
        <v>20</v>
      </c>
      <c r="F287" s="180" t="s">
        <v>444</v>
      </c>
      <c r="H287" s="181">
        <v>0.771</v>
      </c>
      <c r="I287" s="182"/>
      <c r="L287" s="177"/>
      <c r="M287" s="183"/>
      <c r="N287" s="184"/>
      <c r="O287" s="184"/>
      <c r="P287" s="184"/>
      <c r="Q287" s="184"/>
      <c r="R287" s="184"/>
      <c r="S287" s="184"/>
      <c r="T287" s="185"/>
      <c r="AT287" s="179" t="s">
        <v>148</v>
      </c>
      <c r="AU287" s="179" t="s">
        <v>81</v>
      </c>
      <c r="AV287" s="11" t="s">
        <v>81</v>
      </c>
      <c r="AW287" s="11" t="s">
        <v>37</v>
      </c>
      <c r="AX287" s="11" t="s">
        <v>73</v>
      </c>
      <c r="AY287" s="179" t="s">
        <v>139</v>
      </c>
    </row>
    <row r="288" spans="2:51" s="12" customFormat="1" ht="22.5" customHeight="1">
      <c r="B288" s="186"/>
      <c r="D288" s="178" t="s">
        <v>148</v>
      </c>
      <c r="E288" s="187" t="s">
        <v>20</v>
      </c>
      <c r="F288" s="188" t="s">
        <v>445</v>
      </c>
      <c r="H288" s="189" t="s">
        <v>20</v>
      </c>
      <c r="I288" s="190"/>
      <c r="L288" s="186"/>
      <c r="M288" s="191"/>
      <c r="N288" s="192"/>
      <c r="O288" s="192"/>
      <c r="P288" s="192"/>
      <c r="Q288" s="192"/>
      <c r="R288" s="192"/>
      <c r="S288" s="192"/>
      <c r="T288" s="193"/>
      <c r="AT288" s="189" t="s">
        <v>148</v>
      </c>
      <c r="AU288" s="189" t="s">
        <v>81</v>
      </c>
      <c r="AV288" s="12" t="s">
        <v>22</v>
      </c>
      <c r="AW288" s="12" t="s">
        <v>37</v>
      </c>
      <c r="AX288" s="12" t="s">
        <v>73</v>
      </c>
      <c r="AY288" s="189" t="s">
        <v>139</v>
      </c>
    </row>
    <row r="289" spans="2:51" s="13" customFormat="1" ht="22.5" customHeight="1">
      <c r="B289" s="194"/>
      <c r="D289" s="195" t="s">
        <v>148</v>
      </c>
      <c r="E289" s="196" t="s">
        <v>20</v>
      </c>
      <c r="F289" s="197" t="s">
        <v>151</v>
      </c>
      <c r="H289" s="198">
        <v>0.771</v>
      </c>
      <c r="I289" s="199"/>
      <c r="L289" s="194"/>
      <c r="M289" s="200"/>
      <c r="N289" s="201"/>
      <c r="O289" s="201"/>
      <c r="P289" s="201"/>
      <c r="Q289" s="201"/>
      <c r="R289" s="201"/>
      <c r="S289" s="201"/>
      <c r="T289" s="202"/>
      <c r="AT289" s="203" t="s">
        <v>148</v>
      </c>
      <c r="AU289" s="203" t="s">
        <v>81</v>
      </c>
      <c r="AV289" s="13" t="s">
        <v>146</v>
      </c>
      <c r="AW289" s="13" t="s">
        <v>37</v>
      </c>
      <c r="AX289" s="13" t="s">
        <v>22</v>
      </c>
      <c r="AY289" s="203" t="s">
        <v>139</v>
      </c>
    </row>
    <row r="290" spans="2:65" s="1" customFormat="1" ht="22.5" customHeight="1">
      <c r="B290" s="164"/>
      <c r="C290" s="207" t="s">
        <v>446</v>
      </c>
      <c r="D290" s="207" t="s">
        <v>241</v>
      </c>
      <c r="E290" s="208" t="s">
        <v>447</v>
      </c>
      <c r="F290" s="209" t="s">
        <v>448</v>
      </c>
      <c r="G290" s="210" t="s">
        <v>220</v>
      </c>
      <c r="H290" s="211">
        <v>0.515</v>
      </c>
      <c r="I290" s="212"/>
      <c r="J290" s="213">
        <f>ROUND(I290*H290,2)</f>
        <v>0</v>
      </c>
      <c r="K290" s="209" t="s">
        <v>20</v>
      </c>
      <c r="L290" s="214"/>
      <c r="M290" s="215" t="s">
        <v>20</v>
      </c>
      <c r="N290" s="216" t="s">
        <v>44</v>
      </c>
      <c r="O290" s="35"/>
      <c r="P290" s="174">
        <f>O290*H290</f>
        <v>0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AR290" s="17" t="s">
        <v>179</v>
      </c>
      <c r="AT290" s="17" t="s">
        <v>241</v>
      </c>
      <c r="AU290" s="17" t="s">
        <v>81</v>
      </c>
      <c r="AY290" s="17" t="s">
        <v>139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7" t="s">
        <v>22</v>
      </c>
      <c r="BK290" s="176">
        <f>ROUND(I290*H290,2)</f>
        <v>0</v>
      </c>
      <c r="BL290" s="17" t="s">
        <v>146</v>
      </c>
      <c r="BM290" s="17" t="s">
        <v>449</v>
      </c>
    </row>
    <row r="291" spans="2:47" s="1" customFormat="1" ht="30" customHeight="1">
      <c r="B291" s="34"/>
      <c r="D291" s="178" t="s">
        <v>245</v>
      </c>
      <c r="F291" s="217" t="s">
        <v>450</v>
      </c>
      <c r="I291" s="138"/>
      <c r="L291" s="34"/>
      <c r="M291" s="63"/>
      <c r="N291" s="35"/>
      <c r="O291" s="35"/>
      <c r="P291" s="35"/>
      <c r="Q291" s="35"/>
      <c r="R291" s="35"/>
      <c r="S291" s="35"/>
      <c r="T291" s="64"/>
      <c r="AT291" s="17" t="s">
        <v>245</v>
      </c>
      <c r="AU291" s="17" t="s">
        <v>81</v>
      </c>
    </row>
    <row r="292" spans="2:51" s="11" customFormat="1" ht="22.5" customHeight="1">
      <c r="B292" s="177"/>
      <c r="D292" s="178" t="s">
        <v>148</v>
      </c>
      <c r="E292" s="179" t="s">
        <v>20</v>
      </c>
      <c r="F292" s="180" t="s">
        <v>451</v>
      </c>
      <c r="H292" s="181">
        <v>0.515</v>
      </c>
      <c r="I292" s="182"/>
      <c r="L292" s="177"/>
      <c r="M292" s="183"/>
      <c r="N292" s="184"/>
      <c r="O292" s="184"/>
      <c r="P292" s="184"/>
      <c r="Q292" s="184"/>
      <c r="R292" s="184"/>
      <c r="S292" s="184"/>
      <c r="T292" s="185"/>
      <c r="AT292" s="179" t="s">
        <v>148</v>
      </c>
      <c r="AU292" s="179" t="s">
        <v>81</v>
      </c>
      <c r="AV292" s="11" t="s">
        <v>81</v>
      </c>
      <c r="AW292" s="11" t="s">
        <v>37</v>
      </c>
      <c r="AX292" s="11" t="s">
        <v>73</v>
      </c>
      <c r="AY292" s="179" t="s">
        <v>139</v>
      </c>
    </row>
    <row r="293" spans="2:51" s="12" customFormat="1" ht="22.5" customHeight="1">
      <c r="B293" s="186"/>
      <c r="D293" s="178" t="s">
        <v>148</v>
      </c>
      <c r="E293" s="187" t="s">
        <v>20</v>
      </c>
      <c r="F293" s="188" t="s">
        <v>452</v>
      </c>
      <c r="H293" s="189" t="s">
        <v>20</v>
      </c>
      <c r="I293" s="190"/>
      <c r="L293" s="186"/>
      <c r="M293" s="191"/>
      <c r="N293" s="192"/>
      <c r="O293" s="192"/>
      <c r="P293" s="192"/>
      <c r="Q293" s="192"/>
      <c r="R293" s="192"/>
      <c r="S293" s="192"/>
      <c r="T293" s="193"/>
      <c r="AT293" s="189" t="s">
        <v>148</v>
      </c>
      <c r="AU293" s="189" t="s">
        <v>81</v>
      </c>
      <c r="AV293" s="12" t="s">
        <v>22</v>
      </c>
      <c r="AW293" s="12" t="s">
        <v>37</v>
      </c>
      <c r="AX293" s="12" t="s">
        <v>73</v>
      </c>
      <c r="AY293" s="189" t="s">
        <v>139</v>
      </c>
    </row>
    <row r="294" spans="2:51" s="13" customFormat="1" ht="22.5" customHeight="1">
      <c r="B294" s="194"/>
      <c r="D294" s="195" t="s">
        <v>148</v>
      </c>
      <c r="E294" s="196" t="s">
        <v>20</v>
      </c>
      <c r="F294" s="197" t="s">
        <v>151</v>
      </c>
      <c r="H294" s="198">
        <v>0.515</v>
      </c>
      <c r="I294" s="199"/>
      <c r="L294" s="194"/>
      <c r="M294" s="200"/>
      <c r="N294" s="201"/>
      <c r="O294" s="201"/>
      <c r="P294" s="201"/>
      <c r="Q294" s="201"/>
      <c r="R294" s="201"/>
      <c r="S294" s="201"/>
      <c r="T294" s="202"/>
      <c r="AT294" s="203" t="s">
        <v>148</v>
      </c>
      <c r="AU294" s="203" t="s">
        <v>81</v>
      </c>
      <c r="AV294" s="13" t="s">
        <v>146</v>
      </c>
      <c r="AW294" s="13" t="s">
        <v>37</v>
      </c>
      <c r="AX294" s="13" t="s">
        <v>22</v>
      </c>
      <c r="AY294" s="203" t="s">
        <v>139</v>
      </c>
    </row>
    <row r="295" spans="2:65" s="1" customFormat="1" ht="22.5" customHeight="1">
      <c r="B295" s="164"/>
      <c r="C295" s="207" t="s">
        <v>453</v>
      </c>
      <c r="D295" s="207" t="s">
        <v>241</v>
      </c>
      <c r="E295" s="208" t="s">
        <v>454</v>
      </c>
      <c r="F295" s="209" t="s">
        <v>455</v>
      </c>
      <c r="G295" s="210" t="s">
        <v>220</v>
      </c>
      <c r="H295" s="211">
        <v>0.282</v>
      </c>
      <c r="I295" s="212"/>
      <c r="J295" s="213">
        <f>ROUND(I295*H295,2)</f>
        <v>0</v>
      </c>
      <c r="K295" s="209" t="s">
        <v>20</v>
      </c>
      <c r="L295" s="214"/>
      <c r="M295" s="215" t="s">
        <v>20</v>
      </c>
      <c r="N295" s="216" t="s">
        <v>44</v>
      </c>
      <c r="O295" s="35"/>
      <c r="P295" s="174">
        <f>O295*H295</f>
        <v>0</v>
      </c>
      <c r="Q295" s="174">
        <v>1</v>
      </c>
      <c r="R295" s="174">
        <f>Q295*H295</f>
        <v>0.282</v>
      </c>
      <c r="S295" s="174">
        <v>0</v>
      </c>
      <c r="T295" s="175">
        <f>S295*H295</f>
        <v>0</v>
      </c>
      <c r="AR295" s="17" t="s">
        <v>179</v>
      </c>
      <c r="AT295" s="17" t="s">
        <v>241</v>
      </c>
      <c r="AU295" s="17" t="s">
        <v>81</v>
      </c>
      <c r="AY295" s="17" t="s">
        <v>139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7" t="s">
        <v>22</v>
      </c>
      <c r="BK295" s="176">
        <f>ROUND(I295*H295,2)</f>
        <v>0</v>
      </c>
      <c r="BL295" s="17" t="s">
        <v>146</v>
      </c>
      <c r="BM295" s="17" t="s">
        <v>456</v>
      </c>
    </row>
    <row r="296" spans="2:47" s="1" customFormat="1" ht="30" customHeight="1">
      <c r="B296" s="34"/>
      <c r="D296" s="178" t="s">
        <v>245</v>
      </c>
      <c r="F296" s="217" t="s">
        <v>450</v>
      </c>
      <c r="I296" s="138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245</v>
      </c>
      <c r="AU296" s="17" t="s">
        <v>81</v>
      </c>
    </row>
    <row r="297" spans="2:51" s="11" customFormat="1" ht="22.5" customHeight="1">
      <c r="B297" s="177"/>
      <c r="D297" s="178" t="s">
        <v>148</v>
      </c>
      <c r="E297" s="179" t="s">
        <v>20</v>
      </c>
      <c r="F297" s="180" t="s">
        <v>457</v>
      </c>
      <c r="H297" s="181">
        <v>0.282</v>
      </c>
      <c r="I297" s="182"/>
      <c r="L297" s="177"/>
      <c r="M297" s="183"/>
      <c r="N297" s="184"/>
      <c r="O297" s="184"/>
      <c r="P297" s="184"/>
      <c r="Q297" s="184"/>
      <c r="R297" s="184"/>
      <c r="S297" s="184"/>
      <c r="T297" s="185"/>
      <c r="AT297" s="179" t="s">
        <v>148</v>
      </c>
      <c r="AU297" s="179" t="s">
        <v>81</v>
      </c>
      <c r="AV297" s="11" t="s">
        <v>81</v>
      </c>
      <c r="AW297" s="11" t="s">
        <v>37</v>
      </c>
      <c r="AX297" s="11" t="s">
        <v>73</v>
      </c>
      <c r="AY297" s="179" t="s">
        <v>139</v>
      </c>
    </row>
    <row r="298" spans="2:51" s="13" customFormat="1" ht="22.5" customHeight="1">
      <c r="B298" s="194"/>
      <c r="D298" s="178" t="s">
        <v>148</v>
      </c>
      <c r="E298" s="204" t="s">
        <v>20</v>
      </c>
      <c r="F298" s="205" t="s">
        <v>151</v>
      </c>
      <c r="H298" s="206">
        <v>0.282</v>
      </c>
      <c r="I298" s="199"/>
      <c r="L298" s="194"/>
      <c r="M298" s="200"/>
      <c r="N298" s="201"/>
      <c r="O298" s="201"/>
      <c r="P298" s="201"/>
      <c r="Q298" s="201"/>
      <c r="R298" s="201"/>
      <c r="S298" s="201"/>
      <c r="T298" s="202"/>
      <c r="AT298" s="203" t="s">
        <v>148</v>
      </c>
      <c r="AU298" s="203" t="s">
        <v>81</v>
      </c>
      <c r="AV298" s="13" t="s">
        <v>146</v>
      </c>
      <c r="AW298" s="13" t="s">
        <v>37</v>
      </c>
      <c r="AX298" s="13" t="s">
        <v>22</v>
      </c>
      <c r="AY298" s="203" t="s">
        <v>139</v>
      </c>
    </row>
    <row r="299" spans="2:63" s="10" customFormat="1" ht="29.25" customHeight="1">
      <c r="B299" s="150"/>
      <c r="D299" s="161" t="s">
        <v>72</v>
      </c>
      <c r="E299" s="162" t="s">
        <v>166</v>
      </c>
      <c r="F299" s="162" t="s">
        <v>458</v>
      </c>
      <c r="I299" s="153"/>
      <c r="J299" s="163">
        <f>BK299</f>
        <v>0</v>
      </c>
      <c r="L299" s="150"/>
      <c r="M299" s="155"/>
      <c r="N299" s="156"/>
      <c r="O299" s="156"/>
      <c r="P299" s="157">
        <f>SUM(P300:P306)</f>
        <v>0</v>
      </c>
      <c r="Q299" s="156"/>
      <c r="R299" s="157">
        <f>SUM(R300:R306)</f>
        <v>73.7664</v>
      </c>
      <c r="S299" s="156"/>
      <c r="T299" s="158">
        <f>SUM(T300:T306)</f>
        <v>0</v>
      </c>
      <c r="AR299" s="151" t="s">
        <v>22</v>
      </c>
      <c r="AT299" s="159" t="s">
        <v>72</v>
      </c>
      <c r="AU299" s="159" t="s">
        <v>22</v>
      </c>
      <c r="AY299" s="151" t="s">
        <v>139</v>
      </c>
      <c r="BK299" s="160">
        <f>SUM(BK300:BK306)</f>
        <v>0</v>
      </c>
    </row>
    <row r="300" spans="2:65" s="1" customFormat="1" ht="22.5" customHeight="1">
      <c r="B300" s="164"/>
      <c r="C300" s="165" t="s">
        <v>459</v>
      </c>
      <c r="D300" s="165" t="s">
        <v>141</v>
      </c>
      <c r="E300" s="166" t="s">
        <v>460</v>
      </c>
      <c r="F300" s="167" t="s">
        <v>461</v>
      </c>
      <c r="G300" s="168" t="s">
        <v>144</v>
      </c>
      <c r="H300" s="169">
        <v>180.8</v>
      </c>
      <c r="I300" s="170"/>
      <c r="J300" s="171">
        <f>ROUND(I300*H300,2)</f>
        <v>0</v>
      </c>
      <c r="K300" s="167" t="s">
        <v>145</v>
      </c>
      <c r="L300" s="34"/>
      <c r="M300" s="172" t="s">
        <v>20</v>
      </c>
      <c r="N300" s="173" t="s">
        <v>44</v>
      </c>
      <c r="O300" s="35"/>
      <c r="P300" s="174">
        <f>O300*H300</f>
        <v>0</v>
      </c>
      <c r="Q300" s="174">
        <v>0</v>
      </c>
      <c r="R300" s="174">
        <f>Q300*H300</f>
        <v>0</v>
      </c>
      <c r="S300" s="174">
        <v>0</v>
      </c>
      <c r="T300" s="175">
        <f>S300*H300</f>
        <v>0</v>
      </c>
      <c r="AR300" s="17" t="s">
        <v>146</v>
      </c>
      <c r="AT300" s="17" t="s">
        <v>141</v>
      </c>
      <c r="AU300" s="17" t="s">
        <v>81</v>
      </c>
      <c r="AY300" s="17" t="s">
        <v>139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22</v>
      </c>
      <c r="BK300" s="176">
        <f>ROUND(I300*H300,2)</f>
        <v>0</v>
      </c>
      <c r="BL300" s="17" t="s">
        <v>146</v>
      </c>
      <c r="BM300" s="17" t="s">
        <v>462</v>
      </c>
    </row>
    <row r="301" spans="2:51" s="11" customFormat="1" ht="22.5" customHeight="1">
      <c r="B301" s="177"/>
      <c r="D301" s="178" t="s">
        <v>148</v>
      </c>
      <c r="E301" s="179" t="s">
        <v>20</v>
      </c>
      <c r="F301" s="180" t="s">
        <v>239</v>
      </c>
      <c r="H301" s="181">
        <v>180.8</v>
      </c>
      <c r="I301" s="182"/>
      <c r="L301" s="177"/>
      <c r="M301" s="183"/>
      <c r="N301" s="184"/>
      <c r="O301" s="184"/>
      <c r="P301" s="184"/>
      <c r="Q301" s="184"/>
      <c r="R301" s="184"/>
      <c r="S301" s="184"/>
      <c r="T301" s="185"/>
      <c r="AT301" s="179" t="s">
        <v>148</v>
      </c>
      <c r="AU301" s="179" t="s">
        <v>81</v>
      </c>
      <c r="AV301" s="11" t="s">
        <v>81</v>
      </c>
      <c r="AW301" s="11" t="s">
        <v>37</v>
      </c>
      <c r="AX301" s="11" t="s">
        <v>73</v>
      </c>
      <c r="AY301" s="179" t="s">
        <v>139</v>
      </c>
    </row>
    <row r="302" spans="2:51" s="12" customFormat="1" ht="22.5" customHeight="1">
      <c r="B302" s="186"/>
      <c r="D302" s="178" t="s">
        <v>148</v>
      </c>
      <c r="E302" s="187" t="s">
        <v>20</v>
      </c>
      <c r="F302" s="188" t="s">
        <v>463</v>
      </c>
      <c r="H302" s="189" t="s">
        <v>20</v>
      </c>
      <c r="I302" s="190"/>
      <c r="L302" s="186"/>
      <c r="M302" s="191"/>
      <c r="N302" s="192"/>
      <c r="O302" s="192"/>
      <c r="P302" s="192"/>
      <c r="Q302" s="192"/>
      <c r="R302" s="192"/>
      <c r="S302" s="192"/>
      <c r="T302" s="193"/>
      <c r="AT302" s="189" t="s">
        <v>148</v>
      </c>
      <c r="AU302" s="189" t="s">
        <v>81</v>
      </c>
      <c r="AV302" s="12" t="s">
        <v>22</v>
      </c>
      <c r="AW302" s="12" t="s">
        <v>37</v>
      </c>
      <c r="AX302" s="12" t="s">
        <v>73</v>
      </c>
      <c r="AY302" s="189" t="s">
        <v>139</v>
      </c>
    </row>
    <row r="303" spans="2:51" s="13" customFormat="1" ht="22.5" customHeight="1">
      <c r="B303" s="194"/>
      <c r="D303" s="195" t="s">
        <v>148</v>
      </c>
      <c r="E303" s="196" t="s">
        <v>20</v>
      </c>
      <c r="F303" s="197" t="s">
        <v>151</v>
      </c>
      <c r="H303" s="198">
        <v>180.8</v>
      </c>
      <c r="I303" s="199"/>
      <c r="L303" s="194"/>
      <c r="M303" s="200"/>
      <c r="N303" s="201"/>
      <c r="O303" s="201"/>
      <c r="P303" s="201"/>
      <c r="Q303" s="201"/>
      <c r="R303" s="201"/>
      <c r="S303" s="201"/>
      <c r="T303" s="202"/>
      <c r="AT303" s="203" t="s">
        <v>148</v>
      </c>
      <c r="AU303" s="203" t="s">
        <v>81</v>
      </c>
      <c r="AV303" s="13" t="s">
        <v>146</v>
      </c>
      <c r="AW303" s="13" t="s">
        <v>37</v>
      </c>
      <c r="AX303" s="13" t="s">
        <v>22</v>
      </c>
      <c r="AY303" s="203" t="s">
        <v>139</v>
      </c>
    </row>
    <row r="304" spans="2:65" s="1" customFormat="1" ht="22.5" customHeight="1">
      <c r="B304" s="164"/>
      <c r="C304" s="165" t="s">
        <v>464</v>
      </c>
      <c r="D304" s="165" t="s">
        <v>141</v>
      </c>
      <c r="E304" s="166" t="s">
        <v>465</v>
      </c>
      <c r="F304" s="167" t="s">
        <v>466</v>
      </c>
      <c r="G304" s="168" t="s">
        <v>144</v>
      </c>
      <c r="H304" s="169">
        <v>180.8</v>
      </c>
      <c r="I304" s="170"/>
      <c r="J304" s="171">
        <f>ROUND(I304*H304,2)</f>
        <v>0</v>
      </c>
      <c r="K304" s="167" t="s">
        <v>20</v>
      </c>
      <c r="L304" s="34"/>
      <c r="M304" s="172" t="s">
        <v>20</v>
      </c>
      <c r="N304" s="173" t="s">
        <v>44</v>
      </c>
      <c r="O304" s="35"/>
      <c r="P304" s="174">
        <f>O304*H304</f>
        <v>0</v>
      </c>
      <c r="Q304" s="174">
        <v>0.408</v>
      </c>
      <c r="R304" s="174">
        <f>Q304*H304</f>
        <v>73.7664</v>
      </c>
      <c r="S304" s="174">
        <v>0</v>
      </c>
      <c r="T304" s="175">
        <f>S304*H304</f>
        <v>0</v>
      </c>
      <c r="AR304" s="17" t="s">
        <v>146</v>
      </c>
      <c r="AT304" s="17" t="s">
        <v>141</v>
      </c>
      <c r="AU304" s="17" t="s">
        <v>81</v>
      </c>
      <c r="AY304" s="17" t="s">
        <v>139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22</v>
      </c>
      <c r="BK304" s="176">
        <f>ROUND(I304*H304,2)</f>
        <v>0</v>
      </c>
      <c r="BL304" s="17" t="s">
        <v>146</v>
      </c>
      <c r="BM304" s="17" t="s">
        <v>467</v>
      </c>
    </row>
    <row r="305" spans="2:51" s="11" customFormat="1" ht="22.5" customHeight="1">
      <c r="B305" s="177"/>
      <c r="D305" s="178" t="s">
        <v>148</v>
      </c>
      <c r="E305" s="179" t="s">
        <v>20</v>
      </c>
      <c r="F305" s="180" t="s">
        <v>239</v>
      </c>
      <c r="H305" s="181">
        <v>180.8</v>
      </c>
      <c r="I305" s="182"/>
      <c r="L305" s="177"/>
      <c r="M305" s="183"/>
      <c r="N305" s="184"/>
      <c r="O305" s="184"/>
      <c r="P305" s="184"/>
      <c r="Q305" s="184"/>
      <c r="R305" s="184"/>
      <c r="S305" s="184"/>
      <c r="T305" s="185"/>
      <c r="AT305" s="179" t="s">
        <v>148</v>
      </c>
      <c r="AU305" s="179" t="s">
        <v>81</v>
      </c>
      <c r="AV305" s="11" t="s">
        <v>81</v>
      </c>
      <c r="AW305" s="11" t="s">
        <v>37</v>
      </c>
      <c r="AX305" s="11" t="s">
        <v>73</v>
      </c>
      <c r="AY305" s="179" t="s">
        <v>139</v>
      </c>
    </row>
    <row r="306" spans="2:51" s="13" customFormat="1" ht="22.5" customHeight="1">
      <c r="B306" s="194"/>
      <c r="D306" s="178" t="s">
        <v>148</v>
      </c>
      <c r="E306" s="204" t="s">
        <v>20</v>
      </c>
      <c r="F306" s="205" t="s">
        <v>151</v>
      </c>
      <c r="H306" s="206">
        <v>180.8</v>
      </c>
      <c r="I306" s="199"/>
      <c r="L306" s="194"/>
      <c r="M306" s="200"/>
      <c r="N306" s="201"/>
      <c r="O306" s="201"/>
      <c r="P306" s="201"/>
      <c r="Q306" s="201"/>
      <c r="R306" s="201"/>
      <c r="S306" s="201"/>
      <c r="T306" s="202"/>
      <c r="AT306" s="203" t="s">
        <v>148</v>
      </c>
      <c r="AU306" s="203" t="s">
        <v>81</v>
      </c>
      <c r="AV306" s="13" t="s">
        <v>146</v>
      </c>
      <c r="AW306" s="13" t="s">
        <v>37</v>
      </c>
      <c r="AX306" s="13" t="s">
        <v>22</v>
      </c>
      <c r="AY306" s="203" t="s">
        <v>139</v>
      </c>
    </row>
    <row r="307" spans="2:63" s="10" customFormat="1" ht="29.25" customHeight="1">
      <c r="B307" s="150"/>
      <c r="D307" s="161" t="s">
        <v>72</v>
      </c>
      <c r="E307" s="162" t="s">
        <v>171</v>
      </c>
      <c r="F307" s="162" t="s">
        <v>468</v>
      </c>
      <c r="I307" s="153"/>
      <c r="J307" s="163">
        <f>BK307</f>
        <v>0</v>
      </c>
      <c r="L307" s="150"/>
      <c r="M307" s="155"/>
      <c r="N307" s="156"/>
      <c r="O307" s="156"/>
      <c r="P307" s="157">
        <f>SUM(P308:P416)</f>
        <v>0</v>
      </c>
      <c r="Q307" s="156"/>
      <c r="R307" s="157">
        <f>SUM(R308:R416)</f>
        <v>49.004876920000015</v>
      </c>
      <c r="S307" s="156"/>
      <c r="T307" s="158">
        <f>SUM(T308:T416)</f>
        <v>0</v>
      </c>
      <c r="AR307" s="151" t="s">
        <v>22</v>
      </c>
      <c r="AT307" s="159" t="s">
        <v>72</v>
      </c>
      <c r="AU307" s="159" t="s">
        <v>22</v>
      </c>
      <c r="AY307" s="151" t="s">
        <v>139</v>
      </c>
      <c r="BK307" s="160">
        <f>SUM(BK308:BK416)</f>
        <v>0</v>
      </c>
    </row>
    <row r="308" spans="2:65" s="1" customFormat="1" ht="22.5" customHeight="1">
      <c r="B308" s="164"/>
      <c r="C308" s="165" t="s">
        <v>469</v>
      </c>
      <c r="D308" s="165" t="s">
        <v>141</v>
      </c>
      <c r="E308" s="166" t="s">
        <v>470</v>
      </c>
      <c r="F308" s="167" t="s">
        <v>471</v>
      </c>
      <c r="G308" s="168" t="s">
        <v>144</v>
      </c>
      <c r="H308" s="169">
        <v>24.16</v>
      </c>
      <c r="I308" s="170"/>
      <c r="J308" s="171">
        <f>ROUND(I308*H308,2)</f>
        <v>0</v>
      </c>
      <c r="K308" s="167" t="s">
        <v>20</v>
      </c>
      <c r="L308" s="34"/>
      <c r="M308" s="172" t="s">
        <v>20</v>
      </c>
      <c r="N308" s="173" t="s">
        <v>44</v>
      </c>
      <c r="O308" s="35"/>
      <c r="P308" s="174">
        <f>O308*H308</f>
        <v>0</v>
      </c>
      <c r="Q308" s="174">
        <v>0.008</v>
      </c>
      <c r="R308" s="174">
        <f>Q308*H308</f>
        <v>0.19328</v>
      </c>
      <c r="S308" s="174">
        <v>0</v>
      </c>
      <c r="T308" s="175">
        <f>S308*H308</f>
        <v>0</v>
      </c>
      <c r="AR308" s="17" t="s">
        <v>146</v>
      </c>
      <c r="AT308" s="17" t="s">
        <v>141</v>
      </c>
      <c r="AU308" s="17" t="s">
        <v>81</v>
      </c>
      <c r="AY308" s="17" t="s">
        <v>139</v>
      </c>
      <c r="BE308" s="176">
        <f>IF(N308="základní",J308,0)</f>
        <v>0</v>
      </c>
      <c r="BF308" s="176">
        <f>IF(N308="snížená",J308,0)</f>
        <v>0</v>
      </c>
      <c r="BG308" s="176">
        <f>IF(N308="zákl. přenesená",J308,0)</f>
        <v>0</v>
      </c>
      <c r="BH308" s="176">
        <f>IF(N308="sníž. přenesená",J308,0)</f>
        <v>0</v>
      </c>
      <c r="BI308" s="176">
        <f>IF(N308="nulová",J308,0)</f>
        <v>0</v>
      </c>
      <c r="BJ308" s="17" t="s">
        <v>22</v>
      </c>
      <c r="BK308" s="176">
        <f>ROUND(I308*H308,2)</f>
        <v>0</v>
      </c>
      <c r="BL308" s="17" t="s">
        <v>146</v>
      </c>
      <c r="BM308" s="17" t="s">
        <v>472</v>
      </c>
    </row>
    <row r="309" spans="2:51" s="11" customFormat="1" ht="22.5" customHeight="1">
      <c r="B309" s="177"/>
      <c r="D309" s="178" t="s">
        <v>148</v>
      </c>
      <c r="E309" s="179" t="s">
        <v>20</v>
      </c>
      <c r="F309" s="180" t="s">
        <v>473</v>
      </c>
      <c r="H309" s="181">
        <v>24.16</v>
      </c>
      <c r="I309" s="182"/>
      <c r="L309" s="177"/>
      <c r="M309" s="183"/>
      <c r="N309" s="184"/>
      <c r="O309" s="184"/>
      <c r="P309" s="184"/>
      <c r="Q309" s="184"/>
      <c r="R309" s="184"/>
      <c r="S309" s="184"/>
      <c r="T309" s="185"/>
      <c r="AT309" s="179" t="s">
        <v>148</v>
      </c>
      <c r="AU309" s="179" t="s">
        <v>81</v>
      </c>
      <c r="AV309" s="11" t="s">
        <v>81</v>
      </c>
      <c r="AW309" s="11" t="s">
        <v>37</v>
      </c>
      <c r="AX309" s="11" t="s">
        <v>73</v>
      </c>
      <c r="AY309" s="179" t="s">
        <v>139</v>
      </c>
    </row>
    <row r="310" spans="2:51" s="13" customFormat="1" ht="22.5" customHeight="1">
      <c r="B310" s="194"/>
      <c r="D310" s="195" t="s">
        <v>148</v>
      </c>
      <c r="E310" s="196" t="s">
        <v>20</v>
      </c>
      <c r="F310" s="197" t="s">
        <v>151</v>
      </c>
      <c r="H310" s="198">
        <v>24.16</v>
      </c>
      <c r="I310" s="199"/>
      <c r="L310" s="194"/>
      <c r="M310" s="200"/>
      <c r="N310" s="201"/>
      <c r="O310" s="201"/>
      <c r="P310" s="201"/>
      <c r="Q310" s="201"/>
      <c r="R310" s="201"/>
      <c r="S310" s="201"/>
      <c r="T310" s="202"/>
      <c r="AT310" s="203" t="s">
        <v>148</v>
      </c>
      <c r="AU310" s="203" t="s">
        <v>81</v>
      </c>
      <c r="AV310" s="13" t="s">
        <v>146</v>
      </c>
      <c r="AW310" s="13" t="s">
        <v>37</v>
      </c>
      <c r="AX310" s="13" t="s">
        <v>22</v>
      </c>
      <c r="AY310" s="203" t="s">
        <v>139</v>
      </c>
    </row>
    <row r="311" spans="2:65" s="1" customFormat="1" ht="22.5" customHeight="1">
      <c r="B311" s="164"/>
      <c r="C311" s="207" t="s">
        <v>474</v>
      </c>
      <c r="D311" s="207" t="s">
        <v>241</v>
      </c>
      <c r="E311" s="208" t="s">
        <v>475</v>
      </c>
      <c r="F311" s="209" t="s">
        <v>476</v>
      </c>
      <c r="G311" s="210" t="s">
        <v>144</v>
      </c>
      <c r="H311" s="211">
        <v>24.16</v>
      </c>
      <c r="I311" s="212"/>
      <c r="J311" s="213">
        <f>ROUND(I311*H311,2)</f>
        <v>0</v>
      </c>
      <c r="K311" s="209" t="s">
        <v>145</v>
      </c>
      <c r="L311" s="214"/>
      <c r="M311" s="215" t="s">
        <v>20</v>
      </c>
      <c r="N311" s="216" t="s">
        <v>44</v>
      </c>
      <c r="O311" s="35"/>
      <c r="P311" s="174">
        <f>O311*H311</f>
        <v>0</v>
      </c>
      <c r="Q311" s="174">
        <v>0.009</v>
      </c>
      <c r="R311" s="174">
        <f>Q311*H311</f>
        <v>0.21744</v>
      </c>
      <c r="S311" s="174">
        <v>0</v>
      </c>
      <c r="T311" s="175">
        <f>S311*H311</f>
        <v>0</v>
      </c>
      <c r="AR311" s="17" t="s">
        <v>179</v>
      </c>
      <c r="AT311" s="17" t="s">
        <v>241</v>
      </c>
      <c r="AU311" s="17" t="s">
        <v>81</v>
      </c>
      <c r="AY311" s="17" t="s">
        <v>139</v>
      </c>
      <c r="BE311" s="176">
        <f>IF(N311="základní",J311,0)</f>
        <v>0</v>
      </c>
      <c r="BF311" s="176">
        <f>IF(N311="snížená",J311,0)</f>
        <v>0</v>
      </c>
      <c r="BG311" s="176">
        <f>IF(N311="zákl. přenesená",J311,0)</f>
        <v>0</v>
      </c>
      <c r="BH311" s="176">
        <f>IF(N311="sníž. přenesená",J311,0)</f>
        <v>0</v>
      </c>
      <c r="BI311" s="176">
        <f>IF(N311="nulová",J311,0)</f>
        <v>0</v>
      </c>
      <c r="BJ311" s="17" t="s">
        <v>22</v>
      </c>
      <c r="BK311" s="176">
        <f>ROUND(I311*H311,2)</f>
        <v>0</v>
      </c>
      <c r="BL311" s="17" t="s">
        <v>146</v>
      </c>
      <c r="BM311" s="17" t="s">
        <v>477</v>
      </c>
    </row>
    <row r="312" spans="2:65" s="1" customFormat="1" ht="22.5" customHeight="1">
      <c r="B312" s="164"/>
      <c r="C312" s="165" t="s">
        <v>478</v>
      </c>
      <c r="D312" s="165" t="s">
        <v>141</v>
      </c>
      <c r="E312" s="166" t="s">
        <v>479</v>
      </c>
      <c r="F312" s="167" t="s">
        <v>480</v>
      </c>
      <c r="G312" s="168" t="s">
        <v>144</v>
      </c>
      <c r="H312" s="169">
        <v>49.747</v>
      </c>
      <c r="I312" s="170"/>
      <c r="J312" s="171">
        <f>ROUND(I312*H312,2)</f>
        <v>0</v>
      </c>
      <c r="K312" s="167" t="s">
        <v>145</v>
      </c>
      <c r="L312" s="34"/>
      <c r="M312" s="172" t="s">
        <v>20</v>
      </c>
      <c r="N312" s="173" t="s">
        <v>44</v>
      </c>
      <c r="O312" s="35"/>
      <c r="P312" s="174">
        <f>O312*H312</f>
        <v>0</v>
      </c>
      <c r="Q312" s="174">
        <v>0.01838</v>
      </c>
      <c r="R312" s="174">
        <f>Q312*H312</f>
        <v>0.9143498600000001</v>
      </c>
      <c r="S312" s="174">
        <v>0</v>
      </c>
      <c r="T312" s="175">
        <f>S312*H312</f>
        <v>0</v>
      </c>
      <c r="AR312" s="17" t="s">
        <v>146</v>
      </c>
      <c r="AT312" s="17" t="s">
        <v>141</v>
      </c>
      <c r="AU312" s="17" t="s">
        <v>81</v>
      </c>
      <c r="AY312" s="17" t="s">
        <v>139</v>
      </c>
      <c r="BE312" s="176">
        <f>IF(N312="základní",J312,0)</f>
        <v>0</v>
      </c>
      <c r="BF312" s="176">
        <f>IF(N312="snížená",J312,0)</f>
        <v>0</v>
      </c>
      <c r="BG312" s="176">
        <f>IF(N312="zákl. přenesená",J312,0)</f>
        <v>0</v>
      </c>
      <c r="BH312" s="176">
        <f>IF(N312="sníž. přenesená",J312,0)</f>
        <v>0</v>
      </c>
      <c r="BI312" s="176">
        <f>IF(N312="nulová",J312,0)</f>
        <v>0</v>
      </c>
      <c r="BJ312" s="17" t="s">
        <v>22</v>
      </c>
      <c r="BK312" s="176">
        <f>ROUND(I312*H312,2)</f>
        <v>0</v>
      </c>
      <c r="BL312" s="17" t="s">
        <v>146</v>
      </c>
      <c r="BM312" s="17" t="s">
        <v>481</v>
      </c>
    </row>
    <row r="313" spans="2:51" s="11" customFormat="1" ht="22.5" customHeight="1">
      <c r="B313" s="177"/>
      <c r="D313" s="178" t="s">
        <v>148</v>
      </c>
      <c r="E313" s="179" t="s">
        <v>20</v>
      </c>
      <c r="F313" s="180" t="s">
        <v>482</v>
      </c>
      <c r="H313" s="181">
        <v>89.865</v>
      </c>
      <c r="I313" s="182"/>
      <c r="L313" s="177"/>
      <c r="M313" s="183"/>
      <c r="N313" s="184"/>
      <c r="O313" s="184"/>
      <c r="P313" s="184"/>
      <c r="Q313" s="184"/>
      <c r="R313" s="184"/>
      <c r="S313" s="184"/>
      <c r="T313" s="185"/>
      <c r="AT313" s="179" t="s">
        <v>148</v>
      </c>
      <c r="AU313" s="179" t="s">
        <v>81</v>
      </c>
      <c r="AV313" s="11" t="s">
        <v>81</v>
      </c>
      <c r="AW313" s="11" t="s">
        <v>37</v>
      </c>
      <c r="AX313" s="11" t="s">
        <v>73</v>
      </c>
      <c r="AY313" s="179" t="s">
        <v>139</v>
      </c>
    </row>
    <row r="314" spans="2:51" s="11" customFormat="1" ht="22.5" customHeight="1">
      <c r="B314" s="177"/>
      <c r="D314" s="178" t="s">
        <v>148</v>
      </c>
      <c r="E314" s="179" t="s">
        <v>20</v>
      </c>
      <c r="F314" s="180" t="s">
        <v>483</v>
      </c>
      <c r="H314" s="181">
        <v>-40.118</v>
      </c>
      <c r="I314" s="182"/>
      <c r="L314" s="177"/>
      <c r="M314" s="183"/>
      <c r="N314" s="184"/>
      <c r="O314" s="184"/>
      <c r="P314" s="184"/>
      <c r="Q314" s="184"/>
      <c r="R314" s="184"/>
      <c r="S314" s="184"/>
      <c r="T314" s="185"/>
      <c r="AT314" s="179" t="s">
        <v>148</v>
      </c>
      <c r="AU314" s="179" t="s">
        <v>81</v>
      </c>
      <c r="AV314" s="11" t="s">
        <v>81</v>
      </c>
      <c r="AW314" s="11" t="s">
        <v>37</v>
      </c>
      <c r="AX314" s="11" t="s">
        <v>73</v>
      </c>
      <c r="AY314" s="179" t="s">
        <v>139</v>
      </c>
    </row>
    <row r="315" spans="2:51" s="13" customFormat="1" ht="22.5" customHeight="1">
      <c r="B315" s="194"/>
      <c r="D315" s="195" t="s">
        <v>148</v>
      </c>
      <c r="E315" s="196" t="s">
        <v>20</v>
      </c>
      <c r="F315" s="197" t="s">
        <v>151</v>
      </c>
      <c r="H315" s="198">
        <v>49.747</v>
      </c>
      <c r="I315" s="199"/>
      <c r="L315" s="194"/>
      <c r="M315" s="200"/>
      <c r="N315" s="201"/>
      <c r="O315" s="201"/>
      <c r="P315" s="201"/>
      <c r="Q315" s="201"/>
      <c r="R315" s="201"/>
      <c r="S315" s="201"/>
      <c r="T315" s="202"/>
      <c r="AT315" s="203" t="s">
        <v>148</v>
      </c>
      <c r="AU315" s="203" t="s">
        <v>81</v>
      </c>
      <c r="AV315" s="13" t="s">
        <v>146</v>
      </c>
      <c r="AW315" s="13" t="s">
        <v>37</v>
      </c>
      <c r="AX315" s="13" t="s">
        <v>22</v>
      </c>
      <c r="AY315" s="203" t="s">
        <v>139</v>
      </c>
    </row>
    <row r="316" spans="2:65" s="1" customFormat="1" ht="31.5" customHeight="1">
      <c r="B316" s="164"/>
      <c r="C316" s="165" t="s">
        <v>484</v>
      </c>
      <c r="D316" s="165" t="s">
        <v>141</v>
      </c>
      <c r="E316" s="166" t="s">
        <v>485</v>
      </c>
      <c r="F316" s="167" t="s">
        <v>486</v>
      </c>
      <c r="G316" s="168" t="s">
        <v>144</v>
      </c>
      <c r="H316" s="169">
        <v>49.747</v>
      </c>
      <c r="I316" s="170"/>
      <c r="J316" s="171">
        <f>ROUND(I316*H316,2)</f>
        <v>0</v>
      </c>
      <c r="K316" s="167" t="s">
        <v>145</v>
      </c>
      <c r="L316" s="34"/>
      <c r="M316" s="172" t="s">
        <v>20</v>
      </c>
      <c r="N316" s="173" t="s">
        <v>44</v>
      </c>
      <c r="O316" s="35"/>
      <c r="P316" s="174">
        <f>O316*H316</f>
        <v>0</v>
      </c>
      <c r="Q316" s="174">
        <v>0.0079</v>
      </c>
      <c r="R316" s="174">
        <f>Q316*H316</f>
        <v>0.39300130000000005</v>
      </c>
      <c r="S316" s="174">
        <v>0</v>
      </c>
      <c r="T316" s="175">
        <f>S316*H316</f>
        <v>0</v>
      </c>
      <c r="AR316" s="17" t="s">
        <v>146</v>
      </c>
      <c r="AT316" s="17" t="s">
        <v>141</v>
      </c>
      <c r="AU316" s="17" t="s">
        <v>81</v>
      </c>
      <c r="AY316" s="17" t="s">
        <v>139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7" t="s">
        <v>22</v>
      </c>
      <c r="BK316" s="176">
        <f>ROUND(I316*H316,2)</f>
        <v>0</v>
      </c>
      <c r="BL316" s="17" t="s">
        <v>146</v>
      </c>
      <c r="BM316" s="17" t="s">
        <v>487</v>
      </c>
    </row>
    <row r="317" spans="2:65" s="1" customFormat="1" ht="22.5" customHeight="1">
      <c r="B317" s="164"/>
      <c r="C317" s="165" t="s">
        <v>488</v>
      </c>
      <c r="D317" s="165" t="s">
        <v>141</v>
      </c>
      <c r="E317" s="166" t="s">
        <v>489</v>
      </c>
      <c r="F317" s="167" t="s">
        <v>490</v>
      </c>
      <c r="G317" s="168" t="s">
        <v>144</v>
      </c>
      <c r="H317" s="169">
        <v>70.635</v>
      </c>
      <c r="I317" s="170"/>
      <c r="J317" s="171">
        <f>ROUND(I317*H317,2)</f>
        <v>0</v>
      </c>
      <c r="K317" s="167" t="s">
        <v>145</v>
      </c>
      <c r="L317" s="34"/>
      <c r="M317" s="172" t="s">
        <v>20</v>
      </c>
      <c r="N317" s="173" t="s">
        <v>44</v>
      </c>
      <c r="O317" s="35"/>
      <c r="P317" s="174">
        <f>O317*H317</f>
        <v>0</v>
      </c>
      <c r="Q317" s="174">
        <v>0.017</v>
      </c>
      <c r="R317" s="174">
        <f>Q317*H317</f>
        <v>1.2007950000000003</v>
      </c>
      <c r="S317" s="174">
        <v>0</v>
      </c>
      <c r="T317" s="175">
        <f>S317*H317</f>
        <v>0</v>
      </c>
      <c r="AR317" s="17" t="s">
        <v>146</v>
      </c>
      <c r="AT317" s="17" t="s">
        <v>141</v>
      </c>
      <c r="AU317" s="17" t="s">
        <v>81</v>
      </c>
      <c r="AY317" s="17" t="s">
        <v>139</v>
      </c>
      <c r="BE317" s="176">
        <f>IF(N317="základní",J317,0)</f>
        <v>0</v>
      </c>
      <c r="BF317" s="176">
        <f>IF(N317="snížená",J317,0)</f>
        <v>0</v>
      </c>
      <c r="BG317" s="176">
        <f>IF(N317="zákl. přenesená",J317,0)</f>
        <v>0</v>
      </c>
      <c r="BH317" s="176">
        <f>IF(N317="sníž. přenesená",J317,0)</f>
        <v>0</v>
      </c>
      <c r="BI317" s="176">
        <f>IF(N317="nulová",J317,0)</f>
        <v>0</v>
      </c>
      <c r="BJ317" s="17" t="s">
        <v>22</v>
      </c>
      <c r="BK317" s="176">
        <f>ROUND(I317*H317,2)</f>
        <v>0</v>
      </c>
      <c r="BL317" s="17" t="s">
        <v>146</v>
      </c>
      <c r="BM317" s="17" t="s">
        <v>491</v>
      </c>
    </row>
    <row r="318" spans="2:51" s="11" customFormat="1" ht="22.5" customHeight="1">
      <c r="B318" s="177"/>
      <c r="D318" s="178" t="s">
        <v>148</v>
      </c>
      <c r="E318" s="179" t="s">
        <v>20</v>
      </c>
      <c r="F318" s="180" t="s">
        <v>492</v>
      </c>
      <c r="H318" s="181">
        <v>20.13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148</v>
      </c>
      <c r="AU318" s="179" t="s">
        <v>81</v>
      </c>
      <c r="AV318" s="11" t="s">
        <v>81</v>
      </c>
      <c r="AW318" s="11" t="s">
        <v>37</v>
      </c>
      <c r="AX318" s="11" t="s">
        <v>73</v>
      </c>
      <c r="AY318" s="179" t="s">
        <v>139</v>
      </c>
    </row>
    <row r="319" spans="2:51" s="11" customFormat="1" ht="22.5" customHeight="1">
      <c r="B319" s="177"/>
      <c r="D319" s="178" t="s">
        <v>148</v>
      </c>
      <c r="E319" s="179" t="s">
        <v>20</v>
      </c>
      <c r="F319" s="180" t="s">
        <v>493</v>
      </c>
      <c r="H319" s="181">
        <v>14.04</v>
      </c>
      <c r="I319" s="182"/>
      <c r="L319" s="177"/>
      <c r="M319" s="183"/>
      <c r="N319" s="184"/>
      <c r="O319" s="184"/>
      <c r="P319" s="184"/>
      <c r="Q319" s="184"/>
      <c r="R319" s="184"/>
      <c r="S319" s="184"/>
      <c r="T319" s="185"/>
      <c r="AT319" s="179" t="s">
        <v>148</v>
      </c>
      <c r="AU319" s="179" t="s">
        <v>81</v>
      </c>
      <c r="AV319" s="11" t="s">
        <v>81</v>
      </c>
      <c r="AW319" s="11" t="s">
        <v>37</v>
      </c>
      <c r="AX319" s="11" t="s">
        <v>73</v>
      </c>
      <c r="AY319" s="179" t="s">
        <v>139</v>
      </c>
    </row>
    <row r="320" spans="2:51" s="11" customFormat="1" ht="22.5" customHeight="1">
      <c r="B320" s="177"/>
      <c r="D320" s="178" t="s">
        <v>148</v>
      </c>
      <c r="E320" s="179" t="s">
        <v>20</v>
      </c>
      <c r="F320" s="180" t="s">
        <v>494</v>
      </c>
      <c r="H320" s="181">
        <v>36.465</v>
      </c>
      <c r="I320" s="182"/>
      <c r="L320" s="177"/>
      <c r="M320" s="183"/>
      <c r="N320" s="184"/>
      <c r="O320" s="184"/>
      <c r="P320" s="184"/>
      <c r="Q320" s="184"/>
      <c r="R320" s="184"/>
      <c r="S320" s="184"/>
      <c r="T320" s="185"/>
      <c r="AT320" s="179" t="s">
        <v>148</v>
      </c>
      <c r="AU320" s="179" t="s">
        <v>81</v>
      </c>
      <c r="AV320" s="11" t="s">
        <v>81</v>
      </c>
      <c r="AW320" s="11" t="s">
        <v>37</v>
      </c>
      <c r="AX320" s="11" t="s">
        <v>73</v>
      </c>
      <c r="AY320" s="179" t="s">
        <v>139</v>
      </c>
    </row>
    <row r="321" spans="2:51" s="13" customFormat="1" ht="22.5" customHeight="1">
      <c r="B321" s="194"/>
      <c r="D321" s="195" t="s">
        <v>148</v>
      </c>
      <c r="E321" s="196" t="s">
        <v>20</v>
      </c>
      <c r="F321" s="197" t="s">
        <v>151</v>
      </c>
      <c r="H321" s="198">
        <v>70.635</v>
      </c>
      <c r="I321" s="199"/>
      <c r="L321" s="194"/>
      <c r="M321" s="200"/>
      <c r="N321" s="201"/>
      <c r="O321" s="201"/>
      <c r="P321" s="201"/>
      <c r="Q321" s="201"/>
      <c r="R321" s="201"/>
      <c r="S321" s="201"/>
      <c r="T321" s="202"/>
      <c r="AT321" s="203" t="s">
        <v>148</v>
      </c>
      <c r="AU321" s="203" t="s">
        <v>81</v>
      </c>
      <c r="AV321" s="13" t="s">
        <v>146</v>
      </c>
      <c r="AW321" s="13" t="s">
        <v>37</v>
      </c>
      <c r="AX321" s="13" t="s">
        <v>22</v>
      </c>
      <c r="AY321" s="203" t="s">
        <v>139</v>
      </c>
    </row>
    <row r="322" spans="2:65" s="1" customFormat="1" ht="22.5" customHeight="1">
      <c r="B322" s="164"/>
      <c r="C322" s="165" t="s">
        <v>495</v>
      </c>
      <c r="D322" s="165" t="s">
        <v>141</v>
      </c>
      <c r="E322" s="166" t="s">
        <v>496</v>
      </c>
      <c r="F322" s="167" t="s">
        <v>497</v>
      </c>
      <c r="G322" s="168" t="s">
        <v>144</v>
      </c>
      <c r="H322" s="169">
        <v>28.2</v>
      </c>
      <c r="I322" s="170"/>
      <c r="J322" s="171">
        <f>ROUND(I322*H322,2)</f>
        <v>0</v>
      </c>
      <c r="K322" s="167" t="s">
        <v>145</v>
      </c>
      <c r="L322" s="34"/>
      <c r="M322" s="172" t="s">
        <v>20</v>
      </c>
      <c r="N322" s="173" t="s">
        <v>44</v>
      </c>
      <c r="O322" s="35"/>
      <c r="P322" s="174">
        <f>O322*H322</f>
        <v>0</v>
      </c>
      <c r="Q322" s="174">
        <v>0.021</v>
      </c>
      <c r="R322" s="174">
        <f>Q322*H322</f>
        <v>0.5922000000000001</v>
      </c>
      <c r="S322" s="174">
        <v>0</v>
      </c>
      <c r="T322" s="175">
        <f>S322*H322</f>
        <v>0</v>
      </c>
      <c r="AR322" s="17" t="s">
        <v>146</v>
      </c>
      <c r="AT322" s="17" t="s">
        <v>141</v>
      </c>
      <c r="AU322" s="17" t="s">
        <v>81</v>
      </c>
      <c r="AY322" s="17" t="s">
        <v>139</v>
      </c>
      <c r="BE322" s="176">
        <f>IF(N322="základní",J322,0)</f>
        <v>0</v>
      </c>
      <c r="BF322" s="176">
        <f>IF(N322="snížená",J322,0)</f>
        <v>0</v>
      </c>
      <c r="BG322" s="176">
        <f>IF(N322="zákl. přenesená",J322,0)</f>
        <v>0</v>
      </c>
      <c r="BH322" s="176">
        <f>IF(N322="sníž. přenesená",J322,0)</f>
        <v>0</v>
      </c>
      <c r="BI322" s="176">
        <f>IF(N322="nulová",J322,0)</f>
        <v>0</v>
      </c>
      <c r="BJ322" s="17" t="s">
        <v>22</v>
      </c>
      <c r="BK322" s="176">
        <f>ROUND(I322*H322,2)</f>
        <v>0</v>
      </c>
      <c r="BL322" s="17" t="s">
        <v>146</v>
      </c>
      <c r="BM322" s="17" t="s">
        <v>498</v>
      </c>
    </row>
    <row r="323" spans="2:51" s="11" customFormat="1" ht="22.5" customHeight="1">
      <c r="B323" s="177"/>
      <c r="D323" s="178" t="s">
        <v>148</v>
      </c>
      <c r="E323" s="179" t="s">
        <v>20</v>
      </c>
      <c r="F323" s="180" t="s">
        <v>499</v>
      </c>
      <c r="H323" s="181">
        <v>28.2</v>
      </c>
      <c r="I323" s="182"/>
      <c r="L323" s="177"/>
      <c r="M323" s="183"/>
      <c r="N323" s="184"/>
      <c r="O323" s="184"/>
      <c r="P323" s="184"/>
      <c r="Q323" s="184"/>
      <c r="R323" s="184"/>
      <c r="S323" s="184"/>
      <c r="T323" s="185"/>
      <c r="AT323" s="179" t="s">
        <v>148</v>
      </c>
      <c r="AU323" s="179" t="s">
        <v>81</v>
      </c>
      <c r="AV323" s="11" t="s">
        <v>81</v>
      </c>
      <c r="AW323" s="11" t="s">
        <v>37</v>
      </c>
      <c r="AX323" s="11" t="s">
        <v>73</v>
      </c>
      <c r="AY323" s="179" t="s">
        <v>139</v>
      </c>
    </row>
    <row r="324" spans="2:51" s="12" customFormat="1" ht="22.5" customHeight="1">
      <c r="B324" s="186"/>
      <c r="D324" s="178" t="s">
        <v>148</v>
      </c>
      <c r="E324" s="187" t="s">
        <v>20</v>
      </c>
      <c r="F324" s="188" t="s">
        <v>500</v>
      </c>
      <c r="H324" s="189" t="s">
        <v>20</v>
      </c>
      <c r="I324" s="190"/>
      <c r="L324" s="186"/>
      <c r="M324" s="191"/>
      <c r="N324" s="192"/>
      <c r="O324" s="192"/>
      <c r="P324" s="192"/>
      <c r="Q324" s="192"/>
      <c r="R324" s="192"/>
      <c r="S324" s="192"/>
      <c r="T324" s="193"/>
      <c r="AT324" s="189" t="s">
        <v>148</v>
      </c>
      <c r="AU324" s="189" t="s">
        <v>81</v>
      </c>
      <c r="AV324" s="12" t="s">
        <v>22</v>
      </c>
      <c r="AW324" s="12" t="s">
        <v>37</v>
      </c>
      <c r="AX324" s="12" t="s">
        <v>73</v>
      </c>
      <c r="AY324" s="189" t="s">
        <v>139</v>
      </c>
    </row>
    <row r="325" spans="2:51" s="13" customFormat="1" ht="22.5" customHeight="1">
      <c r="B325" s="194"/>
      <c r="D325" s="195" t="s">
        <v>148</v>
      </c>
      <c r="E325" s="196" t="s">
        <v>20</v>
      </c>
      <c r="F325" s="197" t="s">
        <v>151</v>
      </c>
      <c r="H325" s="198">
        <v>28.2</v>
      </c>
      <c r="I325" s="199"/>
      <c r="L325" s="194"/>
      <c r="M325" s="200"/>
      <c r="N325" s="201"/>
      <c r="O325" s="201"/>
      <c r="P325" s="201"/>
      <c r="Q325" s="201"/>
      <c r="R325" s="201"/>
      <c r="S325" s="201"/>
      <c r="T325" s="202"/>
      <c r="AT325" s="203" t="s">
        <v>148</v>
      </c>
      <c r="AU325" s="203" t="s">
        <v>81</v>
      </c>
      <c r="AV325" s="13" t="s">
        <v>146</v>
      </c>
      <c r="AW325" s="13" t="s">
        <v>37</v>
      </c>
      <c r="AX325" s="13" t="s">
        <v>22</v>
      </c>
      <c r="AY325" s="203" t="s">
        <v>139</v>
      </c>
    </row>
    <row r="326" spans="2:65" s="1" customFormat="1" ht="31.5" customHeight="1">
      <c r="B326" s="164"/>
      <c r="C326" s="165" t="s">
        <v>501</v>
      </c>
      <c r="D326" s="165" t="s">
        <v>141</v>
      </c>
      <c r="E326" s="166" t="s">
        <v>502</v>
      </c>
      <c r="F326" s="167" t="s">
        <v>503</v>
      </c>
      <c r="G326" s="168" t="s">
        <v>144</v>
      </c>
      <c r="H326" s="169">
        <v>5.28</v>
      </c>
      <c r="I326" s="170"/>
      <c r="J326" s="171">
        <f>ROUND(I326*H326,2)</f>
        <v>0</v>
      </c>
      <c r="K326" s="167" t="s">
        <v>145</v>
      </c>
      <c r="L326" s="34"/>
      <c r="M326" s="172" t="s">
        <v>20</v>
      </c>
      <c r="N326" s="173" t="s">
        <v>44</v>
      </c>
      <c r="O326" s="35"/>
      <c r="P326" s="174">
        <f>O326*H326</f>
        <v>0</v>
      </c>
      <c r="Q326" s="174">
        <v>0.01838</v>
      </c>
      <c r="R326" s="174">
        <f>Q326*H326</f>
        <v>0.0970464</v>
      </c>
      <c r="S326" s="174">
        <v>0</v>
      </c>
      <c r="T326" s="175">
        <f>S326*H326</f>
        <v>0</v>
      </c>
      <c r="AR326" s="17" t="s">
        <v>146</v>
      </c>
      <c r="AT326" s="17" t="s">
        <v>141</v>
      </c>
      <c r="AU326" s="17" t="s">
        <v>81</v>
      </c>
      <c r="AY326" s="17" t="s">
        <v>139</v>
      </c>
      <c r="BE326" s="176">
        <f>IF(N326="základní",J326,0)</f>
        <v>0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7" t="s">
        <v>22</v>
      </c>
      <c r="BK326" s="176">
        <f>ROUND(I326*H326,2)</f>
        <v>0</v>
      </c>
      <c r="BL326" s="17" t="s">
        <v>146</v>
      </c>
      <c r="BM326" s="17" t="s">
        <v>504</v>
      </c>
    </row>
    <row r="327" spans="2:51" s="11" customFormat="1" ht="22.5" customHeight="1">
      <c r="B327" s="177"/>
      <c r="D327" s="178" t="s">
        <v>148</v>
      </c>
      <c r="E327" s="179" t="s">
        <v>20</v>
      </c>
      <c r="F327" s="180" t="s">
        <v>505</v>
      </c>
      <c r="H327" s="181">
        <v>5.28</v>
      </c>
      <c r="I327" s="182"/>
      <c r="L327" s="177"/>
      <c r="M327" s="183"/>
      <c r="N327" s="184"/>
      <c r="O327" s="184"/>
      <c r="P327" s="184"/>
      <c r="Q327" s="184"/>
      <c r="R327" s="184"/>
      <c r="S327" s="184"/>
      <c r="T327" s="185"/>
      <c r="AT327" s="179" t="s">
        <v>148</v>
      </c>
      <c r="AU327" s="179" t="s">
        <v>81</v>
      </c>
      <c r="AV327" s="11" t="s">
        <v>81</v>
      </c>
      <c r="AW327" s="11" t="s">
        <v>37</v>
      </c>
      <c r="AX327" s="11" t="s">
        <v>73</v>
      </c>
      <c r="AY327" s="179" t="s">
        <v>139</v>
      </c>
    </row>
    <row r="328" spans="2:51" s="13" customFormat="1" ht="22.5" customHeight="1">
      <c r="B328" s="194"/>
      <c r="D328" s="195" t="s">
        <v>148</v>
      </c>
      <c r="E328" s="196" t="s">
        <v>20</v>
      </c>
      <c r="F328" s="197" t="s">
        <v>151</v>
      </c>
      <c r="H328" s="198">
        <v>5.28</v>
      </c>
      <c r="I328" s="199"/>
      <c r="L328" s="194"/>
      <c r="M328" s="200"/>
      <c r="N328" s="201"/>
      <c r="O328" s="201"/>
      <c r="P328" s="201"/>
      <c r="Q328" s="201"/>
      <c r="R328" s="201"/>
      <c r="S328" s="201"/>
      <c r="T328" s="202"/>
      <c r="AT328" s="203" t="s">
        <v>148</v>
      </c>
      <c r="AU328" s="203" t="s">
        <v>81</v>
      </c>
      <c r="AV328" s="13" t="s">
        <v>146</v>
      </c>
      <c r="AW328" s="13" t="s">
        <v>37</v>
      </c>
      <c r="AX328" s="13" t="s">
        <v>22</v>
      </c>
      <c r="AY328" s="203" t="s">
        <v>139</v>
      </c>
    </row>
    <row r="329" spans="2:65" s="1" customFormat="1" ht="31.5" customHeight="1">
      <c r="B329" s="164"/>
      <c r="C329" s="165" t="s">
        <v>506</v>
      </c>
      <c r="D329" s="165" t="s">
        <v>141</v>
      </c>
      <c r="E329" s="166" t="s">
        <v>507</v>
      </c>
      <c r="F329" s="167" t="s">
        <v>508</v>
      </c>
      <c r="G329" s="168" t="s">
        <v>144</v>
      </c>
      <c r="H329" s="169">
        <v>5.28</v>
      </c>
      <c r="I329" s="170"/>
      <c r="J329" s="171">
        <f>ROUND(I329*H329,2)</f>
        <v>0</v>
      </c>
      <c r="K329" s="167" t="s">
        <v>145</v>
      </c>
      <c r="L329" s="34"/>
      <c r="M329" s="172" t="s">
        <v>20</v>
      </c>
      <c r="N329" s="173" t="s">
        <v>44</v>
      </c>
      <c r="O329" s="35"/>
      <c r="P329" s="174">
        <f>O329*H329</f>
        <v>0</v>
      </c>
      <c r="Q329" s="174">
        <v>0.0079</v>
      </c>
      <c r="R329" s="174">
        <f>Q329*H329</f>
        <v>0.041712000000000006</v>
      </c>
      <c r="S329" s="174">
        <v>0</v>
      </c>
      <c r="T329" s="175">
        <f>S329*H329</f>
        <v>0</v>
      </c>
      <c r="AR329" s="17" t="s">
        <v>146</v>
      </c>
      <c r="AT329" s="17" t="s">
        <v>141</v>
      </c>
      <c r="AU329" s="17" t="s">
        <v>81</v>
      </c>
      <c r="AY329" s="17" t="s">
        <v>139</v>
      </c>
      <c r="BE329" s="176">
        <f>IF(N329="základní",J329,0)</f>
        <v>0</v>
      </c>
      <c r="BF329" s="176">
        <f>IF(N329="snížená",J329,0)</f>
        <v>0</v>
      </c>
      <c r="BG329" s="176">
        <f>IF(N329="zákl. přenesená",J329,0)</f>
        <v>0</v>
      </c>
      <c r="BH329" s="176">
        <f>IF(N329="sníž. přenesená",J329,0)</f>
        <v>0</v>
      </c>
      <c r="BI329" s="176">
        <f>IF(N329="nulová",J329,0)</f>
        <v>0</v>
      </c>
      <c r="BJ329" s="17" t="s">
        <v>22</v>
      </c>
      <c r="BK329" s="176">
        <f>ROUND(I329*H329,2)</f>
        <v>0</v>
      </c>
      <c r="BL329" s="17" t="s">
        <v>146</v>
      </c>
      <c r="BM329" s="17" t="s">
        <v>509</v>
      </c>
    </row>
    <row r="330" spans="2:65" s="1" customFormat="1" ht="31.5" customHeight="1">
      <c r="B330" s="164"/>
      <c r="C330" s="165" t="s">
        <v>510</v>
      </c>
      <c r="D330" s="165" t="s">
        <v>141</v>
      </c>
      <c r="E330" s="166" t="s">
        <v>511</v>
      </c>
      <c r="F330" s="167" t="s">
        <v>512</v>
      </c>
      <c r="G330" s="168" t="s">
        <v>144</v>
      </c>
      <c r="H330" s="169">
        <v>132.935</v>
      </c>
      <c r="I330" s="170"/>
      <c r="J330" s="171">
        <f>ROUND(I330*H330,2)</f>
        <v>0</v>
      </c>
      <c r="K330" s="167" t="s">
        <v>145</v>
      </c>
      <c r="L330" s="34"/>
      <c r="M330" s="172" t="s">
        <v>20</v>
      </c>
      <c r="N330" s="173" t="s">
        <v>44</v>
      </c>
      <c r="O330" s="35"/>
      <c r="P330" s="174">
        <f>O330*H330</f>
        <v>0</v>
      </c>
      <c r="Q330" s="174">
        <v>0.00947</v>
      </c>
      <c r="R330" s="174">
        <f>Q330*H330</f>
        <v>1.2588944499999999</v>
      </c>
      <c r="S330" s="174">
        <v>0</v>
      </c>
      <c r="T330" s="175">
        <f>S330*H330</f>
        <v>0</v>
      </c>
      <c r="AR330" s="17" t="s">
        <v>146</v>
      </c>
      <c r="AT330" s="17" t="s">
        <v>141</v>
      </c>
      <c r="AU330" s="17" t="s">
        <v>81</v>
      </c>
      <c r="AY330" s="17" t="s">
        <v>139</v>
      </c>
      <c r="BE330" s="176">
        <f>IF(N330="základní",J330,0)</f>
        <v>0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7" t="s">
        <v>22</v>
      </c>
      <c r="BK330" s="176">
        <f>ROUND(I330*H330,2)</f>
        <v>0</v>
      </c>
      <c r="BL330" s="17" t="s">
        <v>146</v>
      </c>
      <c r="BM330" s="17" t="s">
        <v>513</v>
      </c>
    </row>
    <row r="331" spans="2:51" s="11" customFormat="1" ht="22.5" customHeight="1">
      <c r="B331" s="177"/>
      <c r="D331" s="178" t="s">
        <v>148</v>
      </c>
      <c r="E331" s="179" t="s">
        <v>20</v>
      </c>
      <c r="F331" s="180" t="s">
        <v>514</v>
      </c>
      <c r="H331" s="181">
        <v>99.66</v>
      </c>
      <c r="I331" s="182"/>
      <c r="L331" s="177"/>
      <c r="M331" s="183"/>
      <c r="N331" s="184"/>
      <c r="O331" s="184"/>
      <c r="P331" s="184"/>
      <c r="Q331" s="184"/>
      <c r="R331" s="184"/>
      <c r="S331" s="184"/>
      <c r="T331" s="185"/>
      <c r="AT331" s="179" t="s">
        <v>148</v>
      </c>
      <c r="AU331" s="179" t="s">
        <v>81</v>
      </c>
      <c r="AV331" s="11" t="s">
        <v>81</v>
      </c>
      <c r="AW331" s="11" t="s">
        <v>37</v>
      </c>
      <c r="AX331" s="11" t="s">
        <v>73</v>
      </c>
      <c r="AY331" s="179" t="s">
        <v>139</v>
      </c>
    </row>
    <row r="332" spans="2:51" s="11" customFormat="1" ht="22.5" customHeight="1">
      <c r="B332" s="177"/>
      <c r="D332" s="178" t="s">
        <v>148</v>
      </c>
      <c r="E332" s="179" t="s">
        <v>20</v>
      </c>
      <c r="F332" s="180" t="s">
        <v>515</v>
      </c>
      <c r="H332" s="181">
        <v>24.435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79" t="s">
        <v>148</v>
      </c>
      <c r="AU332" s="179" t="s">
        <v>81</v>
      </c>
      <c r="AV332" s="11" t="s">
        <v>81</v>
      </c>
      <c r="AW332" s="11" t="s">
        <v>37</v>
      </c>
      <c r="AX332" s="11" t="s">
        <v>73</v>
      </c>
      <c r="AY332" s="179" t="s">
        <v>139</v>
      </c>
    </row>
    <row r="333" spans="2:51" s="11" customFormat="1" ht="22.5" customHeight="1">
      <c r="B333" s="177"/>
      <c r="D333" s="178" t="s">
        <v>148</v>
      </c>
      <c r="E333" s="179" t="s">
        <v>20</v>
      </c>
      <c r="F333" s="180" t="s">
        <v>516</v>
      </c>
      <c r="H333" s="181">
        <v>8.84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148</v>
      </c>
      <c r="AU333" s="179" t="s">
        <v>81</v>
      </c>
      <c r="AV333" s="11" t="s">
        <v>81</v>
      </c>
      <c r="AW333" s="11" t="s">
        <v>37</v>
      </c>
      <c r="AX333" s="11" t="s">
        <v>73</v>
      </c>
      <c r="AY333" s="179" t="s">
        <v>139</v>
      </c>
    </row>
    <row r="334" spans="2:51" s="12" customFormat="1" ht="22.5" customHeight="1">
      <c r="B334" s="186"/>
      <c r="D334" s="178" t="s">
        <v>148</v>
      </c>
      <c r="E334" s="187" t="s">
        <v>20</v>
      </c>
      <c r="F334" s="188" t="s">
        <v>517</v>
      </c>
      <c r="H334" s="189" t="s">
        <v>20</v>
      </c>
      <c r="I334" s="190"/>
      <c r="L334" s="186"/>
      <c r="M334" s="191"/>
      <c r="N334" s="192"/>
      <c r="O334" s="192"/>
      <c r="P334" s="192"/>
      <c r="Q334" s="192"/>
      <c r="R334" s="192"/>
      <c r="S334" s="192"/>
      <c r="T334" s="193"/>
      <c r="AT334" s="189" t="s">
        <v>148</v>
      </c>
      <c r="AU334" s="189" t="s">
        <v>81</v>
      </c>
      <c r="AV334" s="12" t="s">
        <v>22</v>
      </c>
      <c r="AW334" s="12" t="s">
        <v>37</v>
      </c>
      <c r="AX334" s="12" t="s">
        <v>73</v>
      </c>
      <c r="AY334" s="189" t="s">
        <v>139</v>
      </c>
    </row>
    <row r="335" spans="2:51" s="13" customFormat="1" ht="22.5" customHeight="1">
      <c r="B335" s="194"/>
      <c r="D335" s="195" t="s">
        <v>148</v>
      </c>
      <c r="E335" s="196" t="s">
        <v>20</v>
      </c>
      <c r="F335" s="197" t="s">
        <v>151</v>
      </c>
      <c r="H335" s="198">
        <v>132.935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203" t="s">
        <v>148</v>
      </c>
      <c r="AU335" s="203" t="s">
        <v>81</v>
      </c>
      <c r="AV335" s="13" t="s">
        <v>146</v>
      </c>
      <c r="AW335" s="13" t="s">
        <v>37</v>
      </c>
      <c r="AX335" s="13" t="s">
        <v>22</v>
      </c>
      <c r="AY335" s="203" t="s">
        <v>139</v>
      </c>
    </row>
    <row r="336" spans="2:65" s="1" customFormat="1" ht="22.5" customHeight="1">
      <c r="B336" s="164"/>
      <c r="C336" s="207" t="s">
        <v>518</v>
      </c>
      <c r="D336" s="207" t="s">
        <v>241</v>
      </c>
      <c r="E336" s="208" t="s">
        <v>519</v>
      </c>
      <c r="F336" s="209" t="s">
        <v>520</v>
      </c>
      <c r="G336" s="210" t="s">
        <v>144</v>
      </c>
      <c r="H336" s="211">
        <v>135.594</v>
      </c>
      <c r="I336" s="212"/>
      <c r="J336" s="213">
        <f>ROUND(I336*H336,2)</f>
        <v>0</v>
      </c>
      <c r="K336" s="209" t="s">
        <v>145</v>
      </c>
      <c r="L336" s="214"/>
      <c r="M336" s="215" t="s">
        <v>20</v>
      </c>
      <c r="N336" s="216" t="s">
        <v>44</v>
      </c>
      <c r="O336" s="35"/>
      <c r="P336" s="174">
        <f>O336*H336</f>
        <v>0</v>
      </c>
      <c r="Q336" s="174">
        <v>0.015</v>
      </c>
      <c r="R336" s="174">
        <f>Q336*H336</f>
        <v>2.0339099999999997</v>
      </c>
      <c r="S336" s="174">
        <v>0</v>
      </c>
      <c r="T336" s="175">
        <f>S336*H336</f>
        <v>0</v>
      </c>
      <c r="AR336" s="17" t="s">
        <v>179</v>
      </c>
      <c r="AT336" s="17" t="s">
        <v>241</v>
      </c>
      <c r="AU336" s="17" t="s">
        <v>81</v>
      </c>
      <c r="AY336" s="17" t="s">
        <v>139</v>
      </c>
      <c r="BE336" s="176">
        <f>IF(N336="základní",J336,0)</f>
        <v>0</v>
      </c>
      <c r="BF336" s="176">
        <f>IF(N336="snížená",J336,0)</f>
        <v>0</v>
      </c>
      <c r="BG336" s="176">
        <f>IF(N336="zákl. přenesená",J336,0)</f>
        <v>0</v>
      </c>
      <c r="BH336" s="176">
        <f>IF(N336="sníž. přenesená",J336,0)</f>
        <v>0</v>
      </c>
      <c r="BI336" s="176">
        <f>IF(N336="nulová",J336,0)</f>
        <v>0</v>
      </c>
      <c r="BJ336" s="17" t="s">
        <v>22</v>
      </c>
      <c r="BK336" s="176">
        <f>ROUND(I336*H336,2)</f>
        <v>0</v>
      </c>
      <c r="BL336" s="17" t="s">
        <v>146</v>
      </c>
      <c r="BM336" s="17" t="s">
        <v>521</v>
      </c>
    </row>
    <row r="337" spans="2:51" s="11" customFormat="1" ht="22.5" customHeight="1">
      <c r="B337" s="177"/>
      <c r="D337" s="195" t="s">
        <v>148</v>
      </c>
      <c r="F337" s="218" t="s">
        <v>522</v>
      </c>
      <c r="H337" s="219">
        <v>135.594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148</v>
      </c>
      <c r="AU337" s="179" t="s">
        <v>81</v>
      </c>
      <c r="AV337" s="11" t="s">
        <v>81</v>
      </c>
      <c r="AW337" s="11" t="s">
        <v>4</v>
      </c>
      <c r="AX337" s="11" t="s">
        <v>22</v>
      </c>
      <c r="AY337" s="179" t="s">
        <v>139</v>
      </c>
    </row>
    <row r="338" spans="2:65" s="1" customFormat="1" ht="22.5" customHeight="1">
      <c r="B338" s="164"/>
      <c r="C338" s="165" t="s">
        <v>523</v>
      </c>
      <c r="D338" s="165" t="s">
        <v>141</v>
      </c>
      <c r="E338" s="166" t="s">
        <v>524</v>
      </c>
      <c r="F338" s="167" t="s">
        <v>525</v>
      </c>
      <c r="G338" s="168" t="s">
        <v>144</v>
      </c>
      <c r="H338" s="169">
        <v>135.935</v>
      </c>
      <c r="I338" s="170"/>
      <c r="J338" s="171">
        <f>ROUND(I338*H338,2)</f>
        <v>0</v>
      </c>
      <c r="K338" s="167" t="s">
        <v>145</v>
      </c>
      <c r="L338" s="34"/>
      <c r="M338" s="172" t="s">
        <v>20</v>
      </c>
      <c r="N338" s="173" t="s">
        <v>44</v>
      </c>
      <c r="O338" s="35"/>
      <c r="P338" s="174">
        <f>O338*H338</f>
        <v>0</v>
      </c>
      <c r="Q338" s="174">
        <v>0.00268</v>
      </c>
      <c r="R338" s="174">
        <f>Q338*H338</f>
        <v>0.3643058</v>
      </c>
      <c r="S338" s="174">
        <v>0</v>
      </c>
      <c r="T338" s="175">
        <f>S338*H338</f>
        <v>0</v>
      </c>
      <c r="AR338" s="17" t="s">
        <v>146</v>
      </c>
      <c r="AT338" s="17" t="s">
        <v>141</v>
      </c>
      <c r="AU338" s="17" t="s">
        <v>81</v>
      </c>
      <c r="AY338" s="17" t="s">
        <v>139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22</v>
      </c>
      <c r="BK338" s="176">
        <f>ROUND(I338*H338,2)</f>
        <v>0</v>
      </c>
      <c r="BL338" s="17" t="s">
        <v>146</v>
      </c>
      <c r="BM338" s="17" t="s">
        <v>526</v>
      </c>
    </row>
    <row r="339" spans="2:51" s="11" customFormat="1" ht="22.5" customHeight="1">
      <c r="B339" s="177"/>
      <c r="D339" s="178" t="s">
        <v>148</v>
      </c>
      <c r="E339" s="179" t="s">
        <v>20</v>
      </c>
      <c r="F339" s="180" t="s">
        <v>527</v>
      </c>
      <c r="H339" s="181">
        <v>135.935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148</v>
      </c>
      <c r="AU339" s="179" t="s">
        <v>81</v>
      </c>
      <c r="AV339" s="11" t="s">
        <v>81</v>
      </c>
      <c r="AW339" s="11" t="s">
        <v>37</v>
      </c>
      <c r="AX339" s="11" t="s">
        <v>73</v>
      </c>
      <c r="AY339" s="179" t="s">
        <v>139</v>
      </c>
    </row>
    <row r="340" spans="2:51" s="13" customFormat="1" ht="22.5" customHeight="1">
      <c r="B340" s="194"/>
      <c r="D340" s="195" t="s">
        <v>148</v>
      </c>
      <c r="E340" s="196" t="s">
        <v>20</v>
      </c>
      <c r="F340" s="197" t="s">
        <v>151</v>
      </c>
      <c r="H340" s="198">
        <v>135.935</v>
      </c>
      <c r="I340" s="199"/>
      <c r="L340" s="194"/>
      <c r="M340" s="200"/>
      <c r="N340" s="201"/>
      <c r="O340" s="201"/>
      <c r="P340" s="201"/>
      <c r="Q340" s="201"/>
      <c r="R340" s="201"/>
      <c r="S340" s="201"/>
      <c r="T340" s="202"/>
      <c r="AT340" s="203" t="s">
        <v>148</v>
      </c>
      <c r="AU340" s="203" t="s">
        <v>81</v>
      </c>
      <c r="AV340" s="13" t="s">
        <v>146</v>
      </c>
      <c r="AW340" s="13" t="s">
        <v>37</v>
      </c>
      <c r="AX340" s="13" t="s">
        <v>22</v>
      </c>
      <c r="AY340" s="203" t="s">
        <v>139</v>
      </c>
    </row>
    <row r="341" spans="2:65" s="1" customFormat="1" ht="22.5" customHeight="1">
      <c r="B341" s="164"/>
      <c r="C341" s="165" t="s">
        <v>528</v>
      </c>
      <c r="D341" s="165" t="s">
        <v>141</v>
      </c>
      <c r="E341" s="166" t="s">
        <v>529</v>
      </c>
      <c r="F341" s="167" t="s">
        <v>530</v>
      </c>
      <c r="G341" s="168" t="s">
        <v>144</v>
      </c>
      <c r="H341" s="169">
        <v>7.32</v>
      </c>
      <c r="I341" s="170"/>
      <c r="J341" s="171">
        <f>ROUND(I341*H341,2)</f>
        <v>0</v>
      </c>
      <c r="K341" s="167" t="s">
        <v>145</v>
      </c>
      <c r="L341" s="34"/>
      <c r="M341" s="172" t="s">
        <v>20</v>
      </c>
      <c r="N341" s="173" t="s">
        <v>44</v>
      </c>
      <c r="O341" s="35"/>
      <c r="P341" s="174">
        <f>O341*H341</f>
        <v>0</v>
      </c>
      <c r="Q341" s="174">
        <v>0.00825</v>
      </c>
      <c r="R341" s="174">
        <f>Q341*H341</f>
        <v>0.060390000000000006</v>
      </c>
      <c r="S341" s="174">
        <v>0</v>
      </c>
      <c r="T341" s="175">
        <f>S341*H341</f>
        <v>0</v>
      </c>
      <c r="AR341" s="17" t="s">
        <v>146</v>
      </c>
      <c r="AT341" s="17" t="s">
        <v>141</v>
      </c>
      <c r="AU341" s="17" t="s">
        <v>81</v>
      </c>
      <c r="AY341" s="17" t="s">
        <v>139</v>
      </c>
      <c r="BE341" s="176">
        <f>IF(N341="základní",J341,0)</f>
        <v>0</v>
      </c>
      <c r="BF341" s="176">
        <f>IF(N341="snížená",J341,0)</f>
        <v>0</v>
      </c>
      <c r="BG341" s="176">
        <f>IF(N341="zákl. přenesená",J341,0)</f>
        <v>0</v>
      </c>
      <c r="BH341" s="176">
        <f>IF(N341="sníž. přenesená",J341,0)</f>
        <v>0</v>
      </c>
      <c r="BI341" s="176">
        <f>IF(N341="nulová",J341,0)</f>
        <v>0</v>
      </c>
      <c r="BJ341" s="17" t="s">
        <v>22</v>
      </c>
      <c r="BK341" s="176">
        <f>ROUND(I341*H341,2)</f>
        <v>0</v>
      </c>
      <c r="BL341" s="17" t="s">
        <v>146</v>
      </c>
      <c r="BM341" s="17" t="s">
        <v>531</v>
      </c>
    </row>
    <row r="342" spans="2:51" s="11" customFormat="1" ht="22.5" customHeight="1">
      <c r="B342" s="177"/>
      <c r="D342" s="178" t="s">
        <v>148</v>
      </c>
      <c r="E342" s="179" t="s">
        <v>20</v>
      </c>
      <c r="F342" s="180" t="s">
        <v>532</v>
      </c>
      <c r="H342" s="181">
        <v>7.32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148</v>
      </c>
      <c r="AU342" s="179" t="s">
        <v>81</v>
      </c>
      <c r="AV342" s="11" t="s">
        <v>81</v>
      </c>
      <c r="AW342" s="11" t="s">
        <v>37</v>
      </c>
      <c r="AX342" s="11" t="s">
        <v>73</v>
      </c>
      <c r="AY342" s="179" t="s">
        <v>139</v>
      </c>
    </row>
    <row r="343" spans="2:51" s="12" customFormat="1" ht="22.5" customHeight="1">
      <c r="B343" s="186"/>
      <c r="D343" s="178" t="s">
        <v>148</v>
      </c>
      <c r="E343" s="187" t="s">
        <v>20</v>
      </c>
      <c r="F343" s="188" t="s">
        <v>533</v>
      </c>
      <c r="H343" s="189" t="s">
        <v>20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9" t="s">
        <v>148</v>
      </c>
      <c r="AU343" s="189" t="s">
        <v>81</v>
      </c>
      <c r="AV343" s="12" t="s">
        <v>22</v>
      </c>
      <c r="AW343" s="12" t="s">
        <v>37</v>
      </c>
      <c r="AX343" s="12" t="s">
        <v>73</v>
      </c>
      <c r="AY343" s="189" t="s">
        <v>139</v>
      </c>
    </row>
    <row r="344" spans="2:51" s="13" customFormat="1" ht="22.5" customHeight="1">
      <c r="B344" s="194"/>
      <c r="D344" s="195" t="s">
        <v>148</v>
      </c>
      <c r="E344" s="196" t="s">
        <v>20</v>
      </c>
      <c r="F344" s="197" t="s">
        <v>151</v>
      </c>
      <c r="H344" s="198">
        <v>7.32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03" t="s">
        <v>148</v>
      </c>
      <c r="AU344" s="203" t="s">
        <v>81</v>
      </c>
      <c r="AV344" s="13" t="s">
        <v>146</v>
      </c>
      <c r="AW344" s="13" t="s">
        <v>37</v>
      </c>
      <c r="AX344" s="13" t="s">
        <v>22</v>
      </c>
      <c r="AY344" s="203" t="s">
        <v>139</v>
      </c>
    </row>
    <row r="345" spans="2:65" s="1" customFormat="1" ht="22.5" customHeight="1">
      <c r="B345" s="164"/>
      <c r="C345" s="207" t="s">
        <v>534</v>
      </c>
      <c r="D345" s="207" t="s">
        <v>241</v>
      </c>
      <c r="E345" s="208" t="s">
        <v>535</v>
      </c>
      <c r="F345" s="209" t="s">
        <v>536</v>
      </c>
      <c r="G345" s="210" t="s">
        <v>144</v>
      </c>
      <c r="H345" s="211">
        <v>7.466</v>
      </c>
      <c r="I345" s="212"/>
      <c r="J345" s="213">
        <f>ROUND(I345*H345,2)</f>
        <v>0</v>
      </c>
      <c r="K345" s="209" t="s">
        <v>145</v>
      </c>
      <c r="L345" s="214"/>
      <c r="M345" s="215" t="s">
        <v>20</v>
      </c>
      <c r="N345" s="216" t="s">
        <v>44</v>
      </c>
      <c r="O345" s="35"/>
      <c r="P345" s="174">
        <f>O345*H345</f>
        <v>0</v>
      </c>
      <c r="Q345" s="174">
        <v>0.0018</v>
      </c>
      <c r="R345" s="174">
        <f>Q345*H345</f>
        <v>0.0134388</v>
      </c>
      <c r="S345" s="174">
        <v>0</v>
      </c>
      <c r="T345" s="175">
        <f>S345*H345</f>
        <v>0</v>
      </c>
      <c r="AR345" s="17" t="s">
        <v>179</v>
      </c>
      <c r="AT345" s="17" t="s">
        <v>241</v>
      </c>
      <c r="AU345" s="17" t="s">
        <v>81</v>
      </c>
      <c r="AY345" s="17" t="s">
        <v>139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22</v>
      </c>
      <c r="BK345" s="176">
        <f>ROUND(I345*H345,2)</f>
        <v>0</v>
      </c>
      <c r="BL345" s="17" t="s">
        <v>146</v>
      </c>
      <c r="BM345" s="17" t="s">
        <v>537</v>
      </c>
    </row>
    <row r="346" spans="2:47" s="1" customFormat="1" ht="30" customHeight="1">
      <c r="B346" s="34"/>
      <c r="D346" s="178" t="s">
        <v>245</v>
      </c>
      <c r="F346" s="217" t="s">
        <v>538</v>
      </c>
      <c r="I346" s="138"/>
      <c r="L346" s="34"/>
      <c r="M346" s="63"/>
      <c r="N346" s="35"/>
      <c r="O346" s="35"/>
      <c r="P346" s="35"/>
      <c r="Q346" s="35"/>
      <c r="R346" s="35"/>
      <c r="S346" s="35"/>
      <c r="T346" s="64"/>
      <c r="AT346" s="17" t="s">
        <v>245</v>
      </c>
      <c r="AU346" s="17" t="s">
        <v>81</v>
      </c>
    </row>
    <row r="347" spans="2:51" s="11" customFormat="1" ht="22.5" customHeight="1">
      <c r="B347" s="177"/>
      <c r="D347" s="195" t="s">
        <v>148</v>
      </c>
      <c r="F347" s="218" t="s">
        <v>539</v>
      </c>
      <c r="H347" s="219">
        <v>7.466</v>
      </c>
      <c r="I347" s="182"/>
      <c r="L347" s="177"/>
      <c r="M347" s="183"/>
      <c r="N347" s="184"/>
      <c r="O347" s="184"/>
      <c r="P347" s="184"/>
      <c r="Q347" s="184"/>
      <c r="R347" s="184"/>
      <c r="S347" s="184"/>
      <c r="T347" s="185"/>
      <c r="AT347" s="179" t="s">
        <v>148</v>
      </c>
      <c r="AU347" s="179" t="s">
        <v>81</v>
      </c>
      <c r="AV347" s="11" t="s">
        <v>81</v>
      </c>
      <c r="AW347" s="11" t="s">
        <v>4</v>
      </c>
      <c r="AX347" s="11" t="s">
        <v>22</v>
      </c>
      <c r="AY347" s="179" t="s">
        <v>139</v>
      </c>
    </row>
    <row r="348" spans="2:65" s="1" customFormat="1" ht="31.5" customHeight="1">
      <c r="B348" s="164"/>
      <c r="C348" s="165" t="s">
        <v>540</v>
      </c>
      <c r="D348" s="165" t="s">
        <v>141</v>
      </c>
      <c r="E348" s="166" t="s">
        <v>541</v>
      </c>
      <c r="F348" s="167" t="s">
        <v>542</v>
      </c>
      <c r="G348" s="168" t="s">
        <v>144</v>
      </c>
      <c r="H348" s="169">
        <v>20.592</v>
      </c>
      <c r="I348" s="170"/>
      <c r="J348" s="171">
        <f>ROUND(I348*H348,2)</f>
        <v>0</v>
      </c>
      <c r="K348" s="167" t="s">
        <v>145</v>
      </c>
      <c r="L348" s="34"/>
      <c r="M348" s="172" t="s">
        <v>20</v>
      </c>
      <c r="N348" s="173" t="s">
        <v>44</v>
      </c>
      <c r="O348" s="35"/>
      <c r="P348" s="174">
        <f>O348*H348</f>
        <v>0</v>
      </c>
      <c r="Q348" s="174">
        <v>0.00931</v>
      </c>
      <c r="R348" s="174">
        <f>Q348*H348</f>
        <v>0.19171152</v>
      </c>
      <c r="S348" s="174">
        <v>0</v>
      </c>
      <c r="T348" s="175">
        <f>S348*H348</f>
        <v>0</v>
      </c>
      <c r="AR348" s="17" t="s">
        <v>146</v>
      </c>
      <c r="AT348" s="17" t="s">
        <v>141</v>
      </c>
      <c r="AU348" s="17" t="s">
        <v>81</v>
      </c>
      <c r="AY348" s="17" t="s">
        <v>139</v>
      </c>
      <c r="BE348" s="176">
        <f>IF(N348="základní",J348,0)</f>
        <v>0</v>
      </c>
      <c r="BF348" s="176">
        <f>IF(N348="snížená",J348,0)</f>
        <v>0</v>
      </c>
      <c r="BG348" s="176">
        <f>IF(N348="zákl. přenesená",J348,0)</f>
        <v>0</v>
      </c>
      <c r="BH348" s="176">
        <f>IF(N348="sníž. přenesená",J348,0)</f>
        <v>0</v>
      </c>
      <c r="BI348" s="176">
        <f>IF(N348="nulová",J348,0)</f>
        <v>0</v>
      </c>
      <c r="BJ348" s="17" t="s">
        <v>22</v>
      </c>
      <c r="BK348" s="176">
        <f>ROUND(I348*H348,2)</f>
        <v>0</v>
      </c>
      <c r="BL348" s="17" t="s">
        <v>146</v>
      </c>
      <c r="BM348" s="17" t="s">
        <v>543</v>
      </c>
    </row>
    <row r="349" spans="2:51" s="11" customFormat="1" ht="22.5" customHeight="1">
      <c r="B349" s="177"/>
      <c r="D349" s="178" t="s">
        <v>148</v>
      </c>
      <c r="E349" s="179" t="s">
        <v>20</v>
      </c>
      <c r="F349" s="180" t="s">
        <v>544</v>
      </c>
      <c r="H349" s="181">
        <v>20.592</v>
      </c>
      <c r="I349" s="182"/>
      <c r="L349" s="177"/>
      <c r="M349" s="183"/>
      <c r="N349" s="184"/>
      <c r="O349" s="184"/>
      <c r="P349" s="184"/>
      <c r="Q349" s="184"/>
      <c r="R349" s="184"/>
      <c r="S349" s="184"/>
      <c r="T349" s="185"/>
      <c r="AT349" s="179" t="s">
        <v>148</v>
      </c>
      <c r="AU349" s="179" t="s">
        <v>81</v>
      </c>
      <c r="AV349" s="11" t="s">
        <v>81</v>
      </c>
      <c r="AW349" s="11" t="s">
        <v>37</v>
      </c>
      <c r="AX349" s="11" t="s">
        <v>73</v>
      </c>
      <c r="AY349" s="179" t="s">
        <v>139</v>
      </c>
    </row>
    <row r="350" spans="2:51" s="12" customFormat="1" ht="22.5" customHeight="1">
      <c r="B350" s="186"/>
      <c r="D350" s="178" t="s">
        <v>148</v>
      </c>
      <c r="E350" s="187" t="s">
        <v>20</v>
      </c>
      <c r="F350" s="188" t="s">
        <v>545</v>
      </c>
      <c r="H350" s="189" t="s">
        <v>20</v>
      </c>
      <c r="I350" s="190"/>
      <c r="L350" s="186"/>
      <c r="M350" s="191"/>
      <c r="N350" s="192"/>
      <c r="O350" s="192"/>
      <c r="P350" s="192"/>
      <c r="Q350" s="192"/>
      <c r="R350" s="192"/>
      <c r="S350" s="192"/>
      <c r="T350" s="193"/>
      <c r="AT350" s="189" t="s">
        <v>148</v>
      </c>
      <c r="AU350" s="189" t="s">
        <v>81</v>
      </c>
      <c r="AV350" s="12" t="s">
        <v>22</v>
      </c>
      <c r="AW350" s="12" t="s">
        <v>37</v>
      </c>
      <c r="AX350" s="12" t="s">
        <v>73</v>
      </c>
      <c r="AY350" s="189" t="s">
        <v>139</v>
      </c>
    </row>
    <row r="351" spans="2:51" s="13" customFormat="1" ht="22.5" customHeight="1">
      <c r="B351" s="194"/>
      <c r="D351" s="195" t="s">
        <v>148</v>
      </c>
      <c r="E351" s="196" t="s">
        <v>20</v>
      </c>
      <c r="F351" s="197" t="s">
        <v>151</v>
      </c>
      <c r="H351" s="198">
        <v>20.592</v>
      </c>
      <c r="I351" s="199"/>
      <c r="L351" s="194"/>
      <c r="M351" s="200"/>
      <c r="N351" s="201"/>
      <c r="O351" s="201"/>
      <c r="P351" s="201"/>
      <c r="Q351" s="201"/>
      <c r="R351" s="201"/>
      <c r="S351" s="201"/>
      <c r="T351" s="202"/>
      <c r="AT351" s="203" t="s">
        <v>148</v>
      </c>
      <c r="AU351" s="203" t="s">
        <v>81</v>
      </c>
      <c r="AV351" s="13" t="s">
        <v>146</v>
      </c>
      <c r="AW351" s="13" t="s">
        <v>37</v>
      </c>
      <c r="AX351" s="13" t="s">
        <v>22</v>
      </c>
      <c r="AY351" s="203" t="s">
        <v>139</v>
      </c>
    </row>
    <row r="352" spans="2:65" s="1" customFormat="1" ht="22.5" customHeight="1">
      <c r="B352" s="164"/>
      <c r="C352" s="207" t="s">
        <v>546</v>
      </c>
      <c r="D352" s="207" t="s">
        <v>241</v>
      </c>
      <c r="E352" s="208" t="s">
        <v>475</v>
      </c>
      <c r="F352" s="209" t="s">
        <v>476</v>
      </c>
      <c r="G352" s="210" t="s">
        <v>144</v>
      </c>
      <c r="H352" s="211">
        <v>21.004</v>
      </c>
      <c r="I352" s="212"/>
      <c r="J352" s="213">
        <f>ROUND(I352*H352,2)</f>
        <v>0</v>
      </c>
      <c r="K352" s="209" t="s">
        <v>145</v>
      </c>
      <c r="L352" s="214"/>
      <c r="M352" s="215" t="s">
        <v>20</v>
      </c>
      <c r="N352" s="216" t="s">
        <v>44</v>
      </c>
      <c r="O352" s="35"/>
      <c r="P352" s="174">
        <f>O352*H352</f>
        <v>0</v>
      </c>
      <c r="Q352" s="174">
        <v>0.009</v>
      </c>
      <c r="R352" s="174">
        <f>Q352*H352</f>
        <v>0.189036</v>
      </c>
      <c r="S352" s="174">
        <v>0</v>
      </c>
      <c r="T352" s="175">
        <f>S352*H352</f>
        <v>0</v>
      </c>
      <c r="AR352" s="17" t="s">
        <v>179</v>
      </c>
      <c r="AT352" s="17" t="s">
        <v>241</v>
      </c>
      <c r="AU352" s="17" t="s">
        <v>81</v>
      </c>
      <c r="AY352" s="17" t="s">
        <v>139</v>
      </c>
      <c r="BE352" s="176">
        <f>IF(N352="základní",J352,0)</f>
        <v>0</v>
      </c>
      <c r="BF352" s="176">
        <f>IF(N352="snížená",J352,0)</f>
        <v>0</v>
      </c>
      <c r="BG352" s="176">
        <f>IF(N352="zákl. přenesená",J352,0)</f>
        <v>0</v>
      </c>
      <c r="BH352" s="176">
        <f>IF(N352="sníž. přenesená",J352,0)</f>
        <v>0</v>
      </c>
      <c r="BI352" s="176">
        <f>IF(N352="nulová",J352,0)</f>
        <v>0</v>
      </c>
      <c r="BJ352" s="17" t="s">
        <v>22</v>
      </c>
      <c r="BK352" s="176">
        <f>ROUND(I352*H352,2)</f>
        <v>0</v>
      </c>
      <c r="BL352" s="17" t="s">
        <v>146</v>
      </c>
      <c r="BM352" s="17" t="s">
        <v>547</v>
      </c>
    </row>
    <row r="353" spans="2:51" s="11" customFormat="1" ht="22.5" customHeight="1">
      <c r="B353" s="177"/>
      <c r="D353" s="195" t="s">
        <v>148</v>
      </c>
      <c r="F353" s="218" t="s">
        <v>548</v>
      </c>
      <c r="H353" s="219">
        <v>21.004</v>
      </c>
      <c r="I353" s="182"/>
      <c r="L353" s="177"/>
      <c r="M353" s="183"/>
      <c r="N353" s="184"/>
      <c r="O353" s="184"/>
      <c r="P353" s="184"/>
      <c r="Q353" s="184"/>
      <c r="R353" s="184"/>
      <c r="S353" s="184"/>
      <c r="T353" s="185"/>
      <c r="AT353" s="179" t="s">
        <v>148</v>
      </c>
      <c r="AU353" s="179" t="s">
        <v>81</v>
      </c>
      <c r="AV353" s="11" t="s">
        <v>81</v>
      </c>
      <c r="AW353" s="11" t="s">
        <v>4</v>
      </c>
      <c r="AX353" s="11" t="s">
        <v>22</v>
      </c>
      <c r="AY353" s="179" t="s">
        <v>139</v>
      </c>
    </row>
    <row r="354" spans="2:65" s="1" customFormat="1" ht="31.5" customHeight="1">
      <c r="B354" s="164"/>
      <c r="C354" s="165" t="s">
        <v>549</v>
      </c>
      <c r="D354" s="165" t="s">
        <v>141</v>
      </c>
      <c r="E354" s="166" t="s">
        <v>550</v>
      </c>
      <c r="F354" s="167" t="s">
        <v>551</v>
      </c>
      <c r="G354" s="168" t="s">
        <v>144</v>
      </c>
      <c r="H354" s="169">
        <v>148.931</v>
      </c>
      <c r="I354" s="170"/>
      <c r="J354" s="171">
        <f>ROUND(I354*H354,2)</f>
        <v>0</v>
      </c>
      <c r="K354" s="167" t="s">
        <v>145</v>
      </c>
      <c r="L354" s="34"/>
      <c r="M354" s="172" t="s">
        <v>20</v>
      </c>
      <c r="N354" s="173" t="s">
        <v>44</v>
      </c>
      <c r="O354" s="35"/>
      <c r="P354" s="174">
        <f>O354*H354</f>
        <v>0</v>
      </c>
      <c r="Q354" s="174">
        <v>0.00944</v>
      </c>
      <c r="R354" s="174">
        <f>Q354*H354</f>
        <v>1.4059086400000003</v>
      </c>
      <c r="S354" s="174">
        <v>0</v>
      </c>
      <c r="T354" s="175">
        <f>S354*H354</f>
        <v>0</v>
      </c>
      <c r="AR354" s="17" t="s">
        <v>146</v>
      </c>
      <c r="AT354" s="17" t="s">
        <v>141</v>
      </c>
      <c r="AU354" s="17" t="s">
        <v>81</v>
      </c>
      <c r="AY354" s="17" t="s">
        <v>139</v>
      </c>
      <c r="BE354" s="176">
        <f>IF(N354="základní",J354,0)</f>
        <v>0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7" t="s">
        <v>22</v>
      </c>
      <c r="BK354" s="176">
        <f>ROUND(I354*H354,2)</f>
        <v>0</v>
      </c>
      <c r="BL354" s="17" t="s">
        <v>146</v>
      </c>
      <c r="BM354" s="17" t="s">
        <v>552</v>
      </c>
    </row>
    <row r="355" spans="2:51" s="11" customFormat="1" ht="22.5" customHeight="1">
      <c r="B355" s="177"/>
      <c r="D355" s="178" t="s">
        <v>148</v>
      </c>
      <c r="E355" s="179" t="s">
        <v>20</v>
      </c>
      <c r="F355" s="180" t="s">
        <v>553</v>
      </c>
      <c r="H355" s="181">
        <v>202.581</v>
      </c>
      <c r="I355" s="182"/>
      <c r="L355" s="177"/>
      <c r="M355" s="183"/>
      <c r="N355" s="184"/>
      <c r="O355" s="184"/>
      <c r="P355" s="184"/>
      <c r="Q355" s="184"/>
      <c r="R355" s="184"/>
      <c r="S355" s="184"/>
      <c r="T355" s="185"/>
      <c r="AT355" s="179" t="s">
        <v>148</v>
      </c>
      <c r="AU355" s="179" t="s">
        <v>81</v>
      </c>
      <c r="AV355" s="11" t="s">
        <v>81</v>
      </c>
      <c r="AW355" s="11" t="s">
        <v>37</v>
      </c>
      <c r="AX355" s="11" t="s">
        <v>73</v>
      </c>
      <c r="AY355" s="179" t="s">
        <v>139</v>
      </c>
    </row>
    <row r="356" spans="2:51" s="11" customFormat="1" ht="22.5" customHeight="1">
      <c r="B356" s="177"/>
      <c r="D356" s="178" t="s">
        <v>148</v>
      </c>
      <c r="E356" s="179" t="s">
        <v>20</v>
      </c>
      <c r="F356" s="180" t="s">
        <v>554</v>
      </c>
      <c r="H356" s="181">
        <v>-53.65</v>
      </c>
      <c r="I356" s="182"/>
      <c r="L356" s="177"/>
      <c r="M356" s="183"/>
      <c r="N356" s="184"/>
      <c r="O356" s="184"/>
      <c r="P356" s="184"/>
      <c r="Q356" s="184"/>
      <c r="R356" s="184"/>
      <c r="S356" s="184"/>
      <c r="T356" s="185"/>
      <c r="AT356" s="179" t="s">
        <v>148</v>
      </c>
      <c r="AU356" s="179" t="s">
        <v>81</v>
      </c>
      <c r="AV356" s="11" t="s">
        <v>81</v>
      </c>
      <c r="AW356" s="11" t="s">
        <v>37</v>
      </c>
      <c r="AX356" s="11" t="s">
        <v>73</v>
      </c>
      <c r="AY356" s="179" t="s">
        <v>139</v>
      </c>
    </row>
    <row r="357" spans="2:51" s="13" customFormat="1" ht="22.5" customHeight="1">
      <c r="B357" s="194"/>
      <c r="D357" s="195" t="s">
        <v>148</v>
      </c>
      <c r="E357" s="196" t="s">
        <v>20</v>
      </c>
      <c r="F357" s="197" t="s">
        <v>151</v>
      </c>
      <c r="H357" s="198">
        <v>148.931</v>
      </c>
      <c r="I357" s="199"/>
      <c r="L357" s="194"/>
      <c r="M357" s="200"/>
      <c r="N357" s="201"/>
      <c r="O357" s="201"/>
      <c r="P357" s="201"/>
      <c r="Q357" s="201"/>
      <c r="R357" s="201"/>
      <c r="S357" s="201"/>
      <c r="T357" s="202"/>
      <c r="AT357" s="203" t="s">
        <v>148</v>
      </c>
      <c r="AU357" s="203" t="s">
        <v>81</v>
      </c>
      <c r="AV357" s="13" t="s">
        <v>146</v>
      </c>
      <c r="AW357" s="13" t="s">
        <v>37</v>
      </c>
      <c r="AX357" s="13" t="s">
        <v>22</v>
      </c>
      <c r="AY357" s="203" t="s">
        <v>139</v>
      </c>
    </row>
    <row r="358" spans="2:65" s="1" customFormat="1" ht="22.5" customHeight="1">
      <c r="B358" s="164"/>
      <c r="C358" s="207" t="s">
        <v>555</v>
      </c>
      <c r="D358" s="207" t="s">
        <v>241</v>
      </c>
      <c r="E358" s="208" t="s">
        <v>556</v>
      </c>
      <c r="F358" s="209" t="s">
        <v>557</v>
      </c>
      <c r="G358" s="210" t="s">
        <v>144</v>
      </c>
      <c r="H358" s="211">
        <v>151.91</v>
      </c>
      <c r="I358" s="212"/>
      <c r="J358" s="213">
        <f>ROUND(I358*H358,2)</f>
        <v>0</v>
      </c>
      <c r="K358" s="209" t="s">
        <v>145</v>
      </c>
      <c r="L358" s="214"/>
      <c r="M358" s="215" t="s">
        <v>20</v>
      </c>
      <c r="N358" s="216" t="s">
        <v>44</v>
      </c>
      <c r="O358" s="35"/>
      <c r="P358" s="174">
        <f>O358*H358</f>
        <v>0</v>
      </c>
      <c r="Q358" s="174">
        <v>0.018</v>
      </c>
      <c r="R358" s="174">
        <f>Q358*H358</f>
        <v>2.73438</v>
      </c>
      <c r="S358" s="174">
        <v>0</v>
      </c>
      <c r="T358" s="175">
        <f>S358*H358</f>
        <v>0</v>
      </c>
      <c r="AR358" s="17" t="s">
        <v>179</v>
      </c>
      <c r="AT358" s="17" t="s">
        <v>241</v>
      </c>
      <c r="AU358" s="17" t="s">
        <v>81</v>
      </c>
      <c r="AY358" s="17" t="s">
        <v>139</v>
      </c>
      <c r="BE358" s="176">
        <f>IF(N358="základní",J358,0)</f>
        <v>0</v>
      </c>
      <c r="BF358" s="176">
        <f>IF(N358="snížená",J358,0)</f>
        <v>0</v>
      </c>
      <c r="BG358" s="176">
        <f>IF(N358="zákl. přenesená",J358,0)</f>
        <v>0</v>
      </c>
      <c r="BH358" s="176">
        <f>IF(N358="sníž. přenesená",J358,0)</f>
        <v>0</v>
      </c>
      <c r="BI358" s="176">
        <f>IF(N358="nulová",J358,0)</f>
        <v>0</v>
      </c>
      <c r="BJ358" s="17" t="s">
        <v>22</v>
      </c>
      <c r="BK358" s="176">
        <f>ROUND(I358*H358,2)</f>
        <v>0</v>
      </c>
      <c r="BL358" s="17" t="s">
        <v>146</v>
      </c>
      <c r="BM358" s="17" t="s">
        <v>558</v>
      </c>
    </row>
    <row r="359" spans="2:51" s="11" customFormat="1" ht="22.5" customHeight="1">
      <c r="B359" s="177"/>
      <c r="D359" s="195" t="s">
        <v>148</v>
      </c>
      <c r="F359" s="218" t="s">
        <v>559</v>
      </c>
      <c r="H359" s="219">
        <v>151.91</v>
      </c>
      <c r="I359" s="182"/>
      <c r="L359" s="177"/>
      <c r="M359" s="183"/>
      <c r="N359" s="184"/>
      <c r="O359" s="184"/>
      <c r="P359" s="184"/>
      <c r="Q359" s="184"/>
      <c r="R359" s="184"/>
      <c r="S359" s="184"/>
      <c r="T359" s="185"/>
      <c r="AT359" s="179" t="s">
        <v>148</v>
      </c>
      <c r="AU359" s="179" t="s">
        <v>81</v>
      </c>
      <c r="AV359" s="11" t="s">
        <v>81</v>
      </c>
      <c r="AW359" s="11" t="s">
        <v>4</v>
      </c>
      <c r="AX359" s="11" t="s">
        <v>22</v>
      </c>
      <c r="AY359" s="179" t="s">
        <v>139</v>
      </c>
    </row>
    <row r="360" spans="2:65" s="1" customFormat="1" ht="31.5" customHeight="1">
      <c r="B360" s="164"/>
      <c r="C360" s="165" t="s">
        <v>560</v>
      </c>
      <c r="D360" s="165" t="s">
        <v>141</v>
      </c>
      <c r="E360" s="166" t="s">
        <v>561</v>
      </c>
      <c r="F360" s="167" t="s">
        <v>562</v>
      </c>
      <c r="G360" s="168" t="s">
        <v>251</v>
      </c>
      <c r="H360" s="169">
        <v>29.3</v>
      </c>
      <c r="I360" s="170"/>
      <c r="J360" s="171">
        <f>ROUND(I360*H360,2)</f>
        <v>0</v>
      </c>
      <c r="K360" s="167" t="s">
        <v>145</v>
      </c>
      <c r="L360" s="34"/>
      <c r="M360" s="172" t="s">
        <v>20</v>
      </c>
      <c r="N360" s="173" t="s">
        <v>44</v>
      </c>
      <c r="O360" s="35"/>
      <c r="P360" s="174">
        <f>O360*H360</f>
        <v>0</v>
      </c>
      <c r="Q360" s="174">
        <v>0.00168</v>
      </c>
      <c r="R360" s="174">
        <f>Q360*H360</f>
        <v>0.049224000000000004</v>
      </c>
      <c r="S360" s="174">
        <v>0</v>
      </c>
      <c r="T360" s="175">
        <f>S360*H360</f>
        <v>0</v>
      </c>
      <c r="AR360" s="17" t="s">
        <v>146</v>
      </c>
      <c r="AT360" s="17" t="s">
        <v>141</v>
      </c>
      <c r="AU360" s="17" t="s">
        <v>81</v>
      </c>
      <c r="AY360" s="17" t="s">
        <v>139</v>
      </c>
      <c r="BE360" s="176">
        <f>IF(N360="základní",J360,0)</f>
        <v>0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7" t="s">
        <v>22</v>
      </c>
      <c r="BK360" s="176">
        <f>ROUND(I360*H360,2)</f>
        <v>0</v>
      </c>
      <c r="BL360" s="17" t="s">
        <v>146</v>
      </c>
      <c r="BM360" s="17" t="s">
        <v>563</v>
      </c>
    </row>
    <row r="361" spans="2:51" s="11" customFormat="1" ht="22.5" customHeight="1">
      <c r="B361" s="177"/>
      <c r="D361" s="178" t="s">
        <v>148</v>
      </c>
      <c r="E361" s="179" t="s">
        <v>20</v>
      </c>
      <c r="F361" s="180" t="s">
        <v>564</v>
      </c>
      <c r="H361" s="181">
        <v>29.3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79" t="s">
        <v>148</v>
      </c>
      <c r="AU361" s="179" t="s">
        <v>81</v>
      </c>
      <c r="AV361" s="11" t="s">
        <v>81</v>
      </c>
      <c r="AW361" s="11" t="s">
        <v>37</v>
      </c>
      <c r="AX361" s="11" t="s">
        <v>73</v>
      </c>
      <c r="AY361" s="179" t="s">
        <v>139</v>
      </c>
    </row>
    <row r="362" spans="2:51" s="13" customFormat="1" ht="22.5" customHeight="1">
      <c r="B362" s="194"/>
      <c r="D362" s="195" t="s">
        <v>148</v>
      </c>
      <c r="E362" s="196" t="s">
        <v>20</v>
      </c>
      <c r="F362" s="197" t="s">
        <v>151</v>
      </c>
      <c r="H362" s="198">
        <v>29.3</v>
      </c>
      <c r="I362" s="199"/>
      <c r="L362" s="194"/>
      <c r="M362" s="200"/>
      <c r="N362" s="201"/>
      <c r="O362" s="201"/>
      <c r="P362" s="201"/>
      <c r="Q362" s="201"/>
      <c r="R362" s="201"/>
      <c r="S362" s="201"/>
      <c r="T362" s="202"/>
      <c r="AT362" s="203" t="s">
        <v>148</v>
      </c>
      <c r="AU362" s="203" t="s">
        <v>81</v>
      </c>
      <c r="AV362" s="13" t="s">
        <v>146</v>
      </c>
      <c r="AW362" s="13" t="s">
        <v>37</v>
      </c>
      <c r="AX362" s="13" t="s">
        <v>22</v>
      </c>
      <c r="AY362" s="203" t="s">
        <v>139</v>
      </c>
    </row>
    <row r="363" spans="2:65" s="1" customFormat="1" ht="22.5" customHeight="1">
      <c r="B363" s="164"/>
      <c r="C363" s="207" t="s">
        <v>565</v>
      </c>
      <c r="D363" s="207" t="s">
        <v>241</v>
      </c>
      <c r="E363" s="208" t="s">
        <v>566</v>
      </c>
      <c r="F363" s="209" t="s">
        <v>567</v>
      </c>
      <c r="G363" s="210" t="s">
        <v>144</v>
      </c>
      <c r="H363" s="211">
        <v>5.977</v>
      </c>
      <c r="I363" s="212"/>
      <c r="J363" s="213">
        <f>ROUND(I363*H363,2)</f>
        <v>0</v>
      </c>
      <c r="K363" s="209" t="s">
        <v>145</v>
      </c>
      <c r="L363" s="214"/>
      <c r="M363" s="215" t="s">
        <v>20</v>
      </c>
      <c r="N363" s="216" t="s">
        <v>44</v>
      </c>
      <c r="O363" s="35"/>
      <c r="P363" s="174">
        <f>O363*H363</f>
        <v>0</v>
      </c>
      <c r="Q363" s="174">
        <v>0.006</v>
      </c>
      <c r="R363" s="174">
        <f>Q363*H363</f>
        <v>0.035862000000000005</v>
      </c>
      <c r="S363" s="174">
        <v>0</v>
      </c>
      <c r="T363" s="175">
        <f>S363*H363</f>
        <v>0</v>
      </c>
      <c r="AR363" s="17" t="s">
        <v>179</v>
      </c>
      <c r="AT363" s="17" t="s">
        <v>241</v>
      </c>
      <c r="AU363" s="17" t="s">
        <v>81</v>
      </c>
      <c r="AY363" s="17" t="s">
        <v>139</v>
      </c>
      <c r="BE363" s="176">
        <f>IF(N363="základní",J363,0)</f>
        <v>0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7" t="s">
        <v>22</v>
      </c>
      <c r="BK363" s="176">
        <f>ROUND(I363*H363,2)</f>
        <v>0</v>
      </c>
      <c r="BL363" s="17" t="s">
        <v>146</v>
      </c>
      <c r="BM363" s="17" t="s">
        <v>568</v>
      </c>
    </row>
    <row r="364" spans="2:51" s="11" customFormat="1" ht="22.5" customHeight="1">
      <c r="B364" s="177"/>
      <c r="D364" s="178" t="s">
        <v>148</v>
      </c>
      <c r="E364" s="179" t="s">
        <v>20</v>
      </c>
      <c r="F364" s="180" t="s">
        <v>569</v>
      </c>
      <c r="H364" s="181">
        <v>5.977</v>
      </c>
      <c r="I364" s="182"/>
      <c r="L364" s="177"/>
      <c r="M364" s="183"/>
      <c r="N364" s="184"/>
      <c r="O364" s="184"/>
      <c r="P364" s="184"/>
      <c r="Q364" s="184"/>
      <c r="R364" s="184"/>
      <c r="S364" s="184"/>
      <c r="T364" s="185"/>
      <c r="AT364" s="179" t="s">
        <v>148</v>
      </c>
      <c r="AU364" s="179" t="s">
        <v>81</v>
      </c>
      <c r="AV364" s="11" t="s">
        <v>81</v>
      </c>
      <c r="AW364" s="11" t="s">
        <v>37</v>
      </c>
      <c r="AX364" s="11" t="s">
        <v>73</v>
      </c>
      <c r="AY364" s="179" t="s">
        <v>139</v>
      </c>
    </row>
    <row r="365" spans="2:51" s="13" customFormat="1" ht="22.5" customHeight="1">
      <c r="B365" s="194"/>
      <c r="D365" s="195" t="s">
        <v>148</v>
      </c>
      <c r="E365" s="196" t="s">
        <v>20</v>
      </c>
      <c r="F365" s="197" t="s">
        <v>151</v>
      </c>
      <c r="H365" s="198">
        <v>5.977</v>
      </c>
      <c r="I365" s="199"/>
      <c r="L365" s="194"/>
      <c r="M365" s="200"/>
      <c r="N365" s="201"/>
      <c r="O365" s="201"/>
      <c r="P365" s="201"/>
      <c r="Q365" s="201"/>
      <c r="R365" s="201"/>
      <c r="S365" s="201"/>
      <c r="T365" s="202"/>
      <c r="AT365" s="203" t="s">
        <v>148</v>
      </c>
      <c r="AU365" s="203" t="s">
        <v>81</v>
      </c>
      <c r="AV365" s="13" t="s">
        <v>146</v>
      </c>
      <c r="AW365" s="13" t="s">
        <v>37</v>
      </c>
      <c r="AX365" s="13" t="s">
        <v>22</v>
      </c>
      <c r="AY365" s="203" t="s">
        <v>139</v>
      </c>
    </row>
    <row r="366" spans="2:65" s="1" customFormat="1" ht="22.5" customHeight="1">
      <c r="B366" s="164"/>
      <c r="C366" s="165" t="s">
        <v>570</v>
      </c>
      <c r="D366" s="165" t="s">
        <v>141</v>
      </c>
      <c r="E366" s="166" t="s">
        <v>571</v>
      </c>
      <c r="F366" s="167" t="s">
        <v>572</v>
      </c>
      <c r="G366" s="168" t="s">
        <v>251</v>
      </c>
      <c r="H366" s="169">
        <v>33.2</v>
      </c>
      <c r="I366" s="170"/>
      <c r="J366" s="171">
        <f>ROUND(I366*H366,2)</f>
        <v>0</v>
      </c>
      <c r="K366" s="167" t="s">
        <v>145</v>
      </c>
      <c r="L366" s="34"/>
      <c r="M366" s="172" t="s">
        <v>20</v>
      </c>
      <c r="N366" s="173" t="s">
        <v>44</v>
      </c>
      <c r="O366" s="35"/>
      <c r="P366" s="174">
        <f>O366*H366</f>
        <v>0</v>
      </c>
      <c r="Q366" s="174">
        <v>6E-05</v>
      </c>
      <c r="R366" s="174">
        <f>Q366*H366</f>
        <v>0.0019920000000000003</v>
      </c>
      <c r="S366" s="174">
        <v>0</v>
      </c>
      <c r="T366" s="175">
        <f>S366*H366</f>
        <v>0</v>
      </c>
      <c r="AR366" s="17" t="s">
        <v>146</v>
      </c>
      <c r="AT366" s="17" t="s">
        <v>141</v>
      </c>
      <c r="AU366" s="17" t="s">
        <v>81</v>
      </c>
      <c r="AY366" s="17" t="s">
        <v>139</v>
      </c>
      <c r="BE366" s="176">
        <f>IF(N366="základní",J366,0)</f>
        <v>0</v>
      </c>
      <c r="BF366" s="176">
        <f>IF(N366="snížená",J366,0)</f>
        <v>0</v>
      </c>
      <c r="BG366" s="176">
        <f>IF(N366="zákl. přenesená",J366,0)</f>
        <v>0</v>
      </c>
      <c r="BH366" s="176">
        <f>IF(N366="sníž. přenesená",J366,0)</f>
        <v>0</v>
      </c>
      <c r="BI366" s="176">
        <f>IF(N366="nulová",J366,0)</f>
        <v>0</v>
      </c>
      <c r="BJ366" s="17" t="s">
        <v>22</v>
      </c>
      <c r="BK366" s="176">
        <f>ROUND(I366*H366,2)</f>
        <v>0</v>
      </c>
      <c r="BL366" s="17" t="s">
        <v>146</v>
      </c>
      <c r="BM366" s="17" t="s">
        <v>573</v>
      </c>
    </row>
    <row r="367" spans="2:51" s="11" customFormat="1" ht="22.5" customHeight="1">
      <c r="B367" s="177"/>
      <c r="D367" s="178" t="s">
        <v>148</v>
      </c>
      <c r="E367" s="179" t="s">
        <v>20</v>
      </c>
      <c r="F367" s="180" t="s">
        <v>574</v>
      </c>
      <c r="H367" s="181">
        <v>33.2</v>
      </c>
      <c r="I367" s="182"/>
      <c r="L367" s="177"/>
      <c r="M367" s="183"/>
      <c r="N367" s="184"/>
      <c r="O367" s="184"/>
      <c r="P367" s="184"/>
      <c r="Q367" s="184"/>
      <c r="R367" s="184"/>
      <c r="S367" s="184"/>
      <c r="T367" s="185"/>
      <c r="AT367" s="179" t="s">
        <v>148</v>
      </c>
      <c r="AU367" s="179" t="s">
        <v>81</v>
      </c>
      <c r="AV367" s="11" t="s">
        <v>81</v>
      </c>
      <c r="AW367" s="11" t="s">
        <v>37</v>
      </c>
      <c r="AX367" s="11" t="s">
        <v>73</v>
      </c>
      <c r="AY367" s="179" t="s">
        <v>139</v>
      </c>
    </row>
    <row r="368" spans="2:51" s="13" customFormat="1" ht="22.5" customHeight="1">
      <c r="B368" s="194"/>
      <c r="D368" s="195" t="s">
        <v>148</v>
      </c>
      <c r="E368" s="196" t="s">
        <v>20</v>
      </c>
      <c r="F368" s="197" t="s">
        <v>151</v>
      </c>
      <c r="H368" s="198">
        <v>33.2</v>
      </c>
      <c r="I368" s="199"/>
      <c r="L368" s="194"/>
      <c r="M368" s="200"/>
      <c r="N368" s="201"/>
      <c r="O368" s="201"/>
      <c r="P368" s="201"/>
      <c r="Q368" s="201"/>
      <c r="R368" s="201"/>
      <c r="S368" s="201"/>
      <c r="T368" s="202"/>
      <c r="AT368" s="203" t="s">
        <v>148</v>
      </c>
      <c r="AU368" s="203" t="s">
        <v>81</v>
      </c>
      <c r="AV368" s="13" t="s">
        <v>146</v>
      </c>
      <c r="AW368" s="13" t="s">
        <v>37</v>
      </c>
      <c r="AX368" s="13" t="s">
        <v>22</v>
      </c>
      <c r="AY368" s="203" t="s">
        <v>139</v>
      </c>
    </row>
    <row r="369" spans="2:65" s="1" customFormat="1" ht="22.5" customHeight="1">
      <c r="B369" s="164"/>
      <c r="C369" s="207" t="s">
        <v>575</v>
      </c>
      <c r="D369" s="207" t="s">
        <v>241</v>
      </c>
      <c r="E369" s="208" t="s">
        <v>576</v>
      </c>
      <c r="F369" s="209" t="s">
        <v>577</v>
      </c>
      <c r="G369" s="210" t="s">
        <v>251</v>
      </c>
      <c r="H369" s="211">
        <v>34.86</v>
      </c>
      <c r="I369" s="212"/>
      <c r="J369" s="213">
        <f>ROUND(I369*H369,2)</f>
        <v>0</v>
      </c>
      <c r="K369" s="209" t="s">
        <v>145</v>
      </c>
      <c r="L369" s="214"/>
      <c r="M369" s="215" t="s">
        <v>20</v>
      </c>
      <c r="N369" s="216" t="s">
        <v>44</v>
      </c>
      <c r="O369" s="35"/>
      <c r="P369" s="174">
        <f>O369*H369</f>
        <v>0</v>
      </c>
      <c r="Q369" s="174">
        <v>0.0006</v>
      </c>
      <c r="R369" s="174">
        <f>Q369*H369</f>
        <v>0.020915999999999997</v>
      </c>
      <c r="S369" s="174">
        <v>0</v>
      </c>
      <c r="T369" s="175">
        <f>S369*H369</f>
        <v>0</v>
      </c>
      <c r="AR369" s="17" t="s">
        <v>179</v>
      </c>
      <c r="AT369" s="17" t="s">
        <v>241</v>
      </c>
      <c r="AU369" s="17" t="s">
        <v>81</v>
      </c>
      <c r="AY369" s="17" t="s">
        <v>139</v>
      </c>
      <c r="BE369" s="176">
        <f>IF(N369="základní",J369,0)</f>
        <v>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22</v>
      </c>
      <c r="BK369" s="176">
        <f>ROUND(I369*H369,2)</f>
        <v>0</v>
      </c>
      <c r="BL369" s="17" t="s">
        <v>146</v>
      </c>
      <c r="BM369" s="17" t="s">
        <v>578</v>
      </c>
    </row>
    <row r="370" spans="2:51" s="11" customFormat="1" ht="22.5" customHeight="1">
      <c r="B370" s="177"/>
      <c r="D370" s="195" t="s">
        <v>148</v>
      </c>
      <c r="F370" s="218" t="s">
        <v>579</v>
      </c>
      <c r="H370" s="219">
        <v>34.86</v>
      </c>
      <c r="I370" s="182"/>
      <c r="L370" s="177"/>
      <c r="M370" s="183"/>
      <c r="N370" s="184"/>
      <c r="O370" s="184"/>
      <c r="P370" s="184"/>
      <c r="Q370" s="184"/>
      <c r="R370" s="184"/>
      <c r="S370" s="184"/>
      <c r="T370" s="185"/>
      <c r="AT370" s="179" t="s">
        <v>148</v>
      </c>
      <c r="AU370" s="179" t="s">
        <v>81</v>
      </c>
      <c r="AV370" s="11" t="s">
        <v>81</v>
      </c>
      <c r="AW370" s="11" t="s">
        <v>4</v>
      </c>
      <c r="AX370" s="11" t="s">
        <v>22</v>
      </c>
      <c r="AY370" s="179" t="s">
        <v>139</v>
      </c>
    </row>
    <row r="371" spans="2:65" s="1" customFormat="1" ht="22.5" customHeight="1">
      <c r="B371" s="164"/>
      <c r="C371" s="165" t="s">
        <v>580</v>
      </c>
      <c r="D371" s="165" t="s">
        <v>141</v>
      </c>
      <c r="E371" s="166" t="s">
        <v>581</v>
      </c>
      <c r="F371" s="167" t="s">
        <v>582</v>
      </c>
      <c r="G371" s="168" t="s">
        <v>144</v>
      </c>
      <c r="H371" s="169">
        <v>154.908</v>
      </c>
      <c r="I371" s="170"/>
      <c r="J371" s="171">
        <f>ROUND(I371*H371,2)</f>
        <v>0</v>
      </c>
      <c r="K371" s="167" t="s">
        <v>145</v>
      </c>
      <c r="L371" s="34"/>
      <c r="M371" s="172" t="s">
        <v>20</v>
      </c>
      <c r="N371" s="173" t="s">
        <v>44</v>
      </c>
      <c r="O371" s="35"/>
      <c r="P371" s="174">
        <f>O371*H371</f>
        <v>0</v>
      </c>
      <c r="Q371" s="174">
        <v>0.00268</v>
      </c>
      <c r="R371" s="174">
        <f>Q371*H371</f>
        <v>0.41515344</v>
      </c>
      <c r="S371" s="174">
        <v>0</v>
      </c>
      <c r="T371" s="175">
        <f>S371*H371</f>
        <v>0</v>
      </c>
      <c r="AR371" s="17" t="s">
        <v>146</v>
      </c>
      <c r="AT371" s="17" t="s">
        <v>141</v>
      </c>
      <c r="AU371" s="17" t="s">
        <v>81</v>
      </c>
      <c r="AY371" s="17" t="s">
        <v>139</v>
      </c>
      <c r="BE371" s="176">
        <f>IF(N371="základní",J371,0)</f>
        <v>0</v>
      </c>
      <c r="BF371" s="176">
        <f>IF(N371="snížená",J371,0)</f>
        <v>0</v>
      </c>
      <c r="BG371" s="176">
        <f>IF(N371="zákl. přenesená",J371,0)</f>
        <v>0</v>
      </c>
      <c r="BH371" s="176">
        <f>IF(N371="sníž. přenesená",J371,0)</f>
        <v>0</v>
      </c>
      <c r="BI371" s="176">
        <f>IF(N371="nulová",J371,0)</f>
        <v>0</v>
      </c>
      <c r="BJ371" s="17" t="s">
        <v>22</v>
      </c>
      <c r="BK371" s="176">
        <f>ROUND(I371*H371,2)</f>
        <v>0</v>
      </c>
      <c r="BL371" s="17" t="s">
        <v>146</v>
      </c>
      <c r="BM371" s="17" t="s">
        <v>583</v>
      </c>
    </row>
    <row r="372" spans="2:51" s="11" customFormat="1" ht="22.5" customHeight="1">
      <c r="B372" s="177"/>
      <c r="D372" s="178" t="s">
        <v>148</v>
      </c>
      <c r="E372" s="179" t="s">
        <v>20</v>
      </c>
      <c r="F372" s="180" t="s">
        <v>584</v>
      </c>
      <c r="H372" s="181">
        <v>154.908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148</v>
      </c>
      <c r="AU372" s="179" t="s">
        <v>81</v>
      </c>
      <c r="AV372" s="11" t="s">
        <v>81</v>
      </c>
      <c r="AW372" s="11" t="s">
        <v>37</v>
      </c>
      <c r="AX372" s="11" t="s">
        <v>73</v>
      </c>
      <c r="AY372" s="179" t="s">
        <v>139</v>
      </c>
    </row>
    <row r="373" spans="2:51" s="13" customFormat="1" ht="22.5" customHeight="1">
      <c r="B373" s="194"/>
      <c r="D373" s="195" t="s">
        <v>148</v>
      </c>
      <c r="E373" s="196" t="s">
        <v>20</v>
      </c>
      <c r="F373" s="197" t="s">
        <v>151</v>
      </c>
      <c r="H373" s="198">
        <v>154.908</v>
      </c>
      <c r="I373" s="199"/>
      <c r="L373" s="194"/>
      <c r="M373" s="200"/>
      <c r="N373" s="201"/>
      <c r="O373" s="201"/>
      <c r="P373" s="201"/>
      <c r="Q373" s="201"/>
      <c r="R373" s="201"/>
      <c r="S373" s="201"/>
      <c r="T373" s="202"/>
      <c r="AT373" s="203" t="s">
        <v>148</v>
      </c>
      <c r="AU373" s="203" t="s">
        <v>81</v>
      </c>
      <c r="AV373" s="13" t="s">
        <v>146</v>
      </c>
      <c r="AW373" s="13" t="s">
        <v>37</v>
      </c>
      <c r="AX373" s="13" t="s">
        <v>22</v>
      </c>
      <c r="AY373" s="203" t="s">
        <v>139</v>
      </c>
    </row>
    <row r="374" spans="2:65" s="1" customFormat="1" ht="31.5" customHeight="1">
      <c r="B374" s="164"/>
      <c r="C374" s="165" t="s">
        <v>585</v>
      </c>
      <c r="D374" s="165" t="s">
        <v>141</v>
      </c>
      <c r="E374" s="166" t="s">
        <v>586</v>
      </c>
      <c r="F374" s="167" t="s">
        <v>587</v>
      </c>
      <c r="G374" s="168" t="s">
        <v>144</v>
      </c>
      <c r="H374" s="169">
        <v>22.464</v>
      </c>
      <c r="I374" s="170"/>
      <c r="J374" s="171">
        <f>ROUND(I374*H374,2)</f>
        <v>0</v>
      </c>
      <c r="K374" s="167" t="s">
        <v>145</v>
      </c>
      <c r="L374" s="34"/>
      <c r="M374" s="172" t="s">
        <v>20</v>
      </c>
      <c r="N374" s="173" t="s">
        <v>44</v>
      </c>
      <c r="O374" s="35"/>
      <c r="P374" s="174">
        <f>O374*H374</f>
        <v>0</v>
      </c>
      <c r="Q374" s="174">
        <v>0.00268</v>
      </c>
      <c r="R374" s="174">
        <f>Q374*H374</f>
        <v>0.060203519999999996</v>
      </c>
      <c r="S374" s="174">
        <v>0</v>
      </c>
      <c r="T374" s="175">
        <f>S374*H374</f>
        <v>0</v>
      </c>
      <c r="AR374" s="17" t="s">
        <v>146</v>
      </c>
      <c r="AT374" s="17" t="s">
        <v>141</v>
      </c>
      <c r="AU374" s="17" t="s">
        <v>81</v>
      </c>
      <c r="AY374" s="17" t="s">
        <v>139</v>
      </c>
      <c r="BE374" s="176">
        <f>IF(N374="základní",J374,0)</f>
        <v>0</v>
      </c>
      <c r="BF374" s="176">
        <f>IF(N374="snížená",J374,0)</f>
        <v>0</v>
      </c>
      <c r="BG374" s="176">
        <f>IF(N374="zákl. přenesená",J374,0)</f>
        <v>0</v>
      </c>
      <c r="BH374" s="176">
        <f>IF(N374="sníž. přenesená",J374,0)</f>
        <v>0</v>
      </c>
      <c r="BI374" s="176">
        <f>IF(N374="nulová",J374,0)</f>
        <v>0</v>
      </c>
      <c r="BJ374" s="17" t="s">
        <v>22</v>
      </c>
      <c r="BK374" s="176">
        <f>ROUND(I374*H374,2)</f>
        <v>0</v>
      </c>
      <c r="BL374" s="17" t="s">
        <v>146</v>
      </c>
      <c r="BM374" s="17" t="s">
        <v>588</v>
      </c>
    </row>
    <row r="375" spans="2:51" s="11" customFormat="1" ht="22.5" customHeight="1">
      <c r="B375" s="177"/>
      <c r="D375" s="178" t="s">
        <v>148</v>
      </c>
      <c r="E375" s="179" t="s">
        <v>20</v>
      </c>
      <c r="F375" s="180" t="s">
        <v>589</v>
      </c>
      <c r="H375" s="181">
        <v>22.464</v>
      </c>
      <c r="I375" s="182"/>
      <c r="L375" s="177"/>
      <c r="M375" s="183"/>
      <c r="N375" s="184"/>
      <c r="O375" s="184"/>
      <c r="P375" s="184"/>
      <c r="Q375" s="184"/>
      <c r="R375" s="184"/>
      <c r="S375" s="184"/>
      <c r="T375" s="185"/>
      <c r="AT375" s="179" t="s">
        <v>148</v>
      </c>
      <c r="AU375" s="179" t="s">
        <v>81</v>
      </c>
      <c r="AV375" s="11" t="s">
        <v>81</v>
      </c>
      <c r="AW375" s="11" t="s">
        <v>37</v>
      </c>
      <c r="AX375" s="11" t="s">
        <v>73</v>
      </c>
      <c r="AY375" s="179" t="s">
        <v>139</v>
      </c>
    </row>
    <row r="376" spans="2:51" s="13" customFormat="1" ht="22.5" customHeight="1">
      <c r="B376" s="194"/>
      <c r="D376" s="195" t="s">
        <v>148</v>
      </c>
      <c r="E376" s="196" t="s">
        <v>20</v>
      </c>
      <c r="F376" s="197" t="s">
        <v>151</v>
      </c>
      <c r="H376" s="198">
        <v>22.464</v>
      </c>
      <c r="I376" s="199"/>
      <c r="L376" s="194"/>
      <c r="M376" s="200"/>
      <c r="N376" s="201"/>
      <c r="O376" s="201"/>
      <c r="P376" s="201"/>
      <c r="Q376" s="201"/>
      <c r="R376" s="201"/>
      <c r="S376" s="201"/>
      <c r="T376" s="202"/>
      <c r="AT376" s="203" t="s">
        <v>148</v>
      </c>
      <c r="AU376" s="203" t="s">
        <v>81</v>
      </c>
      <c r="AV376" s="13" t="s">
        <v>146</v>
      </c>
      <c r="AW376" s="13" t="s">
        <v>37</v>
      </c>
      <c r="AX376" s="13" t="s">
        <v>22</v>
      </c>
      <c r="AY376" s="203" t="s">
        <v>139</v>
      </c>
    </row>
    <row r="377" spans="2:65" s="1" customFormat="1" ht="22.5" customHeight="1">
      <c r="B377" s="164"/>
      <c r="C377" s="165" t="s">
        <v>590</v>
      </c>
      <c r="D377" s="165" t="s">
        <v>141</v>
      </c>
      <c r="E377" s="166" t="s">
        <v>591</v>
      </c>
      <c r="F377" s="167" t="s">
        <v>592</v>
      </c>
      <c r="G377" s="168" t="s">
        <v>144</v>
      </c>
      <c r="H377" s="169">
        <v>20.13</v>
      </c>
      <c r="I377" s="170"/>
      <c r="J377" s="171">
        <f>ROUND(I377*H377,2)</f>
        <v>0</v>
      </c>
      <c r="K377" s="167" t="s">
        <v>145</v>
      </c>
      <c r="L377" s="34"/>
      <c r="M377" s="172" t="s">
        <v>20</v>
      </c>
      <c r="N377" s="173" t="s">
        <v>44</v>
      </c>
      <c r="O377" s="35"/>
      <c r="P377" s="174">
        <f>O377*H377</f>
        <v>0</v>
      </c>
      <c r="Q377" s="174">
        <v>0</v>
      </c>
      <c r="R377" s="174">
        <f>Q377*H377</f>
        <v>0</v>
      </c>
      <c r="S377" s="174">
        <v>0</v>
      </c>
      <c r="T377" s="175">
        <f>S377*H377</f>
        <v>0</v>
      </c>
      <c r="AR377" s="17" t="s">
        <v>146</v>
      </c>
      <c r="AT377" s="17" t="s">
        <v>141</v>
      </c>
      <c r="AU377" s="17" t="s">
        <v>81</v>
      </c>
      <c r="AY377" s="17" t="s">
        <v>139</v>
      </c>
      <c r="BE377" s="176">
        <f>IF(N377="základní",J377,0)</f>
        <v>0</v>
      </c>
      <c r="BF377" s="176">
        <f>IF(N377="snížená",J377,0)</f>
        <v>0</v>
      </c>
      <c r="BG377" s="176">
        <f>IF(N377="zákl. přenesená",J377,0)</f>
        <v>0</v>
      </c>
      <c r="BH377" s="176">
        <f>IF(N377="sníž. přenesená",J377,0)</f>
        <v>0</v>
      </c>
      <c r="BI377" s="176">
        <f>IF(N377="nulová",J377,0)</f>
        <v>0</v>
      </c>
      <c r="BJ377" s="17" t="s">
        <v>22</v>
      </c>
      <c r="BK377" s="176">
        <f>ROUND(I377*H377,2)</f>
        <v>0</v>
      </c>
      <c r="BL377" s="17" t="s">
        <v>146</v>
      </c>
      <c r="BM377" s="17" t="s">
        <v>593</v>
      </c>
    </row>
    <row r="378" spans="2:51" s="11" customFormat="1" ht="22.5" customHeight="1">
      <c r="B378" s="177"/>
      <c r="D378" s="178" t="s">
        <v>148</v>
      </c>
      <c r="E378" s="179" t="s">
        <v>20</v>
      </c>
      <c r="F378" s="180" t="s">
        <v>594</v>
      </c>
      <c r="H378" s="181">
        <v>20.13</v>
      </c>
      <c r="I378" s="182"/>
      <c r="L378" s="177"/>
      <c r="M378" s="183"/>
      <c r="N378" s="184"/>
      <c r="O378" s="184"/>
      <c r="P378" s="184"/>
      <c r="Q378" s="184"/>
      <c r="R378" s="184"/>
      <c r="S378" s="184"/>
      <c r="T378" s="185"/>
      <c r="AT378" s="179" t="s">
        <v>148</v>
      </c>
      <c r="AU378" s="179" t="s">
        <v>81</v>
      </c>
      <c r="AV378" s="11" t="s">
        <v>81</v>
      </c>
      <c r="AW378" s="11" t="s">
        <v>37</v>
      </c>
      <c r="AX378" s="11" t="s">
        <v>73</v>
      </c>
      <c r="AY378" s="179" t="s">
        <v>139</v>
      </c>
    </row>
    <row r="379" spans="2:51" s="13" customFormat="1" ht="22.5" customHeight="1">
      <c r="B379" s="194"/>
      <c r="D379" s="195" t="s">
        <v>148</v>
      </c>
      <c r="E379" s="196" t="s">
        <v>20</v>
      </c>
      <c r="F379" s="197" t="s">
        <v>151</v>
      </c>
      <c r="H379" s="198">
        <v>20.13</v>
      </c>
      <c r="I379" s="199"/>
      <c r="L379" s="194"/>
      <c r="M379" s="200"/>
      <c r="N379" s="201"/>
      <c r="O379" s="201"/>
      <c r="P379" s="201"/>
      <c r="Q379" s="201"/>
      <c r="R379" s="201"/>
      <c r="S379" s="201"/>
      <c r="T379" s="202"/>
      <c r="AT379" s="203" t="s">
        <v>148</v>
      </c>
      <c r="AU379" s="203" t="s">
        <v>81</v>
      </c>
      <c r="AV379" s="13" t="s">
        <v>146</v>
      </c>
      <c r="AW379" s="13" t="s">
        <v>37</v>
      </c>
      <c r="AX379" s="13" t="s">
        <v>22</v>
      </c>
      <c r="AY379" s="203" t="s">
        <v>139</v>
      </c>
    </row>
    <row r="380" spans="2:65" s="1" customFormat="1" ht="22.5" customHeight="1">
      <c r="B380" s="164"/>
      <c r="C380" s="165" t="s">
        <v>595</v>
      </c>
      <c r="D380" s="165" t="s">
        <v>141</v>
      </c>
      <c r="E380" s="166" t="s">
        <v>596</v>
      </c>
      <c r="F380" s="167" t="s">
        <v>597</v>
      </c>
      <c r="G380" s="168" t="s">
        <v>154</v>
      </c>
      <c r="H380" s="169">
        <v>6.685</v>
      </c>
      <c r="I380" s="170"/>
      <c r="J380" s="171">
        <f>ROUND(I380*H380,2)</f>
        <v>0</v>
      </c>
      <c r="K380" s="167" t="s">
        <v>145</v>
      </c>
      <c r="L380" s="34"/>
      <c r="M380" s="172" t="s">
        <v>20</v>
      </c>
      <c r="N380" s="173" t="s">
        <v>44</v>
      </c>
      <c r="O380" s="35"/>
      <c r="P380" s="174">
        <f>O380*H380</f>
        <v>0</v>
      </c>
      <c r="Q380" s="174">
        <v>2.45329</v>
      </c>
      <c r="R380" s="174">
        <f>Q380*H380</f>
        <v>16.40024365</v>
      </c>
      <c r="S380" s="174">
        <v>0</v>
      </c>
      <c r="T380" s="175">
        <f>S380*H380</f>
        <v>0</v>
      </c>
      <c r="AR380" s="17" t="s">
        <v>146</v>
      </c>
      <c r="AT380" s="17" t="s">
        <v>141</v>
      </c>
      <c r="AU380" s="17" t="s">
        <v>81</v>
      </c>
      <c r="AY380" s="17" t="s">
        <v>139</v>
      </c>
      <c r="BE380" s="176">
        <f>IF(N380="základní",J380,0)</f>
        <v>0</v>
      </c>
      <c r="BF380" s="176">
        <f>IF(N380="snížená",J380,0)</f>
        <v>0</v>
      </c>
      <c r="BG380" s="176">
        <f>IF(N380="zákl. přenesená",J380,0)</f>
        <v>0</v>
      </c>
      <c r="BH380" s="176">
        <f>IF(N380="sníž. přenesená",J380,0)</f>
        <v>0</v>
      </c>
      <c r="BI380" s="176">
        <f>IF(N380="nulová",J380,0)</f>
        <v>0</v>
      </c>
      <c r="BJ380" s="17" t="s">
        <v>22</v>
      </c>
      <c r="BK380" s="176">
        <f>ROUND(I380*H380,2)</f>
        <v>0</v>
      </c>
      <c r="BL380" s="17" t="s">
        <v>146</v>
      </c>
      <c r="BM380" s="17" t="s">
        <v>598</v>
      </c>
    </row>
    <row r="381" spans="2:51" s="11" customFormat="1" ht="22.5" customHeight="1">
      <c r="B381" s="177"/>
      <c r="D381" s="178" t="s">
        <v>148</v>
      </c>
      <c r="E381" s="179" t="s">
        <v>20</v>
      </c>
      <c r="F381" s="180" t="s">
        <v>599</v>
      </c>
      <c r="H381" s="181">
        <v>6.685</v>
      </c>
      <c r="I381" s="182"/>
      <c r="L381" s="177"/>
      <c r="M381" s="183"/>
      <c r="N381" s="184"/>
      <c r="O381" s="184"/>
      <c r="P381" s="184"/>
      <c r="Q381" s="184"/>
      <c r="R381" s="184"/>
      <c r="S381" s="184"/>
      <c r="T381" s="185"/>
      <c r="AT381" s="179" t="s">
        <v>148</v>
      </c>
      <c r="AU381" s="179" t="s">
        <v>81</v>
      </c>
      <c r="AV381" s="11" t="s">
        <v>81</v>
      </c>
      <c r="AW381" s="11" t="s">
        <v>37</v>
      </c>
      <c r="AX381" s="11" t="s">
        <v>73</v>
      </c>
      <c r="AY381" s="179" t="s">
        <v>139</v>
      </c>
    </row>
    <row r="382" spans="2:51" s="12" customFormat="1" ht="22.5" customHeight="1">
      <c r="B382" s="186"/>
      <c r="D382" s="178" t="s">
        <v>148</v>
      </c>
      <c r="E382" s="187" t="s">
        <v>20</v>
      </c>
      <c r="F382" s="188" t="s">
        <v>600</v>
      </c>
      <c r="H382" s="189" t="s">
        <v>20</v>
      </c>
      <c r="I382" s="190"/>
      <c r="L382" s="186"/>
      <c r="M382" s="191"/>
      <c r="N382" s="192"/>
      <c r="O382" s="192"/>
      <c r="P382" s="192"/>
      <c r="Q382" s="192"/>
      <c r="R382" s="192"/>
      <c r="S382" s="192"/>
      <c r="T382" s="193"/>
      <c r="AT382" s="189" t="s">
        <v>148</v>
      </c>
      <c r="AU382" s="189" t="s">
        <v>81</v>
      </c>
      <c r="AV382" s="12" t="s">
        <v>22</v>
      </c>
      <c r="AW382" s="12" t="s">
        <v>37</v>
      </c>
      <c r="AX382" s="12" t="s">
        <v>73</v>
      </c>
      <c r="AY382" s="189" t="s">
        <v>139</v>
      </c>
    </row>
    <row r="383" spans="2:51" s="13" customFormat="1" ht="22.5" customHeight="1">
      <c r="B383" s="194"/>
      <c r="D383" s="195" t="s">
        <v>148</v>
      </c>
      <c r="E383" s="196" t="s">
        <v>20</v>
      </c>
      <c r="F383" s="197" t="s">
        <v>151</v>
      </c>
      <c r="H383" s="198">
        <v>6.685</v>
      </c>
      <c r="I383" s="199"/>
      <c r="L383" s="194"/>
      <c r="M383" s="200"/>
      <c r="N383" s="201"/>
      <c r="O383" s="201"/>
      <c r="P383" s="201"/>
      <c r="Q383" s="201"/>
      <c r="R383" s="201"/>
      <c r="S383" s="201"/>
      <c r="T383" s="202"/>
      <c r="AT383" s="203" t="s">
        <v>148</v>
      </c>
      <c r="AU383" s="203" t="s">
        <v>81</v>
      </c>
      <c r="AV383" s="13" t="s">
        <v>146</v>
      </c>
      <c r="AW383" s="13" t="s">
        <v>37</v>
      </c>
      <c r="AX383" s="13" t="s">
        <v>22</v>
      </c>
      <c r="AY383" s="203" t="s">
        <v>139</v>
      </c>
    </row>
    <row r="384" spans="2:65" s="1" customFormat="1" ht="22.5" customHeight="1">
      <c r="B384" s="164"/>
      <c r="C384" s="165" t="s">
        <v>601</v>
      </c>
      <c r="D384" s="165" t="s">
        <v>141</v>
      </c>
      <c r="E384" s="166" t="s">
        <v>602</v>
      </c>
      <c r="F384" s="167" t="s">
        <v>603</v>
      </c>
      <c r="G384" s="168" t="s">
        <v>154</v>
      </c>
      <c r="H384" s="169">
        <v>6.685</v>
      </c>
      <c r="I384" s="170"/>
      <c r="J384" s="171">
        <f>ROUND(I384*H384,2)</f>
        <v>0</v>
      </c>
      <c r="K384" s="167" t="s">
        <v>145</v>
      </c>
      <c r="L384" s="34"/>
      <c r="M384" s="172" t="s">
        <v>20</v>
      </c>
      <c r="N384" s="173" t="s">
        <v>44</v>
      </c>
      <c r="O384" s="35"/>
      <c r="P384" s="174">
        <f>O384*H384</f>
        <v>0</v>
      </c>
      <c r="Q384" s="174">
        <v>0</v>
      </c>
      <c r="R384" s="174">
        <f>Q384*H384</f>
        <v>0</v>
      </c>
      <c r="S384" s="174">
        <v>0</v>
      </c>
      <c r="T384" s="175">
        <f>S384*H384</f>
        <v>0</v>
      </c>
      <c r="AR384" s="17" t="s">
        <v>146</v>
      </c>
      <c r="AT384" s="17" t="s">
        <v>141</v>
      </c>
      <c r="AU384" s="17" t="s">
        <v>81</v>
      </c>
      <c r="AY384" s="17" t="s">
        <v>139</v>
      </c>
      <c r="BE384" s="176">
        <f>IF(N384="základní",J384,0)</f>
        <v>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22</v>
      </c>
      <c r="BK384" s="176">
        <f>ROUND(I384*H384,2)</f>
        <v>0</v>
      </c>
      <c r="BL384" s="17" t="s">
        <v>146</v>
      </c>
      <c r="BM384" s="17" t="s">
        <v>604</v>
      </c>
    </row>
    <row r="385" spans="2:65" s="1" customFormat="1" ht="31.5" customHeight="1">
      <c r="B385" s="164"/>
      <c r="C385" s="165" t="s">
        <v>605</v>
      </c>
      <c r="D385" s="165" t="s">
        <v>141</v>
      </c>
      <c r="E385" s="166" t="s">
        <v>606</v>
      </c>
      <c r="F385" s="167" t="s">
        <v>607</v>
      </c>
      <c r="G385" s="168" t="s">
        <v>154</v>
      </c>
      <c r="H385" s="169">
        <v>6.685</v>
      </c>
      <c r="I385" s="170"/>
      <c r="J385" s="171">
        <f>ROUND(I385*H385,2)</f>
        <v>0</v>
      </c>
      <c r="K385" s="167" t="s">
        <v>145</v>
      </c>
      <c r="L385" s="34"/>
      <c r="M385" s="172" t="s">
        <v>20</v>
      </c>
      <c r="N385" s="173" t="s">
        <v>44</v>
      </c>
      <c r="O385" s="35"/>
      <c r="P385" s="174">
        <f>O385*H385</f>
        <v>0</v>
      </c>
      <c r="Q385" s="174">
        <v>0</v>
      </c>
      <c r="R385" s="174">
        <f>Q385*H385</f>
        <v>0</v>
      </c>
      <c r="S385" s="174">
        <v>0</v>
      </c>
      <c r="T385" s="175">
        <f>S385*H385</f>
        <v>0</v>
      </c>
      <c r="AR385" s="17" t="s">
        <v>146</v>
      </c>
      <c r="AT385" s="17" t="s">
        <v>141</v>
      </c>
      <c r="AU385" s="17" t="s">
        <v>81</v>
      </c>
      <c r="AY385" s="17" t="s">
        <v>139</v>
      </c>
      <c r="BE385" s="176">
        <f>IF(N385="základní",J385,0)</f>
        <v>0</v>
      </c>
      <c r="BF385" s="176">
        <f>IF(N385="snížená",J385,0)</f>
        <v>0</v>
      </c>
      <c r="BG385" s="176">
        <f>IF(N385="zákl. přenesená",J385,0)</f>
        <v>0</v>
      </c>
      <c r="BH385" s="176">
        <f>IF(N385="sníž. přenesená",J385,0)</f>
        <v>0</v>
      </c>
      <c r="BI385" s="176">
        <f>IF(N385="nulová",J385,0)</f>
        <v>0</v>
      </c>
      <c r="BJ385" s="17" t="s">
        <v>22</v>
      </c>
      <c r="BK385" s="176">
        <f>ROUND(I385*H385,2)</f>
        <v>0</v>
      </c>
      <c r="BL385" s="17" t="s">
        <v>146</v>
      </c>
      <c r="BM385" s="17" t="s">
        <v>608</v>
      </c>
    </row>
    <row r="386" spans="2:65" s="1" customFormat="1" ht="22.5" customHeight="1">
      <c r="B386" s="164"/>
      <c r="C386" s="165" t="s">
        <v>609</v>
      </c>
      <c r="D386" s="165" t="s">
        <v>141</v>
      </c>
      <c r="E386" s="166" t="s">
        <v>610</v>
      </c>
      <c r="F386" s="167" t="s">
        <v>611</v>
      </c>
      <c r="G386" s="168" t="s">
        <v>220</v>
      </c>
      <c r="H386" s="169">
        <v>0.509</v>
      </c>
      <c r="I386" s="170"/>
      <c r="J386" s="171">
        <f>ROUND(I386*H386,2)</f>
        <v>0</v>
      </c>
      <c r="K386" s="167" t="s">
        <v>145</v>
      </c>
      <c r="L386" s="34"/>
      <c r="M386" s="172" t="s">
        <v>20</v>
      </c>
      <c r="N386" s="173" t="s">
        <v>44</v>
      </c>
      <c r="O386" s="35"/>
      <c r="P386" s="174">
        <f>O386*H386</f>
        <v>0</v>
      </c>
      <c r="Q386" s="174">
        <v>1.05306</v>
      </c>
      <c r="R386" s="174">
        <f>Q386*H386</f>
        <v>0.5360075400000001</v>
      </c>
      <c r="S386" s="174">
        <v>0</v>
      </c>
      <c r="T386" s="175">
        <f>S386*H386</f>
        <v>0</v>
      </c>
      <c r="AR386" s="17" t="s">
        <v>146</v>
      </c>
      <c r="AT386" s="17" t="s">
        <v>141</v>
      </c>
      <c r="AU386" s="17" t="s">
        <v>81</v>
      </c>
      <c r="AY386" s="17" t="s">
        <v>139</v>
      </c>
      <c r="BE386" s="176">
        <f>IF(N386="základní",J386,0)</f>
        <v>0</v>
      </c>
      <c r="BF386" s="176">
        <f>IF(N386="snížená",J386,0)</f>
        <v>0</v>
      </c>
      <c r="BG386" s="176">
        <f>IF(N386="zákl. přenesená",J386,0)</f>
        <v>0</v>
      </c>
      <c r="BH386" s="176">
        <f>IF(N386="sníž. přenesená",J386,0)</f>
        <v>0</v>
      </c>
      <c r="BI386" s="176">
        <f>IF(N386="nulová",J386,0)</f>
        <v>0</v>
      </c>
      <c r="BJ386" s="17" t="s">
        <v>22</v>
      </c>
      <c r="BK386" s="176">
        <f>ROUND(I386*H386,2)</f>
        <v>0</v>
      </c>
      <c r="BL386" s="17" t="s">
        <v>146</v>
      </c>
      <c r="BM386" s="17" t="s">
        <v>612</v>
      </c>
    </row>
    <row r="387" spans="2:65" s="1" customFormat="1" ht="22.5" customHeight="1">
      <c r="B387" s="164"/>
      <c r="C387" s="165" t="s">
        <v>613</v>
      </c>
      <c r="D387" s="165" t="s">
        <v>141</v>
      </c>
      <c r="E387" s="166" t="s">
        <v>614</v>
      </c>
      <c r="F387" s="167" t="s">
        <v>615</v>
      </c>
      <c r="G387" s="168" t="s">
        <v>144</v>
      </c>
      <c r="H387" s="169">
        <v>45.5</v>
      </c>
      <c r="I387" s="170"/>
      <c r="J387" s="171">
        <f>ROUND(I387*H387,2)</f>
        <v>0</v>
      </c>
      <c r="K387" s="167" t="s">
        <v>145</v>
      </c>
      <c r="L387" s="34"/>
      <c r="M387" s="172" t="s">
        <v>20</v>
      </c>
      <c r="N387" s="173" t="s">
        <v>44</v>
      </c>
      <c r="O387" s="35"/>
      <c r="P387" s="174">
        <f>O387*H387</f>
        <v>0</v>
      </c>
      <c r="Q387" s="174">
        <v>0.0693</v>
      </c>
      <c r="R387" s="174">
        <f>Q387*H387</f>
        <v>3.15315</v>
      </c>
      <c r="S387" s="174">
        <v>0</v>
      </c>
      <c r="T387" s="175">
        <f>S387*H387</f>
        <v>0</v>
      </c>
      <c r="AR387" s="17" t="s">
        <v>146</v>
      </c>
      <c r="AT387" s="17" t="s">
        <v>141</v>
      </c>
      <c r="AU387" s="17" t="s">
        <v>81</v>
      </c>
      <c r="AY387" s="17" t="s">
        <v>139</v>
      </c>
      <c r="BE387" s="176">
        <f>IF(N387="základní",J387,0)</f>
        <v>0</v>
      </c>
      <c r="BF387" s="176">
        <f>IF(N387="snížená",J387,0)</f>
        <v>0</v>
      </c>
      <c r="BG387" s="176">
        <f>IF(N387="zákl. přenesená",J387,0)</f>
        <v>0</v>
      </c>
      <c r="BH387" s="176">
        <f>IF(N387="sníž. přenesená",J387,0)</f>
        <v>0</v>
      </c>
      <c r="BI387" s="176">
        <f>IF(N387="nulová",J387,0)</f>
        <v>0</v>
      </c>
      <c r="BJ387" s="17" t="s">
        <v>22</v>
      </c>
      <c r="BK387" s="176">
        <f>ROUND(I387*H387,2)</f>
        <v>0</v>
      </c>
      <c r="BL387" s="17" t="s">
        <v>146</v>
      </c>
      <c r="BM387" s="17" t="s">
        <v>616</v>
      </c>
    </row>
    <row r="388" spans="2:51" s="11" customFormat="1" ht="22.5" customHeight="1">
      <c r="B388" s="177"/>
      <c r="D388" s="178" t="s">
        <v>148</v>
      </c>
      <c r="E388" s="179" t="s">
        <v>20</v>
      </c>
      <c r="F388" s="180" t="s">
        <v>617</v>
      </c>
      <c r="H388" s="181">
        <v>45.5</v>
      </c>
      <c r="I388" s="182"/>
      <c r="L388" s="177"/>
      <c r="M388" s="183"/>
      <c r="N388" s="184"/>
      <c r="O388" s="184"/>
      <c r="P388" s="184"/>
      <c r="Q388" s="184"/>
      <c r="R388" s="184"/>
      <c r="S388" s="184"/>
      <c r="T388" s="185"/>
      <c r="AT388" s="179" t="s">
        <v>148</v>
      </c>
      <c r="AU388" s="179" t="s">
        <v>81</v>
      </c>
      <c r="AV388" s="11" t="s">
        <v>81</v>
      </c>
      <c r="AW388" s="11" t="s">
        <v>37</v>
      </c>
      <c r="AX388" s="11" t="s">
        <v>73</v>
      </c>
      <c r="AY388" s="179" t="s">
        <v>139</v>
      </c>
    </row>
    <row r="389" spans="2:51" s="13" customFormat="1" ht="22.5" customHeight="1">
      <c r="B389" s="194"/>
      <c r="D389" s="178" t="s">
        <v>148</v>
      </c>
      <c r="E389" s="204" t="s">
        <v>20</v>
      </c>
      <c r="F389" s="205" t="s">
        <v>151</v>
      </c>
      <c r="H389" s="206">
        <v>45.5</v>
      </c>
      <c r="I389" s="199"/>
      <c r="L389" s="194"/>
      <c r="M389" s="200"/>
      <c r="N389" s="201"/>
      <c r="O389" s="201"/>
      <c r="P389" s="201"/>
      <c r="Q389" s="201"/>
      <c r="R389" s="201"/>
      <c r="S389" s="201"/>
      <c r="T389" s="202"/>
      <c r="AT389" s="203" t="s">
        <v>148</v>
      </c>
      <c r="AU389" s="203" t="s">
        <v>81</v>
      </c>
      <c r="AV389" s="13" t="s">
        <v>146</v>
      </c>
      <c r="AW389" s="13" t="s">
        <v>37</v>
      </c>
      <c r="AX389" s="13" t="s">
        <v>22</v>
      </c>
      <c r="AY389" s="203" t="s">
        <v>139</v>
      </c>
    </row>
    <row r="390" spans="2:51" s="12" customFormat="1" ht="22.5" customHeight="1">
      <c r="B390" s="186"/>
      <c r="D390" s="195" t="s">
        <v>148</v>
      </c>
      <c r="E390" s="221" t="s">
        <v>20</v>
      </c>
      <c r="F390" s="222" t="s">
        <v>618</v>
      </c>
      <c r="H390" s="223" t="s">
        <v>20</v>
      </c>
      <c r="I390" s="190"/>
      <c r="L390" s="186"/>
      <c r="M390" s="191"/>
      <c r="N390" s="192"/>
      <c r="O390" s="192"/>
      <c r="P390" s="192"/>
      <c r="Q390" s="192"/>
      <c r="R390" s="192"/>
      <c r="S390" s="192"/>
      <c r="T390" s="193"/>
      <c r="AT390" s="189" t="s">
        <v>148</v>
      </c>
      <c r="AU390" s="189" t="s">
        <v>81</v>
      </c>
      <c r="AV390" s="12" t="s">
        <v>22</v>
      </c>
      <c r="AW390" s="12" t="s">
        <v>37</v>
      </c>
      <c r="AX390" s="12" t="s">
        <v>73</v>
      </c>
      <c r="AY390" s="189" t="s">
        <v>139</v>
      </c>
    </row>
    <row r="391" spans="2:65" s="1" customFormat="1" ht="22.5" customHeight="1">
      <c r="B391" s="164"/>
      <c r="C391" s="165" t="s">
        <v>619</v>
      </c>
      <c r="D391" s="165" t="s">
        <v>141</v>
      </c>
      <c r="E391" s="166" t="s">
        <v>620</v>
      </c>
      <c r="F391" s="167" t="s">
        <v>621</v>
      </c>
      <c r="G391" s="168" t="s">
        <v>144</v>
      </c>
      <c r="H391" s="169">
        <v>95.5</v>
      </c>
      <c r="I391" s="170"/>
      <c r="J391" s="171">
        <f>ROUND(I391*H391,2)</f>
        <v>0</v>
      </c>
      <c r="K391" s="167" t="s">
        <v>145</v>
      </c>
      <c r="L391" s="34"/>
      <c r="M391" s="172" t="s">
        <v>20</v>
      </c>
      <c r="N391" s="173" t="s">
        <v>44</v>
      </c>
      <c r="O391" s="35"/>
      <c r="P391" s="174">
        <f>O391*H391</f>
        <v>0</v>
      </c>
      <c r="Q391" s="174">
        <v>0.1617</v>
      </c>
      <c r="R391" s="174">
        <f>Q391*H391</f>
        <v>15.442350000000001</v>
      </c>
      <c r="S391" s="174">
        <v>0</v>
      </c>
      <c r="T391" s="175">
        <f>S391*H391</f>
        <v>0</v>
      </c>
      <c r="AR391" s="17" t="s">
        <v>146</v>
      </c>
      <c r="AT391" s="17" t="s">
        <v>141</v>
      </c>
      <c r="AU391" s="17" t="s">
        <v>81</v>
      </c>
      <c r="AY391" s="17" t="s">
        <v>139</v>
      </c>
      <c r="BE391" s="176">
        <f>IF(N391="základní",J391,0)</f>
        <v>0</v>
      </c>
      <c r="BF391" s="176">
        <f>IF(N391="snížená",J391,0)</f>
        <v>0</v>
      </c>
      <c r="BG391" s="176">
        <f>IF(N391="zákl. přenesená",J391,0)</f>
        <v>0</v>
      </c>
      <c r="BH391" s="176">
        <f>IF(N391="sníž. přenesená",J391,0)</f>
        <v>0</v>
      </c>
      <c r="BI391" s="176">
        <f>IF(N391="nulová",J391,0)</f>
        <v>0</v>
      </c>
      <c r="BJ391" s="17" t="s">
        <v>22</v>
      </c>
      <c r="BK391" s="176">
        <f>ROUND(I391*H391,2)</f>
        <v>0</v>
      </c>
      <c r="BL391" s="17" t="s">
        <v>146</v>
      </c>
      <c r="BM391" s="17" t="s">
        <v>622</v>
      </c>
    </row>
    <row r="392" spans="2:51" s="11" customFormat="1" ht="22.5" customHeight="1">
      <c r="B392" s="177"/>
      <c r="D392" s="178" t="s">
        <v>148</v>
      </c>
      <c r="E392" s="179" t="s">
        <v>20</v>
      </c>
      <c r="F392" s="180" t="s">
        <v>623</v>
      </c>
      <c r="H392" s="181">
        <v>95.5</v>
      </c>
      <c r="I392" s="182"/>
      <c r="L392" s="177"/>
      <c r="M392" s="183"/>
      <c r="N392" s="184"/>
      <c r="O392" s="184"/>
      <c r="P392" s="184"/>
      <c r="Q392" s="184"/>
      <c r="R392" s="184"/>
      <c r="S392" s="184"/>
      <c r="T392" s="185"/>
      <c r="AT392" s="179" t="s">
        <v>148</v>
      </c>
      <c r="AU392" s="179" t="s">
        <v>81</v>
      </c>
      <c r="AV392" s="11" t="s">
        <v>81</v>
      </c>
      <c r="AW392" s="11" t="s">
        <v>37</v>
      </c>
      <c r="AX392" s="11" t="s">
        <v>73</v>
      </c>
      <c r="AY392" s="179" t="s">
        <v>139</v>
      </c>
    </row>
    <row r="393" spans="2:51" s="12" customFormat="1" ht="22.5" customHeight="1">
      <c r="B393" s="186"/>
      <c r="D393" s="178" t="s">
        <v>148</v>
      </c>
      <c r="E393" s="187" t="s">
        <v>20</v>
      </c>
      <c r="F393" s="188" t="s">
        <v>600</v>
      </c>
      <c r="H393" s="189" t="s">
        <v>20</v>
      </c>
      <c r="I393" s="190"/>
      <c r="L393" s="186"/>
      <c r="M393" s="191"/>
      <c r="N393" s="192"/>
      <c r="O393" s="192"/>
      <c r="P393" s="192"/>
      <c r="Q393" s="192"/>
      <c r="R393" s="192"/>
      <c r="S393" s="192"/>
      <c r="T393" s="193"/>
      <c r="AT393" s="189" t="s">
        <v>148</v>
      </c>
      <c r="AU393" s="189" t="s">
        <v>81</v>
      </c>
      <c r="AV393" s="12" t="s">
        <v>22</v>
      </c>
      <c r="AW393" s="12" t="s">
        <v>37</v>
      </c>
      <c r="AX393" s="12" t="s">
        <v>73</v>
      </c>
      <c r="AY393" s="189" t="s">
        <v>139</v>
      </c>
    </row>
    <row r="394" spans="2:51" s="13" customFormat="1" ht="22.5" customHeight="1">
      <c r="B394" s="194"/>
      <c r="D394" s="195" t="s">
        <v>148</v>
      </c>
      <c r="E394" s="196" t="s">
        <v>20</v>
      </c>
      <c r="F394" s="197" t="s">
        <v>151</v>
      </c>
      <c r="H394" s="198">
        <v>95.5</v>
      </c>
      <c r="I394" s="199"/>
      <c r="L394" s="194"/>
      <c r="M394" s="200"/>
      <c r="N394" s="201"/>
      <c r="O394" s="201"/>
      <c r="P394" s="201"/>
      <c r="Q394" s="201"/>
      <c r="R394" s="201"/>
      <c r="S394" s="201"/>
      <c r="T394" s="202"/>
      <c r="AT394" s="203" t="s">
        <v>148</v>
      </c>
      <c r="AU394" s="203" t="s">
        <v>81</v>
      </c>
      <c r="AV394" s="13" t="s">
        <v>146</v>
      </c>
      <c r="AW394" s="13" t="s">
        <v>37</v>
      </c>
      <c r="AX394" s="13" t="s">
        <v>22</v>
      </c>
      <c r="AY394" s="203" t="s">
        <v>139</v>
      </c>
    </row>
    <row r="395" spans="2:65" s="1" customFormat="1" ht="31.5" customHeight="1">
      <c r="B395" s="164"/>
      <c r="C395" s="165" t="s">
        <v>624</v>
      </c>
      <c r="D395" s="165" t="s">
        <v>141</v>
      </c>
      <c r="E395" s="166" t="s">
        <v>625</v>
      </c>
      <c r="F395" s="167" t="s">
        <v>626</v>
      </c>
      <c r="G395" s="168" t="s">
        <v>144</v>
      </c>
      <c r="H395" s="169">
        <v>6.5</v>
      </c>
      <c r="I395" s="170"/>
      <c r="J395" s="171">
        <f>ROUND(I395*H395,2)</f>
        <v>0</v>
      </c>
      <c r="K395" s="167" t="s">
        <v>145</v>
      </c>
      <c r="L395" s="34"/>
      <c r="M395" s="172" t="s">
        <v>20</v>
      </c>
      <c r="N395" s="173" t="s">
        <v>44</v>
      </c>
      <c r="O395" s="35"/>
      <c r="P395" s="174">
        <f>O395*H395</f>
        <v>0</v>
      </c>
      <c r="Q395" s="174">
        <v>0.0012</v>
      </c>
      <c r="R395" s="174">
        <f>Q395*H395</f>
        <v>0.0078</v>
      </c>
      <c r="S395" s="174">
        <v>0</v>
      </c>
      <c r="T395" s="175">
        <f>S395*H395</f>
        <v>0</v>
      </c>
      <c r="AR395" s="17" t="s">
        <v>146</v>
      </c>
      <c r="AT395" s="17" t="s">
        <v>141</v>
      </c>
      <c r="AU395" s="17" t="s">
        <v>81</v>
      </c>
      <c r="AY395" s="17" t="s">
        <v>139</v>
      </c>
      <c r="BE395" s="176">
        <f>IF(N395="základní",J395,0)</f>
        <v>0</v>
      </c>
      <c r="BF395" s="176">
        <f>IF(N395="snížená",J395,0)</f>
        <v>0</v>
      </c>
      <c r="BG395" s="176">
        <f>IF(N395="zákl. přenesená",J395,0)</f>
        <v>0</v>
      </c>
      <c r="BH395" s="176">
        <f>IF(N395="sníž. přenesená",J395,0)</f>
        <v>0</v>
      </c>
      <c r="BI395" s="176">
        <f>IF(N395="nulová",J395,0)</f>
        <v>0</v>
      </c>
      <c r="BJ395" s="17" t="s">
        <v>22</v>
      </c>
      <c r="BK395" s="176">
        <f>ROUND(I395*H395,2)</f>
        <v>0</v>
      </c>
      <c r="BL395" s="17" t="s">
        <v>146</v>
      </c>
      <c r="BM395" s="17" t="s">
        <v>627</v>
      </c>
    </row>
    <row r="396" spans="2:51" s="11" customFormat="1" ht="22.5" customHeight="1">
      <c r="B396" s="177"/>
      <c r="D396" s="178" t="s">
        <v>148</v>
      </c>
      <c r="E396" s="179" t="s">
        <v>20</v>
      </c>
      <c r="F396" s="180" t="s">
        <v>628</v>
      </c>
      <c r="H396" s="181">
        <v>0.5</v>
      </c>
      <c r="I396" s="182"/>
      <c r="L396" s="177"/>
      <c r="M396" s="183"/>
      <c r="N396" s="184"/>
      <c r="O396" s="184"/>
      <c r="P396" s="184"/>
      <c r="Q396" s="184"/>
      <c r="R396" s="184"/>
      <c r="S396" s="184"/>
      <c r="T396" s="185"/>
      <c r="AT396" s="179" t="s">
        <v>148</v>
      </c>
      <c r="AU396" s="179" t="s">
        <v>81</v>
      </c>
      <c r="AV396" s="11" t="s">
        <v>81</v>
      </c>
      <c r="AW396" s="11" t="s">
        <v>37</v>
      </c>
      <c r="AX396" s="11" t="s">
        <v>73</v>
      </c>
      <c r="AY396" s="179" t="s">
        <v>139</v>
      </c>
    </row>
    <row r="397" spans="2:51" s="11" customFormat="1" ht="22.5" customHeight="1">
      <c r="B397" s="177"/>
      <c r="D397" s="178" t="s">
        <v>148</v>
      </c>
      <c r="E397" s="179" t="s">
        <v>20</v>
      </c>
      <c r="F397" s="180" t="s">
        <v>629</v>
      </c>
      <c r="H397" s="181">
        <v>6</v>
      </c>
      <c r="I397" s="182"/>
      <c r="L397" s="177"/>
      <c r="M397" s="183"/>
      <c r="N397" s="184"/>
      <c r="O397" s="184"/>
      <c r="P397" s="184"/>
      <c r="Q397" s="184"/>
      <c r="R397" s="184"/>
      <c r="S397" s="184"/>
      <c r="T397" s="185"/>
      <c r="AT397" s="179" t="s">
        <v>148</v>
      </c>
      <c r="AU397" s="179" t="s">
        <v>81</v>
      </c>
      <c r="AV397" s="11" t="s">
        <v>81</v>
      </c>
      <c r="AW397" s="11" t="s">
        <v>37</v>
      </c>
      <c r="AX397" s="11" t="s">
        <v>73</v>
      </c>
      <c r="AY397" s="179" t="s">
        <v>139</v>
      </c>
    </row>
    <row r="398" spans="2:51" s="13" customFormat="1" ht="22.5" customHeight="1">
      <c r="B398" s="194"/>
      <c r="D398" s="195" t="s">
        <v>148</v>
      </c>
      <c r="E398" s="196" t="s">
        <v>20</v>
      </c>
      <c r="F398" s="197" t="s">
        <v>151</v>
      </c>
      <c r="H398" s="198">
        <v>6.5</v>
      </c>
      <c r="I398" s="199"/>
      <c r="L398" s="194"/>
      <c r="M398" s="200"/>
      <c r="N398" s="201"/>
      <c r="O398" s="201"/>
      <c r="P398" s="201"/>
      <c r="Q398" s="201"/>
      <c r="R398" s="201"/>
      <c r="S398" s="201"/>
      <c r="T398" s="202"/>
      <c r="AT398" s="203" t="s">
        <v>148</v>
      </c>
      <c r="AU398" s="203" t="s">
        <v>81</v>
      </c>
      <c r="AV398" s="13" t="s">
        <v>146</v>
      </c>
      <c r="AW398" s="13" t="s">
        <v>37</v>
      </c>
      <c r="AX398" s="13" t="s">
        <v>22</v>
      </c>
      <c r="AY398" s="203" t="s">
        <v>139</v>
      </c>
    </row>
    <row r="399" spans="2:65" s="1" customFormat="1" ht="22.5" customHeight="1">
      <c r="B399" s="164"/>
      <c r="C399" s="207" t="s">
        <v>630</v>
      </c>
      <c r="D399" s="207" t="s">
        <v>241</v>
      </c>
      <c r="E399" s="208" t="s">
        <v>631</v>
      </c>
      <c r="F399" s="209" t="s">
        <v>632</v>
      </c>
      <c r="G399" s="210" t="s">
        <v>144</v>
      </c>
      <c r="H399" s="211">
        <v>6.63</v>
      </c>
      <c r="I399" s="212"/>
      <c r="J399" s="213">
        <f>ROUND(I399*H399,2)</f>
        <v>0</v>
      </c>
      <c r="K399" s="209" t="s">
        <v>145</v>
      </c>
      <c r="L399" s="214"/>
      <c r="M399" s="215" t="s">
        <v>20</v>
      </c>
      <c r="N399" s="216" t="s">
        <v>44</v>
      </c>
      <c r="O399" s="35"/>
      <c r="P399" s="174">
        <f>O399*H399</f>
        <v>0</v>
      </c>
      <c r="Q399" s="174">
        <v>0.132</v>
      </c>
      <c r="R399" s="174">
        <f>Q399*H399</f>
        <v>0.87516</v>
      </c>
      <c r="S399" s="174">
        <v>0</v>
      </c>
      <c r="T399" s="175">
        <f>S399*H399</f>
        <v>0</v>
      </c>
      <c r="AR399" s="17" t="s">
        <v>179</v>
      </c>
      <c r="AT399" s="17" t="s">
        <v>241</v>
      </c>
      <c r="AU399" s="17" t="s">
        <v>81</v>
      </c>
      <c r="AY399" s="17" t="s">
        <v>139</v>
      </c>
      <c r="BE399" s="176">
        <f>IF(N399="základní",J399,0)</f>
        <v>0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7" t="s">
        <v>22</v>
      </c>
      <c r="BK399" s="176">
        <f>ROUND(I399*H399,2)</f>
        <v>0</v>
      </c>
      <c r="BL399" s="17" t="s">
        <v>146</v>
      </c>
      <c r="BM399" s="17" t="s">
        <v>633</v>
      </c>
    </row>
    <row r="400" spans="2:51" s="11" customFormat="1" ht="22.5" customHeight="1">
      <c r="B400" s="177"/>
      <c r="D400" s="195" t="s">
        <v>148</v>
      </c>
      <c r="F400" s="218" t="s">
        <v>634</v>
      </c>
      <c r="H400" s="219">
        <v>6.63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148</v>
      </c>
      <c r="AU400" s="179" t="s">
        <v>81</v>
      </c>
      <c r="AV400" s="11" t="s">
        <v>81</v>
      </c>
      <c r="AW400" s="11" t="s">
        <v>4</v>
      </c>
      <c r="AX400" s="11" t="s">
        <v>22</v>
      </c>
      <c r="AY400" s="179" t="s">
        <v>139</v>
      </c>
    </row>
    <row r="401" spans="2:65" s="1" customFormat="1" ht="22.5" customHeight="1">
      <c r="B401" s="164"/>
      <c r="C401" s="207" t="s">
        <v>635</v>
      </c>
      <c r="D401" s="207" t="s">
        <v>241</v>
      </c>
      <c r="E401" s="208" t="s">
        <v>636</v>
      </c>
      <c r="F401" s="209" t="s">
        <v>637</v>
      </c>
      <c r="G401" s="210" t="s">
        <v>144</v>
      </c>
      <c r="H401" s="211">
        <v>6.63</v>
      </c>
      <c r="I401" s="212"/>
      <c r="J401" s="213">
        <f>ROUND(I401*H401,2)</f>
        <v>0</v>
      </c>
      <c r="K401" s="209" t="s">
        <v>145</v>
      </c>
      <c r="L401" s="214"/>
      <c r="M401" s="215" t="s">
        <v>20</v>
      </c>
      <c r="N401" s="216" t="s">
        <v>44</v>
      </c>
      <c r="O401" s="35"/>
      <c r="P401" s="174">
        <f>O401*H401</f>
        <v>0</v>
      </c>
      <c r="Q401" s="174">
        <v>0.0005</v>
      </c>
      <c r="R401" s="174">
        <f>Q401*H401</f>
        <v>0.003315</v>
      </c>
      <c r="S401" s="174">
        <v>0</v>
      </c>
      <c r="T401" s="175">
        <f>S401*H401</f>
        <v>0</v>
      </c>
      <c r="AR401" s="17" t="s">
        <v>179</v>
      </c>
      <c r="AT401" s="17" t="s">
        <v>241</v>
      </c>
      <c r="AU401" s="17" t="s">
        <v>81</v>
      </c>
      <c r="AY401" s="17" t="s">
        <v>139</v>
      </c>
      <c r="BE401" s="176">
        <f>IF(N401="základní",J401,0)</f>
        <v>0</v>
      </c>
      <c r="BF401" s="176">
        <f>IF(N401="snížená",J401,0)</f>
        <v>0</v>
      </c>
      <c r="BG401" s="176">
        <f>IF(N401="zákl. přenesená",J401,0)</f>
        <v>0</v>
      </c>
      <c r="BH401" s="176">
        <f>IF(N401="sníž. přenesená",J401,0)</f>
        <v>0</v>
      </c>
      <c r="BI401" s="176">
        <f>IF(N401="nulová",J401,0)</f>
        <v>0</v>
      </c>
      <c r="BJ401" s="17" t="s">
        <v>22</v>
      </c>
      <c r="BK401" s="176">
        <f>ROUND(I401*H401,2)</f>
        <v>0</v>
      </c>
      <c r="BL401" s="17" t="s">
        <v>146</v>
      </c>
      <c r="BM401" s="17" t="s">
        <v>638</v>
      </c>
    </row>
    <row r="402" spans="2:47" s="1" customFormat="1" ht="42" customHeight="1">
      <c r="B402" s="34"/>
      <c r="D402" s="178" t="s">
        <v>245</v>
      </c>
      <c r="F402" s="217" t="s">
        <v>639</v>
      </c>
      <c r="I402" s="138"/>
      <c r="L402" s="34"/>
      <c r="M402" s="63"/>
      <c r="N402" s="35"/>
      <c r="O402" s="35"/>
      <c r="P402" s="35"/>
      <c r="Q402" s="35"/>
      <c r="R402" s="35"/>
      <c r="S402" s="35"/>
      <c r="T402" s="64"/>
      <c r="AT402" s="17" t="s">
        <v>245</v>
      </c>
      <c r="AU402" s="17" t="s">
        <v>81</v>
      </c>
    </row>
    <row r="403" spans="2:51" s="11" customFormat="1" ht="22.5" customHeight="1">
      <c r="B403" s="177"/>
      <c r="D403" s="195" t="s">
        <v>148</v>
      </c>
      <c r="F403" s="218" t="s">
        <v>634</v>
      </c>
      <c r="H403" s="219">
        <v>6.63</v>
      </c>
      <c r="I403" s="182"/>
      <c r="L403" s="177"/>
      <c r="M403" s="183"/>
      <c r="N403" s="184"/>
      <c r="O403" s="184"/>
      <c r="P403" s="184"/>
      <c r="Q403" s="184"/>
      <c r="R403" s="184"/>
      <c r="S403" s="184"/>
      <c r="T403" s="185"/>
      <c r="AT403" s="179" t="s">
        <v>148</v>
      </c>
      <c r="AU403" s="179" t="s">
        <v>81</v>
      </c>
      <c r="AV403" s="11" t="s">
        <v>81</v>
      </c>
      <c r="AW403" s="11" t="s">
        <v>4</v>
      </c>
      <c r="AX403" s="11" t="s">
        <v>22</v>
      </c>
      <c r="AY403" s="179" t="s">
        <v>139</v>
      </c>
    </row>
    <row r="404" spans="2:65" s="1" customFormat="1" ht="22.5" customHeight="1">
      <c r="B404" s="164"/>
      <c r="C404" s="165" t="s">
        <v>640</v>
      </c>
      <c r="D404" s="165" t="s">
        <v>141</v>
      </c>
      <c r="E404" s="166" t="s">
        <v>641</v>
      </c>
      <c r="F404" s="167" t="s">
        <v>642</v>
      </c>
      <c r="G404" s="168" t="s">
        <v>318</v>
      </c>
      <c r="H404" s="169">
        <v>2</v>
      </c>
      <c r="I404" s="170"/>
      <c r="J404" s="171">
        <f>ROUND(I404*H404,2)</f>
        <v>0</v>
      </c>
      <c r="K404" s="167" t="s">
        <v>145</v>
      </c>
      <c r="L404" s="34"/>
      <c r="M404" s="172" t="s">
        <v>20</v>
      </c>
      <c r="N404" s="173" t="s">
        <v>44</v>
      </c>
      <c r="O404" s="35"/>
      <c r="P404" s="174">
        <f>O404*H404</f>
        <v>0</v>
      </c>
      <c r="Q404" s="174">
        <v>0.01698</v>
      </c>
      <c r="R404" s="174">
        <f>Q404*H404</f>
        <v>0.03396</v>
      </c>
      <c r="S404" s="174">
        <v>0</v>
      </c>
      <c r="T404" s="175">
        <f>S404*H404</f>
        <v>0</v>
      </c>
      <c r="AR404" s="17" t="s">
        <v>146</v>
      </c>
      <c r="AT404" s="17" t="s">
        <v>141</v>
      </c>
      <c r="AU404" s="17" t="s">
        <v>81</v>
      </c>
      <c r="AY404" s="17" t="s">
        <v>139</v>
      </c>
      <c r="BE404" s="176">
        <f>IF(N404="základní",J404,0)</f>
        <v>0</v>
      </c>
      <c r="BF404" s="176">
        <f>IF(N404="snížená",J404,0)</f>
        <v>0</v>
      </c>
      <c r="BG404" s="176">
        <f>IF(N404="zákl. přenesená",J404,0)</f>
        <v>0</v>
      </c>
      <c r="BH404" s="176">
        <f>IF(N404="sníž. přenesená",J404,0)</f>
        <v>0</v>
      </c>
      <c r="BI404" s="176">
        <f>IF(N404="nulová",J404,0)</f>
        <v>0</v>
      </c>
      <c r="BJ404" s="17" t="s">
        <v>22</v>
      </c>
      <c r="BK404" s="176">
        <f>ROUND(I404*H404,2)</f>
        <v>0</v>
      </c>
      <c r="BL404" s="17" t="s">
        <v>146</v>
      </c>
      <c r="BM404" s="17" t="s">
        <v>643</v>
      </c>
    </row>
    <row r="405" spans="2:51" s="11" customFormat="1" ht="22.5" customHeight="1">
      <c r="B405" s="177"/>
      <c r="D405" s="178" t="s">
        <v>148</v>
      </c>
      <c r="E405" s="179" t="s">
        <v>20</v>
      </c>
      <c r="F405" s="180" t="s">
        <v>81</v>
      </c>
      <c r="H405" s="181">
        <v>2</v>
      </c>
      <c r="I405" s="182"/>
      <c r="L405" s="177"/>
      <c r="M405" s="183"/>
      <c r="N405" s="184"/>
      <c r="O405" s="184"/>
      <c r="P405" s="184"/>
      <c r="Q405" s="184"/>
      <c r="R405" s="184"/>
      <c r="S405" s="184"/>
      <c r="T405" s="185"/>
      <c r="AT405" s="179" t="s">
        <v>148</v>
      </c>
      <c r="AU405" s="179" t="s">
        <v>81</v>
      </c>
      <c r="AV405" s="11" t="s">
        <v>81</v>
      </c>
      <c r="AW405" s="11" t="s">
        <v>37</v>
      </c>
      <c r="AX405" s="11" t="s">
        <v>73</v>
      </c>
      <c r="AY405" s="179" t="s">
        <v>139</v>
      </c>
    </row>
    <row r="406" spans="2:51" s="12" customFormat="1" ht="22.5" customHeight="1">
      <c r="B406" s="186"/>
      <c r="D406" s="178" t="s">
        <v>148</v>
      </c>
      <c r="E406" s="187" t="s">
        <v>20</v>
      </c>
      <c r="F406" s="188" t="s">
        <v>644</v>
      </c>
      <c r="H406" s="189" t="s">
        <v>20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9" t="s">
        <v>148</v>
      </c>
      <c r="AU406" s="189" t="s">
        <v>81</v>
      </c>
      <c r="AV406" s="12" t="s">
        <v>22</v>
      </c>
      <c r="AW406" s="12" t="s">
        <v>37</v>
      </c>
      <c r="AX406" s="12" t="s">
        <v>73</v>
      </c>
      <c r="AY406" s="189" t="s">
        <v>139</v>
      </c>
    </row>
    <row r="407" spans="2:51" s="13" customFormat="1" ht="22.5" customHeight="1">
      <c r="B407" s="194"/>
      <c r="D407" s="195" t="s">
        <v>148</v>
      </c>
      <c r="E407" s="196" t="s">
        <v>20</v>
      </c>
      <c r="F407" s="197" t="s">
        <v>151</v>
      </c>
      <c r="H407" s="198">
        <v>2</v>
      </c>
      <c r="I407" s="199"/>
      <c r="L407" s="194"/>
      <c r="M407" s="200"/>
      <c r="N407" s="201"/>
      <c r="O407" s="201"/>
      <c r="P407" s="201"/>
      <c r="Q407" s="201"/>
      <c r="R407" s="201"/>
      <c r="S407" s="201"/>
      <c r="T407" s="202"/>
      <c r="AT407" s="203" t="s">
        <v>148</v>
      </c>
      <c r="AU407" s="203" t="s">
        <v>81</v>
      </c>
      <c r="AV407" s="13" t="s">
        <v>146</v>
      </c>
      <c r="AW407" s="13" t="s">
        <v>37</v>
      </c>
      <c r="AX407" s="13" t="s">
        <v>22</v>
      </c>
      <c r="AY407" s="203" t="s">
        <v>139</v>
      </c>
    </row>
    <row r="408" spans="2:65" s="1" customFormat="1" ht="22.5" customHeight="1">
      <c r="B408" s="164"/>
      <c r="C408" s="207" t="s">
        <v>645</v>
      </c>
      <c r="D408" s="207" t="s">
        <v>241</v>
      </c>
      <c r="E408" s="208" t="s">
        <v>646</v>
      </c>
      <c r="F408" s="209" t="s">
        <v>647</v>
      </c>
      <c r="G408" s="210" t="s">
        <v>318</v>
      </c>
      <c r="H408" s="211">
        <v>1</v>
      </c>
      <c r="I408" s="212"/>
      <c r="J408" s="213">
        <f>ROUND(I408*H408,2)</f>
        <v>0</v>
      </c>
      <c r="K408" s="209" t="s">
        <v>145</v>
      </c>
      <c r="L408" s="214"/>
      <c r="M408" s="215" t="s">
        <v>20</v>
      </c>
      <c r="N408" s="216" t="s">
        <v>44</v>
      </c>
      <c r="O408" s="35"/>
      <c r="P408" s="174">
        <f>O408*H408</f>
        <v>0</v>
      </c>
      <c r="Q408" s="174">
        <v>0.02333</v>
      </c>
      <c r="R408" s="174">
        <f>Q408*H408</f>
        <v>0.02333</v>
      </c>
      <c r="S408" s="174">
        <v>0</v>
      </c>
      <c r="T408" s="175">
        <f>S408*H408</f>
        <v>0</v>
      </c>
      <c r="AR408" s="17" t="s">
        <v>179</v>
      </c>
      <c r="AT408" s="17" t="s">
        <v>241</v>
      </c>
      <c r="AU408" s="17" t="s">
        <v>81</v>
      </c>
      <c r="AY408" s="17" t="s">
        <v>139</v>
      </c>
      <c r="BE408" s="176">
        <f>IF(N408="základní",J408,0)</f>
        <v>0</v>
      </c>
      <c r="BF408" s="176">
        <f>IF(N408="snížená",J408,0)</f>
        <v>0</v>
      </c>
      <c r="BG408" s="176">
        <f>IF(N408="zákl. přenesená",J408,0)</f>
        <v>0</v>
      </c>
      <c r="BH408" s="176">
        <f>IF(N408="sníž. přenesená",J408,0)</f>
        <v>0</v>
      </c>
      <c r="BI408" s="176">
        <f>IF(N408="nulová",J408,0)</f>
        <v>0</v>
      </c>
      <c r="BJ408" s="17" t="s">
        <v>22</v>
      </c>
      <c r="BK408" s="176">
        <f>ROUND(I408*H408,2)</f>
        <v>0</v>
      </c>
      <c r="BL408" s="17" t="s">
        <v>146</v>
      </c>
      <c r="BM408" s="17" t="s">
        <v>648</v>
      </c>
    </row>
    <row r="409" spans="2:65" s="1" customFormat="1" ht="22.5" customHeight="1">
      <c r="B409" s="164"/>
      <c r="C409" s="207" t="s">
        <v>649</v>
      </c>
      <c r="D409" s="207" t="s">
        <v>241</v>
      </c>
      <c r="E409" s="208" t="s">
        <v>650</v>
      </c>
      <c r="F409" s="209" t="s">
        <v>651</v>
      </c>
      <c r="G409" s="210" t="s">
        <v>318</v>
      </c>
      <c r="H409" s="211">
        <v>1</v>
      </c>
      <c r="I409" s="212"/>
      <c r="J409" s="213">
        <f>ROUND(I409*H409,2)</f>
        <v>0</v>
      </c>
      <c r="K409" s="209" t="s">
        <v>145</v>
      </c>
      <c r="L409" s="214"/>
      <c r="M409" s="215" t="s">
        <v>20</v>
      </c>
      <c r="N409" s="216" t="s">
        <v>44</v>
      </c>
      <c r="O409" s="35"/>
      <c r="P409" s="174">
        <f>O409*H409</f>
        <v>0</v>
      </c>
      <c r="Q409" s="174">
        <v>0.02381</v>
      </c>
      <c r="R409" s="174">
        <f>Q409*H409</f>
        <v>0.02381</v>
      </c>
      <c r="S409" s="174">
        <v>0</v>
      </c>
      <c r="T409" s="175">
        <f>S409*H409</f>
        <v>0</v>
      </c>
      <c r="AR409" s="17" t="s">
        <v>179</v>
      </c>
      <c r="AT409" s="17" t="s">
        <v>241</v>
      </c>
      <c r="AU409" s="17" t="s">
        <v>81</v>
      </c>
      <c r="AY409" s="17" t="s">
        <v>139</v>
      </c>
      <c r="BE409" s="176">
        <f>IF(N409="základní",J409,0)</f>
        <v>0</v>
      </c>
      <c r="BF409" s="176">
        <f>IF(N409="snížená",J409,0)</f>
        <v>0</v>
      </c>
      <c r="BG409" s="176">
        <f>IF(N409="zákl. přenesená",J409,0)</f>
        <v>0</v>
      </c>
      <c r="BH409" s="176">
        <f>IF(N409="sníž. přenesená",J409,0)</f>
        <v>0</v>
      </c>
      <c r="BI409" s="176">
        <f>IF(N409="nulová",J409,0)</f>
        <v>0</v>
      </c>
      <c r="BJ409" s="17" t="s">
        <v>22</v>
      </c>
      <c r="BK409" s="176">
        <f>ROUND(I409*H409,2)</f>
        <v>0</v>
      </c>
      <c r="BL409" s="17" t="s">
        <v>146</v>
      </c>
      <c r="BM409" s="17" t="s">
        <v>652</v>
      </c>
    </row>
    <row r="410" spans="2:65" s="1" customFormat="1" ht="22.5" customHeight="1">
      <c r="B410" s="164"/>
      <c r="C410" s="165" t="s">
        <v>653</v>
      </c>
      <c r="D410" s="165" t="s">
        <v>141</v>
      </c>
      <c r="E410" s="166" t="s">
        <v>654</v>
      </c>
      <c r="F410" s="167" t="s">
        <v>655</v>
      </c>
      <c r="G410" s="168" t="s">
        <v>318</v>
      </c>
      <c r="H410" s="169">
        <v>10</v>
      </c>
      <c r="I410" s="170"/>
      <c r="J410" s="171">
        <f>ROUND(I410*H410,2)</f>
        <v>0</v>
      </c>
      <c r="K410" s="167" t="s">
        <v>145</v>
      </c>
      <c r="L410" s="34"/>
      <c r="M410" s="172" t="s">
        <v>20</v>
      </c>
      <c r="N410" s="173" t="s">
        <v>44</v>
      </c>
      <c r="O410" s="35"/>
      <c r="P410" s="174">
        <f>O410*H410</f>
        <v>0</v>
      </c>
      <c r="Q410" s="174">
        <v>0</v>
      </c>
      <c r="R410" s="174">
        <f>Q410*H410</f>
        <v>0</v>
      </c>
      <c r="S410" s="174">
        <v>0</v>
      </c>
      <c r="T410" s="175">
        <f>S410*H410</f>
        <v>0</v>
      </c>
      <c r="AR410" s="17" t="s">
        <v>146</v>
      </c>
      <c r="AT410" s="17" t="s">
        <v>141</v>
      </c>
      <c r="AU410" s="17" t="s">
        <v>81</v>
      </c>
      <c r="AY410" s="17" t="s">
        <v>139</v>
      </c>
      <c r="BE410" s="176">
        <f>IF(N410="základní",J410,0)</f>
        <v>0</v>
      </c>
      <c r="BF410" s="176">
        <f>IF(N410="snížená",J410,0)</f>
        <v>0</v>
      </c>
      <c r="BG410" s="176">
        <f>IF(N410="zákl. přenesená",J410,0)</f>
        <v>0</v>
      </c>
      <c r="BH410" s="176">
        <f>IF(N410="sníž. přenesená",J410,0)</f>
        <v>0</v>
      </c>
      <c r="BI410" s="176">
        <f>IF(N410="nulová",J410,0)</f>
        <v>0</v>
      </c>
      <c r="BJ410" s="17" t="s">
        <v>22</v>
      </c>
      <c r="BK410" s="176">
        <f>ROUND(I410*H410,2)</f>
        <v>0</v>
      </c>
      <c r="BL410" s="17" t="s">
        <v>146</v>
      </c>
      <c r="BM410" s="17" t="s">
        <v>656</v>
      </c>
    </row>
    <row r="411" spans="2:51" s="11" customFormat="1" ht="22.5" customHeight="1">
      <c r="B411" s="177"/>
      <c r="D411" s="178" t="s">
        <v>148</v>
      </c>
      <c r="E411" s="179" t="s">
        <v>20</v>
      </c>
      <c r="F411" s="180" t="s">
        <v>27</v>
      </c>
      <c r="H411" s="181">
        <v>10</v>
      </c>
      <c r="I411" s="182"/>
      <c r="L411" s="177"/>
      <c r="M411" s="183"/>
      <c r="N411" s="184"/>
      <c r="O411" s="184"/>
      <c r="P411" s="184"/>
      <c r="Q411" s="184"/>
      <c r="R411" s="184"/>
      <c r="S411" s="184"/>
      <c r="T411" s="185"/>
      <c r="AT411" s="179" t="s">
        <v>148</v>
      </c>
      <c r="AU411" s="179" t="s">
        <v>81</v>
      </c>
      <c r="AV411" s="11" t="s">
        <v>81</v>
      </c>
      <c r="AW411" s="11" t="s">
        <v>37</v>
      </c>
      <c r="AX411" s="11" t="s">
        <v>73</v>
      </c>
      <c r="AY411" s="179" t="s">
        <v>139</v>
      </c>
    </row>
    <row r="412" spans="2:51" s="12" customFormat="1" ht="22.5" customHeight="1">
      <c r="B412" s="186"/>
      <c r="D412" s="178" t="s">
        <v>148</v>
      </c>
      <c r="E412" s="187" t="s">
        <v>20</v>
      </c>
      <c r="F412" s="188" t="s">
        <v>657</v>
      </c>
      <c r="H412" s="189" t="s">
        <v>20</v>
      </c>
      <c r="I412" s="190"/>
      <c r="L412" s="186"/>
      <c r="M412" s="191"/>
      <c r="N412" s="192"/>
      <c r="O412" s="192"/>
      <c r="P412" s="192"/>
      <c r="Q412" s="192"/>
      <c r="R412" s="192"/>
      <c r="S412" s="192"/>
      <c r="T412" s="193"/>
      <c r="AT412" s="189" t="s">
        <v>148</v>
      </c>
      <c r="AU412" s="189" t="s">
        <v>81</v>
      </c>
      <c r="AV412" s="12" t="s">
        <v>22</v>
      </c>
      <c r="AW412" s="12" t="s">
        <v>37</v>
      </c>
      <c r="AX412" s="12" t="s">
        <v>73</v>
      </c>
      <c r="AY412" s="189" t="s">
        <v>139</v>
      </c>
    </row>
    <row r="413" spans="2:51" s="13" customFormat="1" ht="22.5" customHeight="1">
      <c r="B413" s="194"/>
      <c r="D413" s="195" t="s">
        <v>148</v>
      </c>
      <c r="E413" s="196" t="s">
        <v>20</v>
      </c>
      <c r="F413" s="197" t="s">
        <v>151</v>
      </c>
      <c r="H413" s="198">
        <v>10</v>
      </c>
      <c r="I413" s="199"/>
      <c r="L413" s="194"/>
      <c r="M413" s="200"/>
      <c r="N413" s="201"/>
      <c r="O413" s="201"/>
      <c r="P413" s="201"/>
      <c r="Q413" s="201"/>
      <c r="R413" s="201"/>
      <c r="S413" s="201"/>
      <c r="T413" s="202"/>
      <c r="AT413" s="203" t="s">
        <v>148</v>
      </c>
      <c r="AU413" s="203" t="s">
        <v>81</v>
      </c>
      <c r="AV413" s="13" t="s">
        <v>146</v>
      </c>
      <c r="AW413" s="13" t="s">
        <v>37</v>
      </c>
      <c r="AX413" s="13" t="s">
        <v>22</v>
      </c>
      <c r="AY413" s="203" t="s">
        <v>139</v>
      </c>
    </row>
    <row r="414" spans="2:65" s="1" customFormat="1" ht="22.5" customHeight="1">
      <c r="B414" s="164"/>
      <c r="C414" s="207" t="s">
        <v>658</v>
      </c>
      <c r="D414" s="207" t="s">
        <v>241</v>
      </c>
      <c r="E414" s="208" t="s">
        <v>659</v>
      </c>
      <c r="F414" s="209" t="s">
        <v>660</v>
      </c>
      <c r="G414" s="210" t="s">
        <v>318</v>
      </c>
      <c r="H414" s="211">
        <v>10</v>
      </c>
      <c r="I414" s="212"/>
      <c r="J414" s="213">
        <f>ROUND(I414*H414,2)</f>
        <v>0</v>
      </c>
      <c r="K414" s="209" t="s">
        <v>20</v>
      </c>
      <c r="L414" s="214"/>
      <c r="M414" s="215" t="s">
        <v>20</v>
      </c>
      <c r="N414" s="216" t="s">
        <v>44</v>
      </c>
      <c r="O414" s="35"/>
      <c r="P414" s="174">
        <f>O414*H414</f>
        <v>0</v>
      </c>
      <c r="Q414" s="174">
        <v>0.002</v>
      </c>
      <c r="R414" s="174">
        <f>Q414*H414</f>
        <v>0.02</v>
      </c>
      <c r="S414" s="174">
        <v>0</v>
      </c>
      <c r="T414" s="175">
        <f>S414*H414</f>
        <v>0</v>
      </c>
      <c r="AR414" s="17" t="s">
        <v>179</v>
      </c>
      <c r="AT414" s="17" t="s">
        <v>241</v>
      </c>
      <c r="AU414" s="17" t="s">
        <v>81</v>
      </c>
      <c r="AY414" s="17" t="s">
        <v>139</v>
      </c>
      <c r="BE414" s="176">
        <f>IF(N414="základní",J414,0)</f>
        <v>0</v>
      </c>
      <c r="BF414" s="176">
        <f>IF(N414="snížená",J414,0)</f>
        <v>0</v>
      </c>
      <c r="BG414" s="176">
        <f>IF(N414="zákl. přenesená",J414,0)</f>
        <v>0</v>
      </c>
      <c r="BH414" s="176">
        <f>IF(N414="sníž. přenesená",J414,0)</f>
        <v>0</v>
      </c>
      <c r="BI414" s="176">
        <f>IF(N414="nulová",J414,0)</f>
        <v>0</v>
      </c>
      <c r="BJ414" s="17" t="s">
        <v>22</v>
      </c>
      <c r="BK414" s="176">
        <f>ROUND(I414*H414,2)</f>
        <v>0</v>
      </c>
      <c r="BL414" s="17" t="s">
        <v>146</v>
      </c>
      <c r="BM414" s="17" t="s">
        <v>661</v>
      </c>
    </row>
    <row r="415" spans="2:65" s="1" customFormat="1" ht="22.5" customHeight="1">
      <c r="B415" s="164"/>
      <c r="C415" s="165" t="s">
        <v>28</v>
      </c>
      <c r="D415" s="165" t="s">
        <v>141</v>
      </c>
      <c r="E415" s="166" t="s">
        <v>662</v>
      </c>
      <c r="F415" s="167" t="s">
        <v>663</v>
      </c>
      <c r="G415" s="168" t="s">
        <v>318</v>
      </c>
      <c r="H415" s="169">
        <v>10</v>
      </c>
      <c r="I415" s="170"/>
      <c r="J415" s="171">
        <f>ROUND(I415*H415,2)</f>
        <v>0</v>
      </c>
      <c r="K415" s="167" t="s">
        <v>145</v>
      </c>
      <c r="L415" s="34"/>
      <c r="M415" s="172" t="s">
        <v>20</v>
      </c>
      <c r="N415" s="173" t="s">
        <v>44</v>
      </c>
      <c r="O415" s="35"/>
      <c r="P415" s="174">
        <f>O415*H415</f>
        <v>0</v>
      </c>
      <c r="Q415" s="174">
        <v>0</v>
      </c>
      <c r="R415" s="174">
        <f>Q415*H415</f>
        <v>0</v>
      </c>
      <c r="S415" s="174">
        <v>0</v>
      </c>
      <c r="T415" s="175">
        <f>S415*H415</f>
        <v>0</v>
      </c>
      <c r="AR415" s="17" t="s">
        <v>146</v>
      </c>
      <c r="AT415" s="17" t="s">
        <v>141</v>
      </c>
      <c r="AU415" s="17" t="s">
        <v>81</v>
      </c>
      <c r="AY415" s="17" t="s">
        <v>139</v>
      </c>
      <c r="BE415" s="176">
        <f>IF(N415="základní",J415,0)</f>
        <v>0</v>
      </c>
      <c r="BF415" s="176">
        <f>IF(N415="snížená",J415,0)</f>
        <v>0</v>
      </c>
      <c r="BG415" s="176">
        <f>IF(N415="zákl. přenesená",J415,0)</f>
        <v>0</v>
      </c>
      <c r="BH415" s="176">
        <f>IF(N415="sníž. přenesená",J415,0)</f>
        <v>0</v>
      </c>
      <c r="BI415" s="176">
        <f>IF(N415="nulová",J415,0)</f>
        <v>0</v>
      </c>
      <c r="BJ415" s="17" t="s">
        <v>22</v>
      </c>
      <c r="BK415" s="176">
        <f>ROUND(I415*H415,2)</f>
        <v>0</v>
      </c>
      <c r="BL415" s="17" t="s">
        <v>146</v>
      </c>
      <c r="BM415" s="17" t="s">
        <v>664</v>
      </c>
    </row>
    <row r="416" spans="2:65" s="1" customFormat="1" ht="22.5" customHeight="1">
      <c r="B416" s="164"/>
      <c r="C416" s="207" t="s">
        <v>665</v>
      </c>
      <c r="D416" s="207" t="s">
        <v>241</v>
      </c>
      <c r="E416" s="208" t="s">
        <v>666</v>
      </c>
      <c r="F416" s="209" t="s">
        <v>667</v>
      </c>
      <c r="G416" s="210" t="s">
        <v>318</v>
      </c>
      <c r="H416" s="211">
        <v>10</v>
      </c>
      <c r="I416" s="212"/>
      <c r="J416" s="213">
        <f>ROUND(I416*H416,2)</f>
        <v>0</v>
      </c>
      <c r="K416" s="209" t="s">
        <v>145</v>
      </c>
      <c r="L416" s="214"/>
      <c r="M416" s="215" t="s">
        <v>20</v>
      </c>
      <c r="N416" s="216" t="s">
        <v>44</v>
      </c>
      <c r="O416" s="35"/>
      <c r="P416" s="174">
        <f>O416*H416</f>
        <v>0</v>
      </c>
      <c r="Q416" s="174">
        <v>6E-05</v>
      </c>
      <c r="R416" s="174">
        <f>Q416*H416</f>
        <v>0.0006000000000000001</v>
      </c>
      <c r="S416" s="174">
        <v>0</v>
      </c>
      <c r="T416" s="175">
        <f>S416*H416</f>
        <v>0</v>
      </c>
      <c r="AR416" s="17" t="s">
        <v>179</v>
      </c>
      <c r="AT416" s="17" t="s">
        <v>241</v>
      </c>
      <c r="AU416" s="17" t="s">
        <v>81</v>
      </c>
      <c r="AY416" s="17" t="s">
        <v>139</v>
      </c>
      <c r="BE416" s="176">
        <f>IF(N416="základní",J416,0)</f>
        <v>0</v>
      </c>
      <c r="BF416" s="176">
        <f>IF(N416="snížená",J416,0)</f>
        <v>0</v>
      </c>
      <c r="BG416" s="176">
        <f>IF(N416="zákl. přenesená",J416,0)</f>
        <v>0</v>
      </c>
      <c r="BH416" s="176">
        <f>IF(N416="sníž. přenesená",J416,0)</f>
        <v>0</v>
      </c>
      <c r="BI416" s="176">
        <f>IF(N416="nulová",J416,0)</f>
        <v>0</v>
      </c>
      <c r="BJ416" s="17" t="s">
        <v>22</v>
      </c>
      <c r="BK416" s="176">
        <f>ROUND(I416*H416,2)</f>
        <v>0</v>
      </c>
      <c r="BL416" s="17" t="s">
        <v>146</v>
      </c>
      <c r="BM416" s="17" t="s">
        <v>668</v>
      </c>
    </row>
    <row r="417" spans="2:63" s="10" customFormat="1" ht="29.25" customHeight="1">
      <c r="B417" s="150"/>
      <c r="D417" s="161" t="s">
        <v>72</v>
      </c>
      <c r="E417" s="162" t="s">
        <v>184</v>
      </c>
      <c r="F417" s="162" t="s">
        <v>669</v>
      </c>
      <c r="I417" s="153"/>
      <c r="J417" s="163">
        <f>BK417</f>
        <v>0</v>
      </c>
      <c r="L417" s="150"/>
      <c r="M417" s="155"/>
      <c r="N417" s="156"/>
      <c r="O417" s="156"/>
      <c r="P417" s="157">
        <f>SUM(P418:P495)</f>
        <v>0</v>
      </c>
      <c r="Q417" s="156"/>
      <c r="R417" s="157">
        <f>SUM(R418:R495)</f>
        <v>6.0096853</v>
      </c>
      <c r="S417" s="156"/>
      <c r="T417" s="158">
        <f>SUM(T418:T495)</f>
        <v>28.095865</v>
      </c>
      <c r="AR417" s="151" t="s">
        <v>22</v>
      </c>
      <c r="AT417" s="159" t="s">
        <v>72</v>
      </c>
      <c r="AU417" s="159" t="s">
        <v>22</v>
      </c>
      <c r="AY417" s="151" t="s">
        <v>139</v>
      </c>
      <c r="BK417" s="160">
        <f>SUM(BK418:BK495)</f>
        <v>0</v>
      </c>
    </row>
    <row r="418" spans="2:65" s="1" customFormat="1" ht="22.5" customHeight="1">
      <c r="B418" s="164"/>
      <c r="C418" s="165" t="s">
        <v>670</v>
      </c>
      <c r="D418" s="165" t="s">
        <v>141</v>
      </c>
      <c r="E418" s="166" t="s">
        <v>671</v>
      </c>
      <c r="F418" s="167" t="s">
        <v>672</v>
      </c>
      <c r="G418" s="168" t="s">
        <v>251</v>
      </c>
      <c r="H418" s="169">
        <v>38.6</v>
      </c>
      <c r="I418" s="170"/>
      <c r="J418" s="171">
        <f>ROUND(I418*H418,2)</f>
        <v>0</v>
      </c>
      <c r="K418" s="167" t="s">
        <v>145</v>
      </c>
      <c r="L418" s="34"/>
      <c r="M418" s="172" t="s">
        <v>20</v>
      </c>
      <c r="N418" s="173" t="s">
        <v>44</v>
      </c>
      <c r="O418" s="35"/>
      <c r="P418" s="174">
        <f>O418*H418</f>
        <v>0</v>
      </c>
      <c r="Q418" s="174">
        <v>0.10095</v>
      </c>
      <c r="R418" s="174">
        <f>Q418*H418</f>
        <v>3.89667</v>
      </c>
      <c r="S418" s="174">
        <v>0</v>
      </c>
      <c r="T418" s="175">
        <f>S418*H418</f>
        <v>0</v>
      </c>
      <c r="AR418" s="17" t="s">
        <v>146</v>
      </c>
      <c r="AT418" s="17" t="s">
        <v>141</v>
      </c>
      <c r="AU418" s="17" t="s">
        <v>81</v>
      </c>
      <c r="AY418" s="17" t="s">
        <v>139</v>
      </c>
      <c r="BE418" s="176">
        <f>IF(N418="základní",J418,0)</f>
        <v>0</v>
      </c>
      <c r="BF418" s="176">
        <f>IF(N418="snížená",J418,0)</f>
        <v>0</v>
      </c>
      <c r="BG418" s="176">
        <f>IF(N418="zákl. přenesená",J418,0)</f>
        <v>0</v>
      </c>
      <c r="BH418" s="176">
        <f>IF(N418="sníž. přenesená",J418,0)</f>
        <v>0</v>
      </c>
      <c r="BI418" s="176">
        <f>IF(N418="nulová",J418,0)</f>
        <v>0</v>
      </c>
      <c r="BJ418" s="17" t="s">
        <v>22</v>
      </c>
      <c r="BK418" s="176">
        <f>ROUND(I418*H418,2)</f>
        <v>0</v>
      </c>
      <c r="BL418" s="17" t="s">
        <v>146</v>
      </c>
      <c r="BM418" s="17" t="s">
        <v>673</v>
      </c>
    </row>
    <row r="419" spans="2:51" s="11" customFormat="1" ht="22.5" customHeight="1">
      <c r="B419" s="177"/>
      <c r="D419" s="178" t="s">
        <v>148</v>
      </c>
      <c r="E419" s="179" t="s">
        <v>20</v>
      </c>
      <c r="F419" s="180" t="s">
        <v>674</v>
      </c>
      <c r="H419" s="181">
        <v>38.6</v>
      </c>
      <c r="I419" s="182"/>
      <c r="L419" s="177"/>
      <c r="M419" s="183"/>
      <c r="N419" s="184"/>
      <c r="O419" s="184"/>
      <c r="P419" s="184"/>
      <c r="Q419" s="184"/>
      <c r="R419" s="184"/>
      <c r="S419" s="184"/>
      <c r="T419" s="185"/>
      <c r="AT419" s="179" t="s">
        <v>148</v>
      </c>
      <c r="AU419" s="179" t="s">
        <v>81</v>
      </c>
      <c r="AV419" s="11" t="s">
        <v>81</v>
      </c>
      <c r="AW419" s="11" t="s">
        <v>37</v>
      </c>
      <c r="AX419" s="11" t="s">
        <v>73</v>
      </c>
      <c r="AY419" s="179" t="s">
        <v>139</v>
      </c>
    </row>
    <row r="420" spans="2:51" s="13" customFormat="1" ht="22.5" customHeight="1">
      <c r="B420" s="194"/>
      <c r="D420" s="195" t="s">
        <v>148</v>
      </c>
      <c r="E420" s="196" t="s">
        <v>20</v>
      </c>
      <c r="F420" s="197" t="s">
        <v>151</v>
      </c>
      <c r="H420" s="198">
        <v>38.6</v>
      </c>
      <c r="I420" s="199"/>
      <c r="L420" s="194"/>
      <c r="M420" s="200"/>
      <c r="N420" s="201"/>
      <c r="O420" s="201"/>
      <c r="P420" s="201"/>
      <c r="Q420" s="201"/>
      <c r="R420" s="201"/>
      <c r="S420" s="201"/>
      <c r="T420" s="202"/>
      <c r="AT420" s="203" t="s">
        <v>148</v>
      </c>
      <c r="AU420" s="203" t="s">
        <v>81</v>
      </c>
      <c r="AV420" s="13" t="s">
        <v>146</v>
      </c>
      <c r="AW420" s="13" t="s">
        <v>37</v>
      </c>
      <c r="AX420" s="13" t="s">
        <v>22</v>
      </c>
      <c r="AY420" s="203" t="s">
        <v>139</v>
      </c>
    </row>
    <row r="421" spans="2:65" s="1" customFormat="1" ht="22.5" customHeight="1">
      <c r="B421" s="164"/>
      <c r="C421" s="207" t="s">
        <v>675</v>
      </c>
      <c r="D421" s="207" t="s">
        <v>241</v>
      </c>
      <c r="E421" s="208" t="s">
        <v>676</v>
      </c>
      <c r="F421" s="209" t="s">
        <v>677</v>
      </c>
      <c r="G421" s="210" t="s">
        <v>318</v>
      </c>
      <c r="H421" s="211">
        <v>77.972</v>
      </c>
      <c r="I421" s="212"/>
      <c r="J421" s="213">
        <f>ROUND(I421*H421,2)</f>
        <v>0</v>
      </c>
      <c r="K421" s="209" t="s">
        <v>145</v>
      </c>
      <c r="L421" s="214"/>
      <c r="M421" s="215" t="s">
        <v>20</v>
      </c>
      <c r="N421" s="216" t="s">
        <v>44</v>
      </c>
      <c r="O421" s="35"/>
      <c r="P421" s="174">
        <f>O421*H421</f>
        <v>0</v>
      </c>
      <c r="Q421" s="174">
        <v>0.024</v>
      </c>
      <c r="R421" s="174">
        <f>Q421*H421</f>
        <v>1.8713279999999999</v>
      </c>
      <c r="S421" s="174">
        <v>0</v>
      </c>
      <c r="T421" s="175">
        <f>S421*H421</f>
        <v>0</v>
      </c>
      <c r="AR421" s="17" t="s">
        <v>179</v>
      </c>
      <c r="AT421" s="17" t="s">
        <v>241</v>
      </c>
      <c r="AU421" s="17" t="s">
        <v>81</v>
      </c>
      <c r="AY421" s="17" t="s">
        <v>139</v>
      </c>
      <c r="BE421" s="176">
        <f>IF(N421="základní",J421,0)</f>
        <v>0</v>
      </c>
      <c r="BF421" s="176">
        <f>IF(N421="snížená",J421,0)</f>
        <v>0</v>
      </c>
      <c r="BG421" s="176">
        <f>IF(N421="zákl. přenesená",J421,0)</f>
        <v>0</v>
      </c>
      <c r="BH421" s="176">
        <f>IF(N421="sníž. přenesená",J421,0)</f>
        <v>0</v>
      </c>
      <c r="BI421" s="176">
        <f>IF(N421="nulová",J421,0)</f>
        <v>0</v>
      </c>
      <c r="BJ421" s="17" t="s">
        <v>22</v>
      </c>
      <c r="BK421" s="176">
        <f>ROUND(I421*H421,2)</f>
        <v>0</v>
      </c>
      <c r="BL421" s="17" t="s">
        <v>146</v>
      </c>
      <c r="BM421" s="17" t="s">
        <v>678</v>
      </c>
    </row>
    <row r="422" spans="2:51" s="11" customFormat="1" ht="22.5" customHeight="1">
      <c r="B422" s="177"/>
      <c r="D422" s="178" t="s">
        <v>148</v>
      </c>
      <c r="E422" s="179" t="s">
        <v>20</v>
      </c>
      <c r="F422" s="180" t="s">
        <v>679</v>
      </c>
      <c r="H422" s="181">
        <v>77.972</v>
      </c>
      <c r="I422" s="182"/>
      <c r="L422" s="177"/>
      <c r="M422" s="183"/>
      <c r="N422" s="184"/>
      <c r="O422" s="184"/>
      <c r="P422" s="184"/>
      <c r="Q422" s="184"/>
      <c r="R422" s="184"/>
      <c r="S422" s="184"/>
      <c r="T422" s="185"/>
      <c r="AT422" s="179" t="s">
        <v>148</v>
      </c>
      <c r="AU422" s="179" t="s">
        <v>81</v>
      </c>
      <c r="AV422" s="11" t="s">
        <v>81</v>
      </c>
      <c r="AW422" s="11" t="s">
        <v>37</v>
      </c>
      <c r="AX422" s="11" t="s">
        <v>73</v>
      </c>
      <c r="AY422" s="179" t="s">
        <v>139</v>
      </c>
    </row>
    <row r="423" spans="2:51" s="13" customFormat="1" ht="22.5" customHeight="1">
      <c r="B423" s="194"/>
      <c r="D423" s="195" t="s">
        <v>148</v>
      </c>
      <c r="E423" s="196" t="s">
        <v>20</v>
      </c>
      <c r="F423" s="197" t="s">
        <v>151</v>
      </c>
      <c r="H423" s="198">
        <v>77.972</v>
      </c>
      <c r="I423" s="199"/>
      <c r="L423" s="194"/>
      <c r="M423" s="200"/>
      <c r="N423" s="201"/>
      <c r="O423" s="201"/>
      <c r="P423" s="201"/>
      <c r="Q423" s="201"/>
      <c r="R423" s="201"/>
      <c r="S423" s="201"/>
      <c r="T423" s="202"/>
      <c r="AT423" s="203" t="s">
        <v>148</v>
      </c>
      <c r="AU423" s="203" t="s">
        <v>81</v>
      </c>
      <c r="AV423" s="13" t="s">
        <v>146</v>
      </c>
      <c r="AW423" s="13" t="s">
        <v>37</v>
      </c>
      <c r="AX423" s="13" t="s">
        <v>22</v>
      </c>
      <c r="AY423" s="203" t="s">
        <v>139</v>
      </c>
    </row>
    <row r="424" spans="2:65" s="1" customFormat="1" ht="31.5" customHeight="1">
      <c r="B424" s="164"/>
      <c r="C424" s="165" t="s">
        <v>680</v>
      </c>
      <c r="D424" s="165" t="s">
        <v>141</v>
      </c>
      <c r="E424" s="166" t="s">
        <v>681</v>
      </c>
      <c r="F424" s="167" t="s">
        <v>682</v>
      </c>
      <c r="G424" s="168" t="s">
        <v>144</v>
      </c>
      <c r="H424" s="169">
        <v>383.28</v>
      </c>
      <c r="I424" s="170"/>
      <c r="J424" s="171">
        <f>ROUND(I424*H424,2)</f>
        <v>0</v>
      </c>
      <c r="K424" s="167" t="s">
        <v>145</v>
      </c>
      <c r="L424" s="34"/>
      <c r="M424" s="172" t="s">
        <v>20</v>
      </c>
      <c r="N424" s="173" t="s">
        <v>44</v>
      </c>
      <c r="O424" s="35"/>
      <c r="P424" s="174">
        <f>O424*H424</f>
        <v>0</v>
      </c>
      <c r="Q424" s="174">
        <v>0</v>
      </c>
      <c r="R424" s="174">
        <f>Q424*H424</f>
        <v>0</v>
      </c>
      <c r="S424" s="174">
        <v>0</v>
      </c>
      <c r="T424" s="175">
        <f>S424*H424</f>
        <v>0</v>
      </c>
      <c r="AR424" s="17" t="s">
        <v>146</v>
      </c>
      <c r="AT424" s="17" t="s">
        <v>141</v>
      </c>
      <c r="AU424" s="17" t="s">
        <v>81</v>
      </c>
      <c r="AY424" s="17" t="s">
        <v>139</v>
      </c>
      <c r="BE424" s="176">
        <f>IF(N424="základní",J424,0)</f>
        <v>0</v>
      </c>
      <c r="BF424" s="176">
        <f>IF(N424="snížená",J424,0)</f>
        <v>0</v>
      </c>
      <c r="BG424" s="176">
        <f>IF(N424="zákl. přenesená",J424,0)</f>
        <v>0</v>
      </c>
      <c r="BH424" s="176">
        <f>IF(N424="sníž. přenesená",J424,0)</f>
        <v>0</v>
      </c>
      <c r="BI424" s="176">
        <f>IF(N424="nulová",J424,0)</f>
        <v>0</v>
      </c>
      <c r="BJ424" s="17" t="s">
        <v>22</v>
      </c>
      <c r="BK424" s="176">
        <f>ROUND(I424*H424,2)</f>
        <v>0</v>
      </c>
      <c r="BL424" s="17" t="s">
        <v>146</v>
      </c>
      <c r="BM424" s="17" t="s">
        <v>683</v>
      </c>
    </row>
    <row r="425" spans="2:51" s="11" customFormat="1" ht="22.5" customHeight="1">
      <c r="B425" s="177"/>
      <c r="D425" s="178" t="s">
        <v>148</v>
      </c>
      <c r="E425" s="179" t="s">
        <v>20</v>
      </c>
      <c r="F425" s="180" t="s">
        <v>684</v>
      </c>
      <c r="H425" s="181">
        <v>259.2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79" t="s">
        <v>148</v>
      </c>
      <c r="AU425" s="179" t="s">
        <v>81</v>
      </c>
      <c r="AV425" s="11" t="s">
        <v>81</v>
      </c>
      <c r="AW425" s="11" t="s">
        <v>37</v>
      </c>
      <c r="AX425" s="11" t="s">
        <v>73</v>
      </c>
      <c r="AY425" s="179" t="s">
        <v>139</v>
      </c>
    </row>
    <row r="426" spans="2:51" s="11" customFormat="1" ht="22.5" customHeight="1">
      <c r="B426" s="177"/>
      <c r="D426" s="178" t="s">
        <v>148</v>
      </c>
      <c r="E426" s="179" t="s">
        <v>20</v>
      </c>
      <c r="F426" s="180" t="s">
        <v>685</v>
      </c>
      <c r="H426" s="181">
        <v>124.08</v>
      </c>
      <c r="I426" s="182"/>
      <c r="L426" s="177"/>
      <c r="M426" s="183"/>
      <c r="N426" s="184"/>
      <c r="O426" s="184"/>
      <c r="P426" s="184"/>
      <c r="Q426" s="184"/>
      <c r="R426" s="184"/>
      <c r="S426" s="184"/>
      <c r="T426" s="185"/>
      <c r="AT426" s="179" t="s">
        <v>148</v>
      </c>
      <c r="AU426" s="179" t="s">
        <v>81</v>
      </c>
      <c r="AV426" s="11" t="s">
        <v>81</v>
      </c>
      <c r="AW426" s="11" t="s">
        <v>37</v>
      </c>
      <c r="AX426" s="11" t="s">
        <v>73</v>
      </c>
      <c r="AY426" s="179" t="s">
        <v>139</v>
      </c>
    </row>
    <row r="427" spans="2:51" s="13" customFormat="1" ht="22.5" customHeight="1">
      <c r="B427" s="194"/>
      <c r="D427" s="195" t="s">
        <v>148</v>
      </c>
      <c r="E427" s="196" t="s">
        <v>20</v>
      </c>
      <c r="F427" s="197" t="s">
        <v>151</v>
      </c>
      <c r="H427" s="198">
        <v>383.28</v>
      </c>
      <c r="I427" s="199"/>
      <c r="L427" s="194"/>
      <c r="M427" s="200"/>
      <c r="N427" s="201"/>
      <c r="O427" s="201"/>
      <c r="P427" s="201"/>
      <c r="Q427" s="201"/>
      <c r="R427" s="201"/>
      <c r="S427" s="201"/>
      <c r="T427" s="202"/>
      <c r="AT427" s="203" t="s">
        <v>148</v>
      </c>
      <c r="AU427" s="203" t="s">
        <v>81</v>
      </c>
      <c r="AV427" s="13" t="s">
        <v>146</v>
      </c>
      <c r="AW427" s="13" t="s">
        <v>37</v>
      </c>
      <c r="AX427" s="13" t="s">
        <v>22</v>
      </c>
      <c r="AY427" s="203" t="s">
        <v>139</v>
      </c>
    </row>
    <row r="428" spans="2:65" s="1" customFormat="1" ht="31.5" customHeight="1">
      <c r="B428" s="164"/>
      <c r="C428" s="165" t="s">
        <v>686</v>
      </c>
      <c r="D428" s="165" t="s">
        <v>141</v>
      </c>
      <c r="E428" s="166" t="s">
        <v>687</v>
      </c>
      <c r="F428" s="167" t="s">
        <v>688</v>
      </c>
      <c r="G428" s="168" t="s">
        <v>144</v>
      </c>
      <c r="H428" s="169">
        <v>22996.8</v>
      </c>
      <c r="I428" s="170"/>
      <c r="J428" s="171">
        <f>ROUND(I428*H428,2)</f>
        <v>0</v>
      </c>
      <c r="K428" s="167" t="s">
        <v>145</v>
      </c>
      <c r="L428" s="34"/>
      <c r="M428" s="172" t="s">
        <v>20</v>
      </c>
      <c r="N428" s="173" t="s">
        <v>44</v>
      </c>
      <c r="O428" s="35"/>
      <c r="P428" s="174">
        <f>O428*H428</f>
        <v>0</v>
      </c>
      <c r="Q428" s="174">
        <v>0</v>
      </c>
      <c r="R428" s="174">
        <f>Q428*H428</f>
        <v>0</v>
      </c>
      <c r="S428" s="174">
        <v>0</v>
      </c>
      <c r="T428" s="175">
        <f>S428*H428</f>
        <v>0</v>
      </c>
      <c r="AR428" s="17" t="s">
        <v>146</v>
      </c>
      <c r="AT428" s="17" t="s">
        <v>141</v>
      </c>
      <c r="AU428" s="17" t="s">
        <v>81</v>
      </c>
      <c r="AY428" s="17" t="s">
        <v>139</v>
      </c>
      <c r="BE428" s="176">
        <f>IF(N428="základní",J428,0)</f>
        <v>0</v>
      </c>
      <c r="BF428" s="176">
        <f>IF(N428="snížená",J428,0)</f>
        <v>0</v>
      </c>
      <c r="BG428" s="176">
        <f>IF(N428="zákl. přenesená",J428,0)</f>
        <v>0</v>
      </c>
      <c r="BH428" s="176">
        <f>IF(N428="sníž. přenesená",J428,0)</f>
        <v>0</v>
      </c>
      <c r="BI428" s="176">
        <f>IF(N428="nulová",J428,0)</f>
        <v>0</v>
      </c>
      <c r="BJ428" s="17" t="s">
        <v>22</v>
      </c>
      <c r="BK428" s="176">
        <f>ROUND(I428*H428,2)</f>
        <v>0</v>
      </c>
      <c r="BL428" s="17" t="s">
        <v>146</v>
      </c>
      <c r="BM428" s="17" t="s">
        <v>689</v>
      </c>
    </row>
    <row r="429" spans="2:51" s="11" customFormat="1" ht="22.5" customHeight="1">
      <c r="B429" s="177"/>
      <c r="D429" s="178" t="s">
        <v>148</v>
      </c>
      <c r="E429" s="179" t="s">
        <v>20</v>
      </c>
      <c r="F429" s="180" t="s">
        <v>690</v>
      </c>
      <c r="H429" s="181">
        <v>22996.8</v>
      </c>
      <c r="I429" s="182"/>
      <c r="L429" s="177"/>
      <c r="M429" s="183"/>
      <c r="N429" s="184"/>
      <c r="O429" s="184"/>
      <c r="P429" s="184"/>
      <c r="Q429" s="184"/>
      <c r="R429" s="184"/>
      <c r="S429" s="184"/>
      <c r="T429" s="185"/>
      <c r="AT429" s="179" t="s">
        <v>148</v>
      </c>
      <c r="AU429" s="179" t="s">
        <v>81</v>
      </c>
      <c r="AV429" s="11" t="s">
        <v>81</v>
      </c>
      <c r="AW429" s="11" t="s">
        <v>37</v>
      </c>
      <c r="AX429" s="11" t="s">
        <v>73</v>
      </c>
      <c r="AY429" s="179" t="s">
        <v>139</v>
      </c>
    </row>
    <row r="430" spans="2:51" s="13" customFormat="1" ht="22.5" customHeight="1">
      <c r="B430" s="194"/>
      <c r="D430" s="195" t="s">
        <v>148</v>
      </c>
      <c r="E430" s="196" t="s">
        <v>20</v>
      </c>
      <c r="F430" s="197" t="s">
        <v>151</v>
      </c>
      <c r="H430" s="198">
        <v>22996.8</v>
      </c>
      <c r="I430" s="199"/>
      <c r="L430" s="194"/>
      <c r="M430" s="200"/>
      <c r="N430" s="201"/>
      <c r="O430" s="201"/>
      <c r="P430" s="201"/>
      <c r="Q430" s="201"/>
      <c r="R430" s="201"/>
      <c r="S430" s="201"/>
      <c r="T430" s="202"/>
      <c r="AT430" s="203" t="s">
        <v>148</v>
      </c>
      <c r="AU430" s="203" t="s">
        <v>81</v>
      </c>
      <c r="AV430" s="13" t="s">
        <v>146</v>
      </c>
      <c r="AW430" s="13" t="s">
        <v>37</v>
      </c>
      <c r="AX430" s="13" t="s">
        <v>22</v>
      </c>
      <c r="AY430" s="203" t="s">
        <v>139</v>
      </c>
    </row>
    <row r="431" spans="2:65" s="1" customFormat="1" ht="31.5" customHeight="1">
      <c r="B431" s="164"/>
      <c r="C431" s="165" t="s">
        <v>691</v>
      </c>
      <c r="D431" s="165" t="s">
        <v>141</v>
      </c>
      <c r="E431" s="166" t="s">
        <v>692</v>
      </c>
      <c r="F431" s="167" t="s">
        <v>693</v>
      </c>
      <c r="G431" s="168" t="s">
        <v>144</v>
      </c>
      <c r="H431" s="169">
        <v>383.28</v>
      </c>
      <c r="I431" s="170"/>
      <c r="J431" s="171">
        <f>ROUND(I431*H431,2)</f>
        <v>0</v>
      </c>
      <c r="K431" s="167" t="s">
        <v>145</v>
      </c>
      <c r="L431" s="34"/>
      <c r="M431" s="172" t="s">
        <v>20</v>
      </c>
      <c r="N431" s="173" t="s">
        <v>44</v>
      </c>
      <c r="O431" s="35"/>
      <c r="P431" s="174">
        <f>O431*H431</f>
        <v>0</v>
      </c>
      <c r="Q431" s="174">
        <v>0</v>
      </c>
      <c r="R431" s="174">
        <f>Q431*H431</f>
        <v>0</v>
      </c>
      <c r="S431" s="174">
        <v>0</v>
      </c>
      <c r="T431" s="175">
        <f>S431*H431</f>
        <v>0</v>
      </c>
      <c r="AR431" s="17" t="s">
        <v>146</v>
      </c>
      <c r="AT431" s="17" t="s">
        <v>141</v>
      </c>
      <c r="AU431" s="17" t="s">
        <v>81</v>
      </c>
      <c r="AY431" s="17" t="s">
        <v>139</v>
      </c>
      <c r="BE431" s="176">
        <f>IF(N431="základní",J431,0)</f>
        <v>0</v>
      </c>
      <c r="BF431" s="176">
        <f>IF(N431="snížená",J431,0)</f>
        <v>0</v>
      </c>
      <c r="BG431" s="176">
        <f>IF(N431="zákl. přenesená",J431,0)</f>
        <v>0</v>
      </c>
      <c r="BH431" s="176">
        <f>IF(N431="sníž. přenesená",J431,0)</f>
        <v>0</v>
      </c>
      <c r="BI431" s="176">
        <f>IF(N431="nulová",J431,0)</f>
        <v>0</v>
      </c>
      <c r="BJ431" s="17" t="s">
        <v>22</v>
      </c>
      <c r="BK431" s="176">
        <f>ROUND(I431*H431,2)</f>
        <v>0</v>
      </c>
      <c r="BL431" s="17" t="s">
        <v>146</v>
      </c>
      <c r="BM431" s="17" t="s">
        <v>694</v>
      </c>
    </row>
    <row r="432" spans="2:65" s="1" customFormat="1" ht="22.5" customHeight="1">
      <c r="B432" s="164"/>
      <c r="C432" s="165" t="s">
        <v>695</v>
      </c>
      <c r="D432" s="165" t="s">
        <v>141</v>
      </c>
      <c r="E432" s="166" t="s">
        <v>696</v>
      </c>
      <c r="F432" s="167" t="s">
        <v>697</v>
      </c>
      <c r="G432" s="168" t="s">
        <v>144</v>
      </c>
      <c r="H432" s="169">
        <v>383.28</v>
      </c>
      <c r="I432" s="170"/>
      <c r="J432" s="171">
        <f>ROUND(I432*H432,2)</f>
        <v>0</v>
      </c>
      <c r="K432" s="167" t="s">
        <v>145</v>
      </c>
      <c r="L432" s="34"/>
      <c r="M432" s="172" t="s">
        <v>20</v>
      </c>
      <c r="N432" s="173" t="s">
        <v>44</v>
      </c>
      <c r="O432" s="35"/>
      <c r="P432" s="174">
        <f>O432*H432</f>
        <v>0</v>
      </c>
      <c r="Q432" s="174">
        <v>0</v>
      </c>
      <c r="R432" s="174">
        <f>Q432*H432</f>
        <v>0</v>
      </c>
      <c r="S432" s="174">
        <v>0</v>
      </c>
      <c r="T432" s="175">
        <f>S432*H432</f>
        <v>0</v>
      </c>
      <c r="AR432" s="17" t="s">
        <v>146</v>
      </c>
      <c r="AT432" s="17" t="s">
        <v>141</v>
      </c>
      <c r="AU432" s="17" t="s">
        <v>81</v>
      </c>
      <c r="AY432" s="17" t="s">
        <v>139</v>
      </c>
      <c r="BE432" s="176">
        <f>IF(N432="základní",J432,0)</f>
        <v>0</v>
      </c>
      <c r="BF432" s="176">
        <f>IF(N432="snížená",J432,0)</f>
        <v>0</v>
      </c>
      <c r="BG432" s="176">
        <f>IF(N432="zákl. přenesená",J432,0)</f>
        <v>0</v>
      </c>
      <c r="BH432" s="176">
        <f>IF(N432="sníž. přenesená",J432,0)</f>
        <v>0</v>
      </c>
      <c r="BI432" s="176">
        <f>IF(N432="nulová",J432,0)</f>
        <v>0</v>
      </c>
      <c r="BJ432" s="17" t="s">
        <v>22</v>
      </c>
      <c r="BK432" s="176">
        <f>ROUND(I432*H432,2)</f>
        <v>0</v>
      </c>
      <c r="BL432" s="17" t="s">
        <v>146</v>
      </c>
      <c r="BM432" s="17" t="s">
        <v>698</v>
      </c>
    </row>
    <row r="433" spans="2:51" s="11" customFormat="1" ht="22.5" customHeight="1">
      <c r="B433" s="177"/>
      <c r="D433" s="178" t="s">
        <v>148</v>
      </c>
      <c r="E433" s="179" t="s">
        <v>20</v>
      </c>
      <c r="F433" s="180" t="s">
        <v>699</v>
      </c>
      <c r="H433" s="181">
        <v>383.28</v>
      </c>
      <c r="I433" s="182"/>
      <c r="L433" s="177"/>
      <c r="M433" s="183"/>
      <c r="N433" s="184"/>
      <c r="O433" s="184"/>
      <c r="P433" s="184"/>
      <c r="Q433" s="184"/>
      <c r="R433" s="184"/>
      <c r="S433" s="184"/>
      <c r="T433" s="185"/>
      <c r="AT433" s="179" t="s">
        <v>148</v>
      </c>
      <c r="AU433" s="179" t="s">
        <v>81</v>
      </c>
      <c r="AV433" s="11" t="s">
        <v>81</v>
      </c>
      <c r="AW433" s="11" t="s">
        <v>37</v>
      </c>
      <c r="AX433" s="11" t="s">
        <v>73</v>
      </c>
      <c r="AY433" s="179" t="s">
        <v>139</v>
      </c>
    </row>
    <row r="434" spans="2:51" s="13" customFormat="1" ht="22.5" customHeight="1">
      <c r="B434" s="194"/>
      <c r="D434" s="195" t="s">
        <v>148</v>
      </c>
      <c r="E434" s="196" t="s">
        <v>20</v>
      </c>
      <c r="F434" s="197" t="s">
        <v>151</v>
      </c>
      <c r="H434" s="198">
        <v>383.28</v>
      </c>
      <c r="I434" s="199"/>
      <c r="L434" s="194"/>
      <c r="M434" s="200"/>
      <c r="N434" s="201"/>
      <c r="O434" s="201"/>
      <c r="P434" s="201"/>
      <c r="Q434" s="201"/>
      <c r="R434" s="201"/>
      <c r="S434" s="201"/>
      <c r="T434" s="202"/>
      <c r="AT434" s="203" t="s">
        <v>148</v>
      </c>
      <c r="AU434" s="203" t="s">
        <v>81</v>
      </c>
      <c r="AV434" s="13" t="s">
        <v>146</v>
      </c>
      <c r="AW434" s="13" t="s">
        <v>37</v>
      </c>
      <c r="AX434" s="13" t="s">
        <v>22</v>
      </c>
      <c r="AY434" s="203" t="s">
        <v>139</v>
      </c>
    </row>
    <row r="435" spans="2:65" s="1" customFormat="1" ht="22.5" customHeight="1">
      <c r="B435" s="164"/>
      <c r="C435" s="165" t="s">
        <v>700</v>
      </c>
      <c r="D435" s="165" t="s">
        <v>141</v>
      </c>
      <c r="E435" s="166" t="s">
        <v>701</v>
      </c>
      <c r="F435" s="167" t="s">
        <v>702</v>
      </c>
      <c r="G435" s="168" t="s">
        <v>144</v>
      </c>
      <c r="H435" s="169">
        <v>22996.8</v>
      </c>
      <c r="I435" s="170"/>
      <c r="J435" s="171">
        <f>ROUND(I435*H435,2)</f>
        <v>0</v>
      </c>
      <c r="K435" s="167" t="s">
        <v>145</v>
      </c>
      <c r="L435" s="34"/>
      <c r="M435" s="172" t="s">
        <v>20</v>
      </c>
      <c r="N435" s="173" t="s">
        <v>44</v>
      </c>
      <c r="O435" s="35"/>
      <c r="P435" s="174">
        <f>O435*H435</f>
        <v>0</v>
      </c>
      <c r="Q435" s="174">
        <v>0</v>
      </c>
      <c r="R435" s="174">
        <f>Q435*H435</f>
        <v>0</v>
      </c>
      <c r="S435" s="174">
        <v>0</v>
      </c>
      <c r="T435" s="175">
        <f>S435*H435</f>
        <v>0</v>
      </c>
      <c r="AR435" s="17" t="s">
        <v>146</v>
      </c>
      <c r="AT435" s="17" t="s">
        <v>141</v>
      </c>
      <c r="AU435" s="17" t="s">
        <v>81</v>
      </c>
      <c r="AY435" s="17" t="s">
        <v>139</v>
      </c>
      <c r="BE435" s="176">
        <f>IF(N435="základní",J435,0)</f>
        <v>0</v>
      </c>
      <c r="BF435" s="176">
        <f>IF(N435="snížená",J435,0)</f>
        <v>0</v>
      </c>
      <c r="BG435" s="176">
        <f>IF(N435="zákl. přenesená",J435,0)</f>
        <v>0</v>
      </c>
      <c r="BH435" s="176">
        <f>IF(N435="sníž. přenesená",J435,0)</f>
        <v>0</v>
      </c>
      <c r="BI435" s="176">
        <f>IF(N435="nulová",J435,0)</f>
        <v>0</v>
      </c>
      <c r="BJ435" s="17" t="s">
        <v>22</v>
      </c>
      <c r="BK435" s="176">
        <f>ROUND(I435*H435,2)</f>
        <v>0</v>
      </c>
      <c r="BL435" s="17" t="s">
        <v>146</v>
      </c>
      <c r="BM435" s="17" t="s">
        <v>703</v>
      </c>
    </row>
    <row r="436" spans="2:51" s="11" customFormat="1" ht="22.5" customHeight="1">
      <c r="B436" s="177"/>
      <c r="D436" s="178" t="s">
        <v>148</v>
      </c>
      <c r="E436" s="179" t="s">
        <v>20</v>
      </c>
      <c r="F436" s="180" t="s">
        <v>690</v>
      </c>
      <c r="H436" s="181">
        <v>22996.8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79" t="s">
        <v>148</v>
      </c>
      <c r="AU436" s="179" t="s">
        <v>81</v>
      </c>
      <c r="AV436" s="11" t="s">
        <v>81</v>
      </c>
      <c r="AW436" s="11" t="s">
        <v>37</v>
      </c>
      <c r="AX436" s="11" t="s">
        <v>73</v>
      </c>
      <c r="AY436" s="179" t="s">
        <v>139</v>
      </c>
    </row>
    <row r="437" spans="2:51" s="13" customFormat="1" ht="22.5" customHeight="1">
      <c r="B437" s="194"/>
      <c r="D437" s="195" t="s">
        <v>148</v>
      </c>
      <c r="E437" s="196" t="s">
        <v>20</v>
      </c>
      <c r="F437" s="197" t="s">
        <v>151</v>
      </c>
      <c r="H437" s="198">
        <v>22996.8</v>
      </c>
      <c r="I437" s="199"/>
      <c r="L437" s="194"/>
      <c r="M437" s="200"/>
      <c r="N437" s="201"/>
      <c r="O437" s="201"/>
      <c r="P437" s="201"/>
      <c r="Q437" s="201"/>
      <c r="R437" s="201"/>
      <c r="S437" s="201"/>
      <c r="T437" s="202"/>
      <c r="AT437" s="203" t="s">
        <v>148</v>
      </c>
      <c r="AU437" s="203" t="s">
        <v>81</v>
      </c>
      <c r="AV437" s="13" t="s">
        <v>146</v>
      </c>
      <c r="AW437" s="13" t="s">
        <v>37</v>
      </c>
      <c r="AX437" s="13" t="s">
        <v>22</v>
      </c>
      <c r="AY437" s="203" t="s">
        <v>139</v>
      </c>
    </row>
    <row r="438" spans="2:65" s="1" customFormat="1" ht="22.5" customHeight="1">
      <c r="B438" s="164"/>
      <c r="C438" s="165" t="s">
        <v>704</v>
      </c>
      <c r="D438" s="165" t="s">
        <v>141</v>
      </c>
      <c r="E438" s="166" t="s">
        <v>705</v>
      </c>
      <c r="F438" s="167" t="s">
        <v>706</v>
      </c>
      <c r="G438" s="168" t="s">
        <v>144</v>
      </c>
      <c r="H438" s="169">
        <v>383.28</v>
      </c>
      <c r="I438" s="170"/>
      <c r="J438" s="171">
        <f>ROUND(I438*H438,2)</f>
        <v>0</v>
      </c>
      <c r="K438" s="167" t="s">
        <v>145</v>
      </c>
      <c r="L438" s="34"/>
      <c r="M438" s="172" t="s">
        <v>20</v>
      </c>
      <c r="N438" s="173" t="s">
        <v>44</v>
      </c>
      <c r="O438" s="35"/>
      <c r="P438" s="174">
        <f>O438*H438</f>
        <v>0</v>
      </c>
      <c r="Q438" s="174">
        <v>0</v>
      </c>
      <c r="R438" s="174">
        <f>Q438*H438</f>
        <v>0</v>
      </c>
      <c r="S438" s="174">
        <v>0</v>
      </c>
      <c r="T438" s="175">
        <f>S438*H438</f>
        <v>0</v>
      </c>
      <c r="AR438" s="17" t="s">
        <v>146</v>
      </c>
      <c r="AT438" s="17" t="s">
        <v>141</v>
      </c>
      <c r="AU438" s="17" t="s">
        <v>81</v>
      </c>
      <c r="AY438" s="17" t="s">
        <v>139</v>
      </c>
      <c r="BE438" s="176">
        <f>IF(N438="základní",J438,0)</f>
        <v>0</v>
      </c>
      <c r="BF438" s="176">
        <f>IF(N438="snížená",J438,0)</f>
        <v>0</v>
      </c>
      <c r="BG438" s="176">
        <f>IF(N438="zákl. přenesená",J438,0)</f>
        <v>0</v>
      </c>
      <c r="BH438" s="176">
        <f>IF(N438="sníž. přenesená",J438,0)</f>
        <v>0</v>
      </c>
      <c r="BI438" s="176">
        <f>IF(N438="nulová",J438,0)</f>
        <v>0</v>
      </c>
      <c r="BJ438" s="17" t="s">
        <v>22</v>
      </c>
      <c r="BK438" s="176">
        <f>ROUND(I438*H438,2)</f>
        <v>0</v>
      </c>
      <c r="BL438" s="17" t="s">
        <v>146</v>
      </c>
      <c r="BM438" s="17" t="s">
        <v>707</v>
      </c>
    </row>
    <row r="439" spans="2:51" s="11" customFormat="1" ht="22.5" customHeight="1">
      <c r="B439" s="177"/>
      <c r="D439" s="178" t="s">
        <v>148</v>
      </c>
      <c r="E439" s="179" t="s">
        <v>20</v>
      </c>
      <c r="F439" s="180" t="s">
        <v>699</v>
      </c>
      <c r="H439" s="181">
        <v>383.28</v>
      </c>
      <c r="I439" s="182"/>
      <c r="L439" s="177"/>
      <c r="M439" s="183"/>
      <c r="N439" s="184"/>
      <c r="O439" s="184"/>
      <c r="P439" s="184"/>
      <c r="Q439" s="184"/>
      <c r="R439" s="184"/>
      <c r="S439" s="184"/>
      <c r="T439" s="185"/>
      <c r="AT439" s="179" t="s">
        <v>148</v>
      </c>
      <c r="AU439" s="179" t="s">
        <v>81</v>
      </c>
      <c r="AV439" s="11" t="s">
        <v>81</v>
      </c>
      <c r="AW439" s="11" t="s">
        <v>37</v>
      </c>
      <c r="AX439" s="11" t="s">
        <v>73</v>
      </c>
      <c r="AY439" s="179" t="s">
        <v>139</v>
      </c>
    </row>
    <row r="440" spans="2:51" s="13" customFormat="1" ht="22.5" customHeight="1">
      <c r="B440" s="194"/>
      <c r="D440" s="195" t="s">
        <v>148</v>
      </c>
      <c r="E440" s="196" t="s">
        <v>20</v>
      </c>
      <c r="F440" s="197" t="s">
        <v>151</v>
      </c>
      <c r="H440" s="198">
        <v>383.28</v>
      </c>
      <c r="I440" s="199"/>
      <c r="L440" s="194"/>
      <c r="M440" s="200"/>
      <c r="N440" s="201"/>
      <c r="O440" s="201"/>
      <c r="P440" s="201"/>
      <c r="Q440" s="201"/>
      <c r="R440" s="201"/>
      <c r="S440" s="201"/>
      <c r="T440" s="202"/>
      <c r="AT440" s="203" t="s">
        <v>148</v>
      </c>
      <c r="AU440" s="203" t="s">
        <v>81</v>
      </c>
      <c r="AV440" s="13" t="s">
        <v>146</v>
      </c>
      <c r="AW440" s="13" t="s">
        <v>37</v>
      </c>
      <c r="AX440" s="13" t="s">
        <v>22</v>
      </c>
      <c r="AY440" s="203" t="s">
        <v>139</v>
      </c>
    </row>
    <row r="441" spans="2:65" s="1" customFormat="1" ht="31.5" customHeight="1">
      <c r="B441" s="164"/>
      <c r="C441" s="165" t="s">
        <v>708</v>
      </c>
      <c r="D441" s="165" t="s">
        <v>141</v>
      </c>
      <c r="E441" s="166" t="s">
        <v>709</v>
      </c>
      <c r="F441" s="167" t="s">
        <v>710</v>
      </c>
      <c r="G441" s="168" t="s">
        <v>144</v>
      </c>
      <c r="H441" s="169">
        <v>213.21</v>
      </c>
      <c r="I441" s="170"/>
      <c r="J441" s="171">
        <f>ROUND(I441*H441,2)</f>
        <v>0</v>
      </c>
      <c r="K441" s="167" t="s">
        <v>145</v>
      </c>
      <c r="L441" s="34"/>
      <c r="M441" s="172" t="s">
        <v>20</v>
      </c>
      <c r="N441" s="173" t="s">
        <v>44</v>
      </c>
      <c r="O441" s="35"/>
      <c r="P441" s="174">
        <f>O441*H441</f>
        <v>0</v>
      </c>
      <c r="Q441" s="174">
        <v>0.00013</v>
      </c>
      <c r="R441" s="174">
        <f>Q441*H441</f>
        <v>0.0277173</v>
      </c>
      <c r="S441" s="174">
        <v>0</v>
      </c>
      <c r="T441" s="175">
        <f>S441*H441</f>
        <v>0</v>
      </c>
      <c r="AR441" s="17" t="s">
        <v>146</v>
      </c>
      <c r="AT441" s="17" t="s">
        <v>141</v>
      </c>
      <c r="AU441" s="17" t="s">
        <v>81</v>
      </c>
      <c r="AY441" s="17" t="s">
        <v>139</v>
      </c>
      <c r="BE441" s="176">
        <f>IF(N441="základní",J441,0)</f>
        <v>0</v>
      </c>
      <c r="BF441" s="176">
        <f>IF(N441="snížená",J441,0)</f>
        <v>0</v>
      </c>
      <c r="BG441" s="176">
        <f>IF(N441="zákl. přenesená",J441,0)</f>
        <v>0</v>
      </c>
      <c r="BH441" s="176">
        <f>IF(N441="sníž. přenesená",J441,0)</f>
        <v>0</v>
      </c>
      <c r="BI441" s="176">
        <f>IF(N441="nulová",J441,0)</f>
        <v>0</v>
      </c>
      <c r="BJ441" s="17" t="s">
        <v>22</v>
      </c>
      <c r="BK441" s="176">
        <f>ROUND(I441*H441,2)</f>
        <v>0</v>
      </c>
      <c r="BL441" s="17" t="s">
        <v>146</v>
      </c>
      <c r="BM441" s="17" t="s">
        <v>711</v>
      </c>
    </row>
    <row r="442" spans="2:51" s="11" customFormat="1" ht="22.5" customHeight="1">
      <c r="B442" s="177"/>
      <c r="D442" s="178" t="s">
        <v>148</v>
      </c>
      <c r="E442" s="179" t="s">
        <v>20</v>
      </c>
      <c r="F442" s="180" t="s">
        <v>712</v>
      </c>
      <c r="H442" s="181">
        <v>213.21</v>
      </c>
      <c r="I442" s="182"/>
      <c r="L442" s="177"/>
      <c r="M442" s="183"/>
      <c r="N442" s="184"/>
      <c r="O442" s="184"/>
      <c r="P442" s="184"/>
      <c r="Q442" s="184"/>
      <c r="R442" s="184"/>
      <c r="S442" s="184"/>
      <c r="T442" s="185"/>
      <c r="AT442" s="179" t="s">
        <v>148</v>
      </c>
      <c r="AU442" s="179" t="s">
        <v>81</v>
      </c>
      <c r="AV442" s="11" t="s">
        <v>81</v>
      </c>
      <c r="AW442" s="11" t="s">
        <v>37</v>
      </c>
      <c r="AX442" s="11" t="s">
        <v>73</v>
      </c>
      <c r="AY442" s="179" t="s">
        <v>139</v>
      </c>
    </row>
    <row r="443" spans="2:51" s="13" customFormat="1" ht="22.5" customHeight="1">
      <c r="B443" s="194"/>
      <c r="D443" s="195" t="s">
        <v>148</v>
      </c>
      <c r="E443" s="196" t="s">
        <v>20</v>
      </c>
      <c r="F443" s="197" t="s">
        <v>151</v>
      </c>
      <c r="H443" s="198">
        <v>213.21</v>
      </c>
      <c r="I443" s="199"/>
      <c r="L443" s="194"/>
      <c r="M443" s="200"/>
      <c r="N443" s="201"/>
      <c r="O443" s="201"/>
      <c r="P443" s="201"/>
      <c r="Q443" s="201"/>
      <c r="R443" s="201"/>
      <c r="S443" s="201"/>
      <c r="T443" s="202"/>
      <c r="AT443" s="203" t="s">
        <v>148</v>
      </c>
      <c r="AU443" s="203" t="s">
        <v>81</v>
      </c>
      <c r="AV443" s="13" t="s">
        <v>146</v>
      </c>
      <c r="AW443" s="13" t="s">
        <v>37</v>
      </c>
      <c r="AX443" s="13" t="s">
        <v>22</v>
      </c>
      <c r="AY443" s="203" t="s">
        <v>139</v>
      </c>
    </row>
    <row r="444" spans="2:65" s="1" customFormat="1" ht="31.5" customHeight="1">
      <c r="B444" s="164"/>
      <c r="C444" s="165" t="s">
        <v>713</v>
      </c>
      <c r="D444" s="165" t="s">
        <v>141</v>
      </c>
      <c r="E444" s="166" t="s">
        <v>714</v>
      </c>
      <c r="F444" s="167" t="s">
        <v>715</v>
      </c>
      <c r="G444" s="168" t="s">
        <v>144</v>
      </c>
      <c r="H444" s="169">
        <v>62</v>
      </c>
      <c r="I444" s="170"/>
      <c r="J444" s="171">
        <f>ROUND(I444*H444,2)</f>
        <v>0</v>
      </c>
      <c r="K444" s="167" t="s">
        <v>145</v>
      </c>
      <c r="L444" s="34"/>
      <c r="M444" s="172" t="s">
        <v>20</v>
      </c>
      <c r="N444" s="173" t="s">
        <v>44</v>
      </c>
      <c r="O444" s="35"/>
      <c r="P444" s="174">
        <f>O444*H444</f>
        <v>0</v>
      </c>
      <c r="Q444" s="174">
        <v>0.00021</v>
      </c>
      <c r="R444" s="174">
        <f>Q444*H444</f>
        <v>0.01302</v>
      </c>
      <c r="S444" s="174">
        <v>0</v>
      </c>
      <c r="T444" s="175">
        <f>S444*H444</f>
        <v>0</v>
      </c>
      <c r="AR444" s="17" t="s">
        <v>146</v>
      </c>
      <c r="AT444" s="17" t="s">
        <v>141</v>
      </c>
      <c r="AU444" s="17" t="s">
        <v>81</v>
      </c>
      <c r="AY444" s="17" t="s">
        <v>139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22</v>
      </c>
      <c r="BK444" s="176">
        <f>ROUND(I444*H444,2)</f>
        <v>0</v>
      </c>
      <c r="BL444" s="17" t="s">
        <v>146</v>
      </c>
      <c r="BM444" s="17" t="s">
        <v>716</v>
      </c>
    </row>
    <row r="445" spans="2:51" s="11" customFormat="1" ht="22.5" customHeight="1">
      <c r="B445" s="177"/>
      <c r="D445" s="178" t="s">
        <v>148</v>
      </c>
      <c r="E445" s="179" t="s">
        <v>20</v>
      </c>
      <c r="F445" s="180" t="s">
        <v>469</v>
      </c>
      <c r="H445" s="181">
        <v>62</v>
      </c>
      <c r="I445" s="182"/>
      <c r="L445" s="177"/>
      <c r="M445" s="183"/>
      <c r="N445" s="184"/>
      <c r="O445" s="184"/>
      <c r="P445" s="184"/>
      <c r="Q445" s="184"/>
      <c r="R445" s="184"/>
      <c r="S445" s="184"/>
      <c r="T445" s="185"/>
      <c r="AT445" s="179" t="s">
        <v>148</v>
      </c>
      <c r="AU445" s="179" t="s">
        <v>81</v>
      </c>
      <c r="AV445" s="11" t="s">
        <v>81</v>
      </c>
      <c r="AW445" s="11" t="s">
        <v>37</v>
      </c>
      <c r="AX445" s="11" t="s">
        <v>73</v>
      </c>
      <c r="AY445" s="179" t="s">
        <v>139</v>
      </c>
    </row>
    <row r="446" spans="2:51" s="13" customFormat="1" ht="22.5" customHeight="1">
      <c r="B446" s="194"/>
      <c r="D446" s="195" t="s">
        <v>148</v>
      </c>
      <c r="E446" s="196" t="s">
        <v>20</v>
      </c>
      <c r="F446" s="197" t="s">
        <v>151</v>
      </c>
      <c r="H446" s="198">
        <v>62</v>
      </c>
      <c r="I446" s="199"/>
      <c r="L446" s="194"/>
      <c r="M446" s="200"/>
      <c r="N446" s="201"/>
      <c r="O446" s="201"/>
      <c r="P446" s="201"/>
      <c r="Q446" s="201"/>
      <c r="R446" s="201"/>
      <c r="S446" s="201"/>
      <c r="T446" s="202"/>
      <c r="AT446" s="203" t="s">
        <v>148</v>
      </c>
      <c r="AU446" s="203" t="s">
        <v>81</v>
      </c>
      <c r="AV446" s="13" t="s">
        <v>146</v>
      </c>
      <c r="AW446" s="13" t="s">
        <v>37</v>
      </c>
      <c r="AX446" s="13" t="s">
        <v>22</v>
      </c>
      <c r="AY446" s="203" t="s">
        <v>139</v>
      </c>
    </row>
    <row r="447" spans="2:65" s="1" customFormat="1" ht="22.5" customHeight="1">
      <c r="B447" s="164"/>
      <c r="C447" s="165" t="s">
        <v>717</v>
      </c>
      <c r="D447" s="165" t="s">
        <v>141</v>
      </c>
      <c r="E447" s="166" t="s">
        <v>718</v>
      </c>
      <c r="F447" s="167" t="s">
        <v>719</v>
      </c>
      <c r="G447" s="168" t="s">
        <v>144</v>
      </c>
      <c r="H447" s="169">
        <v>275.91</v>
      </c>
      <c r="I447" s="170"/>
      <c r="J447" s="171">
        <f>ROUND(I447*H447,2)</f>
        <v>0</v>
      </c>
      <c r="K447" s="167" t="s">
        <v>145</v>
      </c>
      <c r="L447" s="34"/>
      <c r="M447" s="172" t="s">
        <v>20</v>
      </c>
      <c r="N447" s="173" t="s">
        <v>44</v>
      </c>
      <c r="O447" s="35"/>
      <c r="P447" s="174">
        <f>O447*H447</f>
        <v>0</v>
      </c>
      <c r="Q447" s="174">
        <v>4E-05</v>
      </c>
      <c r="R447" s="174">
        <f>Q447*H447</f>
        <v>0.011036400000000002</v>
      </c>
      <c r="S447" s="174">
        <v>0</v>
      </c>
      <c r="T447" s="175">
        <f>S447*H447</f>
        <v>0</v>
      </c>
      <c r="AR447" s="17" t="s">
        <v>146</v>
      </c>
      <c r="AT447" s="17" t="s">
        <v>141</v>
      </c>
      <c r="AU447" s="17" t="s">
        <v>81</v>
      </c>
      <c r="AY447" s="17" t="s">
        <v>139</v>
      </c>
      <c r="BE447" s="176">
        <f>IF(N447="základní",J447,0)</f>
        <v>0</v>
      </c>
      <c r="BF447" s="176">
        <f>IF(N447="snížená",J447,0)</f>
        <v>0</v>
      </c>
      <c r="BG447" s="176">
        <f>IF(N447="zákl. přenesená",J447,0)</f>
        <v>0</v>
      </c>
      <c r="BH447" s="176">
        <f>IF(N447="sníž. přenesená",J447,0)</f>
        <v>0</v>
      </c>
      <c r="BI447" s="176">
        <f>IF(N447="nulová",J447,0)</f>
        <v>0</v>
      </c>
      <c r="BJ447" s="17" t="s">
        <v>22</v>
      </c>
      <c r="BK447" s="176">
        <f>ROUND(I447*H447,2)</f>
        <v>0</v>
      </c>
      <c r="BL447" s="17" t="s">
        <v>146</v>
      </c>
      <c r="BM447" s="17" t="s">
        <v>720</v>
      </c>
    </row>
    <row r="448" spans="2:51" s="11" customFormat="1" ht="22.5" customHeight="1">
      <c r="B448" s="177"/>
      <c r="D448" s="178" t="s">
        <v>148</v>
      </c>
      <c r="E448" s="179" t="s">
        <v>20</v>
      </c>
      <c r="F448" s="180" t="s">
        <v>721</v>
      </c>
      <c r="H448" s="181">
        <v>275.91</v>
      </c>
      <c r="I448" s="182"/>
      <c r="L448" s="177"/>
      <c r="M448" s="183"/>
      <c r="N448" s="184"/>
      <c r="O448" s="184"/>
      <c r="P448" s="184"/>
      <c r="Q448" s="184"/>
      <c r="R448" s="184"/>
      <c r="S448" s="184"/>
      <c r="T448" s="185"/>
      <c r="AT448" s="179" t="s">
        <v>148</v>
      </c>
      <c r="AU448" s="179" t="s">
        <v>81</v>
      </c>
      <c r="AV448" s="11" t="s">
        <v>81</v>
      </c>
      <c r="AW448" s="11" t="s">
        <v>37</v>
      </c>
      <c r="AX448" s="11" t="s">
        <v>73</v>
      </c>
      <c r="AY448" s="179" t="s">
        <v>139</v>
      </c>
    </row>
    <row r="449" spans="2:51" s="13" customFormat="1" ht="22.5" customHeight="1">
      <c r="B449" s="194"/>
      <c r="D449" s="195" t="s">
        <v>148</v>
      </c>
      <c r="E449" s="196" t="s">
        <v>20</v>
      </c>
      <c r="F449" s="197" t="s">
        <v>151</v>
      </c>
      <c r="H449" s="198">
        <v>275.91</v>
      </c>
      <c r="I449" s="199"/>
      <c r="L449" s="194"/>
      <c r="M449" s="200"/>
      <c r="N449" s="201"/>
      <c r="O449" s="201"/>
      <c r="P449" s="201"/>
      <c r="Q449" s="201"/>
      <c r="R449" s="201"/>
      <c r="S449" s="201"/>
      <c r="T449" s="202"/>
      <c r="AT449" s="203" t="s">
        <v>148</v>
      </c>
      <c r="AU449" s="203" t="s">
        <v>81</v>
      </c>
      <c r="AV449" s="13" t="s">
        <v>146</v>
      </c>
      <c r="AW449" s="13" t="s">
        <v>37</v>
      </c>
      <c r="AX449" s="13" t="s">
        <v>22</v>
      </c>
      <c r="AY449" s="203" t="s">
        <v>139</v>
      </c>
    </row>
    <row r="450" spans="2:65" s="1" customFormat="1" ht="22.5" customHeight="1">
      <c r="B450" s="164"/>
      <c r="C450" s="165" t="s">
        <v>722</v>
      </c>
      <c r="D450" s="165" t="s">
        <v>141</v>
      </c>
      <c r="E450" s="166" t="s">
        <v>723</v>
      </c>
      <c r="F450" s="167" t="s">
        <v>724</v>
      </c>
      <c r="G450" s="168" t="s">
        <v>144</v>
      </c>
      <c r="H450" s="169">
        <v>12.18</v>
      </c>
      <c r="I450" s="170"/>
      <c r="J450" s="171">
        <f>ROUND(I450*H450,2)</f>
        <v>0</v>
      </c>
      <c r="K450" s="167" t="s">
        <v>145</v>
      </c>
      <c r="L450" s="34"/>
      <c r="M450" s="172" t="s">
        <v>20</v>
      </c>
      <c r="N450" s="173" t="s">
        <v>44</v>
      </c>
      <c r="O450" s="35"/>
      <c r="P450" s="174">
        <f>O450*H450</f>
        <v>0</v>
      </c>
      <c r="Q450" s="174">
        <v>0.00036</v>
      </c>
      <c r="R450" s="174">
        <f>Q450*H450</f>
        <v>0.0043848</v>
      </c>
      <c r="S450" s="174">
        <v>0</v>
      </c>
      <c r="T450" s="175">
        <f>S450*H450</f>
        <v>0</v>
      </c>
      <c r="AR450" s="17" t="s">
        <v>146</v>
      </c>
      <c r="AT450" s="17" t="s">
        <v>141</v>
      </c>
      <c r="AU450" s="17" t="s">
        <v>81</v>
      </c>
      <c r="AY450" s="17" t="s">
        <v>139</v>
      </c>
      <c r="BE450" s="176">
        <f>IF(N450="základní",J450,0)</f>
        <v>0</v>
      </c>
      <c r="BF450" s="176">
        <f>IF(N450="snížená",J450,0)</f>
        <v>0</v>
      </c>
      <c r="BG450" s="176">
        <f>IF(N450="zákl. přenesená",J450,0)</f>
        <v>0</v>
      </c>
      <c r="BH450" s="176">
        <f>IF(N450="sníž. přenesená",J450,0)</f>
        <v>0</v>
      </c>
      <c r="BI450" s="176">
        <f>IF(N450="nulová",J450,0)</f>
        <v>0</v>
      </c>
      <c r="BJ450" s="17" t="s">
        <v>22</v>
      </c>
      <c r="BK450" s="176">
        <f>ROUND(I450*H450,2)</f>
        <v>0</v>
      </c>
      <c r="BL450" s="17" t="s">
        <v>146</v>
      </c>
      <c r="BM450" s="17" t="s">
        <v>725</v>
      </c>
    </row>
    <row r="451" spans="2:51" s="11" customFormat="1" ht="22.5" customHeight="1">
      <c r="B451" s="177"/>
      <c r="D451" s="178" t="s">
        <v>148</v>
      </c>
      <c r="E451" s="179" t="s">
        <v>20</v>
      </c>
      <c r="F451" s="180" t="s">
        <v>726</v>
      </c>
      <c r="H451" s="181">
        <v>9.3</v>
      </c>
      <c r="I451" s="182"/>
      <c r="L451" s="177"/>
      <c r="M451" s="183"/>
      <c r="N451" s="184"/>
      <c r="O451" s="184"/>
      <c r="P451" s="184"/>
      <c r="Q451" s="184"/>
      <c r="R451" s="184"/>
      <c r="S451" s="184"/>
      <c r="T451" s="185"/>
      <c r="AT451" s="179" t="s">
        <v>148</v>
      </c>
      <c r="AU451" s="179" t="s">
        <v>81</v>
      </c>
      <c r="AV451" s="11" t="s">
        <v>81</v>
      </c>
      <c r="AW451" s="11" t="s">
        <v>37</v>
      </c>
      <c r="AX451" s="11" t="s">
        <v>73</v>
      </c>
      <c r="AY451" s="179" t="s">
        <v>139</v>
      </c>
    </row>
    <row r="452" spans="2:51" s="11" customFormat="1" ht="22.5" customHeight="1">
      <c r="B452" s="177"/>
      <c r="D452" s="178" t="s">
        <v>148</v>
      </c>
      <c r="E452" s="179" t="s">
        <v>20</v>
      </c>
      <c r="F452" s="180" t="s">
        <v>727</v>
      </c>
      <c r="H452" s="181">
        <v>2.88</v>
      </c>
      <c r="I452" s="182"/>
      <c r="L452" s="177"/>
      <c r="M452" s="183"/>
      <c r="N452" s="184"/>
      <c r="O452" s="184"/>
      <c r="P452" s="184"/>
      <c r="Q452" s="184"/>
      <c r="R452" s="184"/>
      <c r="S452" s="184"/>
      <c r="T452" s="185"/>
      <c r="AT452" s="179" t="s">
        <v>148</v>
      </c>
      <c r="AU452" s="179" t="s">
        <v>81</v>
      </c>
      <c r="AV452" s="11" t="s">
        <v>81</v>
      </c>
      <c r="AW452" s="11" t="s">
        <v>37</v>
      </c>
      <c r="AX452" s="11" t="s">
        <v>73</v>
      </c>
      <c r="AY452" s="179" t="s">
        <v>139</v>
      </c>
    </row>
    <row r="453" spans="2:51" s="13" customFormat="1" ht="22.5" customHeight="1">
      <c r="B453" s="194"/>
      <c r="D453" s="195" t="s">
        <v>148</v>
      </c>
      <c r="E453" s="196" t="s">
        <v>20</v>
      </c>
      <c r="F453" s="197" t="s">
        <v>151</v>
      </c>
      <c r="H453" s="198">
        <v>12.18</v>
      </c>
      <c r="I453" s="199"/>
      <c r="L453" s="194"/>
      <c r="M453" s="200"/>
      <c r="N453" s="201"/>
      <c r="O453" s="201"/>
      <c r="P453" s="201"/>
      <c r="Q453" s="201"/>
      <c r="R453" s="201"/>
      <c r="S453" s="201"/>
      <c r="T453" s="202"/>
      <c r="AT453" s="203" t="s">
        <v>148</v>
      </c>
      <c r="AU453" s="203" t="s">
        <v>81</v>
      </c>
      <c r="AV453" s="13" t="s">
        <v>146</v>
      </c>
      <c r="AW453" s="13" t="s">
        <v>37</v>
      </c>
      <c r="AX453" s="13" t="s">
        <v>22</v>
      </c>
      <c r="AY453" s="203" t="s">
        <v>139</v>
      </c>
    </row>
    <row r="454" spans="2:65" s="1" customFormat="1" ht="22.5" customHeight="1">
      <c r="B454" s="164"/>
      <c r="C454" s="165" t="s">
        <v>728</v>
      </c>
      <c r="D454" s="165" t="s">
        <v>141</v>
      </c>
      <c r="E454" s="166" t="s">
        <v>729</v>
      </c>
      <c r="F454" s="167" t="s">
        <v>730</v>
      </c>
      <c r="G454" s="168" t="s">
        <v>144</v>
      </c>
      <c r="H454" s="169">
        <v>1.68</v>
      </c>
      <c r="I454" s="170"/>
      <c r="J454" s="171">
        <f>ROUND(I454*H454,2)</f>
        <v>0</v>
      </c>
      <c r="K454" s="167" t="s">
        <v>20</v>
      </c>
      <c r="L454" s="34"/>
      <c r="M454" s="172" t="s">
        <v>20</v>
      </c>
      <c r="N454" s="173" t="s">
        <v>44</v>
      </c>
      <c r="O454" s="35"/>
      <c r="P454" s="174">
        <f>O454*H454</f>
        <v>0</v>
      </c>
      <c r="Q454" s="174">
        <v>0.00341</v>
      </c>
      <c r="R454" s="174">
        <f>Q454*H454</f>
        <v>0.005728799999999999</v>
      </c>
      <c r="S454" s="174">
        <v>0</v>
      </c>
      <c r="T454" s="175">
        <f>S454*H454</f>
        <v>0</v>
      </c>
      <c r="AR454" s="17" t="s">
        <v>146</v>
      </c>
      <c r="AT454" s="17" t="s">
        <v>141</v>
      </c>
      <c r="AU454" s="17" t="s">
        <v>81</v>
      </c>
      <c r="AY454" s="17" t="s">
        <v>139</v>
      </c>
      <c r="BE454" s="176">
        <f>IF(N454="základní",J454,0)</f>
        <v>0</v>
      </c>
      <c r="BF454" s="176">
        <f>IF(N454="snížená",J454,0)</f>
        <v>0</v>
      </c>
      <c r="BG454" s="176">
        <f>IF(N454="zákl. přenesená",J454,0)</f>
        <v>0</v>
      </c>
      <c r="BH454" s="176">
        <f>IF(N454="sníž. přenesená",J454,0)</f>
        <v>0</v>
      </c>
      <c r="BI454" s="176">
        <f>IF(N454="nulová",J454,0)</f>
        <v>0</v>
      </c>
      <c r="BJ454" s="17" t="s">
        <v>22</v>
      </c>
      <c r="BK454" s="176">
        <f>ROUND(I454*H454,2)</f>
        <v>0</v>
      </c>
      <c r="BL454" s="17" t="s">
        <v>146</v>
      </c>
      <c r="BM454" s="17" t="s">
        <v>731</v>
      </c>
    </row>
    <row r="455" spans="2:51" s="11" customFormat="1" ht="22.5" customHeight="1">
      <c r="B455" s="177"/>
      <c r="D455" s="178" t="s">
        <v>148</v>
      </c>
      <c r="E455" s="179" t="s">
        <v>20</v>
      </c>
      <c r="F455" s="180" t="s">
        <v>732</v>
      </c>
      <c r="H455" s="181">
        <v>1.68</v>
      </c>
      <c r="I455" s="182"/>
      <c r="L455" s="177"/>
      <c r="M455" s="183"/>
      <c r="N455" s="184"/>
      <c r="O455" s="184"/>
      <c r="P455" s="184"/>
      <c r="Q455" s="184"/>
      <c r="R455" s="184"/>
      <c r="S455" s="184"/>
      <c r="T455" s="185"/>
      <c r="AT455" s="179" t="s">
        <v>148</v>
      </c>
      <c r="AU455" s="179" t="s">
        <v>81</v>
      </c>
      <c r="AV455" s="11" t="s">
        <v>81</v>
      </c>
      <c r="AW455" s="11" t="s">
        <v>37</v>
      </c>
      <c r="AX455" s="11" t="s">
        <v>73</v>
      </c>
      <c r="AY455" s="179" t="s">
        <v>139</v>
      </c>
    </row>
    <row r="456" spans="2:51" s="12" customFormat="1" ht="22.5" customHeight="1">
      <c r="B456" s="186"/>
      <c r="D456" s="178" t="s">
        <v>148</v>
      </c>
      <c r="E456" s="187" t="s">
        <v>20</v>
      </c>
      <c r="F456" s="188" t="s">
        <v>733</v>
      </c>
      <c r="H456" s="189" t="s">
        <v>20</v>
      </c>
      <c r="I456" s="190"/>
      <c r="L456" s="186"/>
      <c r="M456" s="191"/>
      <c r="N456" s="192"/>
      <c r="O456" s="192"/>
      <c r="P456" s="192"/>
      <c r="Q456" s="192"/>
      <c r="R456" s="192"/>
      <c r="S456" s="192"/>
      <c r="T456" s="193"/>
      <c r="AT456" s="189" t="s">
        <v>148</v>
      </c>
      <c r="AU456" s="189" t="s">
        <v>81</v>
      </c>
      <c r="AV456" s="12" t="s">
        <v>22</v>
      </c>
      <c r="AW456" s="12" t="s">
        <v>37</v>
      </c>
      <c r="AX456" s="12" t="s">
        <v>73</v>
      </c>
      <c r="AY456" s="189" t="s">
        <v>139</v>
      </c>
    </row>
    <row r="457" spans="2:51" s="13" customFormat="1" ht="22.5" customHeight="1">
      <c r="B457" s="194"/>
      <c r="D457" s="195" t="s">
        <v>148</v>
      </c>
      <c r="E457" s="196" t="s">
        <v>20</v>
      </c>
      <c r="F457" s="197" t="s">
        <v>151</v>
      </c>
      <c r="H457" s="198">
        <v>1.68</v>
      </c>
      <c r="I457" s="199"/>
      <c r="L457" s="194"/>
      <c r="M457" s="200"/>
      <c r="N457" s="201"/>
      <c r="O457" s="201"/>
      <c r="P457" s="201"/>
      <c r="Q457" s="201"/>
      <c r="R457" s="201"/>
      <c r="S457" s="201"/>
      <c r="T457" s="202"/>
      <c r="AT457" s="203" t="s">
        <v>148</v>
      </c>
      <c r="AU457" s="203" t="s">
        <v>81</v>
      </c>
      <c r="AV457" s="13" t="s">
        <v>146</v>
      </c>
      <c r="AW457" s="13" t="s">
        <v>37</v>
      </c>
      <c r="AX457" s="13" t="s">
        <v>22</v>
      </c>
      <c r="AY457" s="203" t="s">
        <v>139</v>
      </c>
    </row>
    <row r="458" spans="2:65" s="1" customFormat="1" ht="22.5" customHeight="1">
      <c r="B458" s="164"/>
      <c r="C458" s="165" t="s">
        <v>734</v>
      </c>
      <c r="D458" s="165" t="s">
        <v>141</v>
      </c>
      <c r="E458" s="166" t="s">
        <v>735</v>
      </c>
      <c r="F458" s="167" t="s">
        <v>736</v>
      </c>
      <c r="G458" s="168" t="s">
        <v>318</v>
      </c>
      <c r="H458" s="169">
        <v>2</v>
      </c>
      <c r="I458" s="170"/>
      <c r="J458" s="171">
        <f>ROUND(I458*H458,2)</f>
        <v>0</v>
      </c>
      <c r="K458" s="167" t="s">
        <v>145</v>
      </c>
      <c r="L458" s="34"/>
      <c r="M458" s="172" t="s">
        <v>20</v>
      </c>
      <c r="N458" s="173" t="s">
        <v>44</v>
      </c>
      <c r="O458" s="35"/>
      <c r="P458" s="174">
        <f>O458*H458</f>
        <v>0</v>
      </c>
      <c r="Q458" s="174">
        <v>0.0234</v>
      </c>
      <c r="R458" s="174">
        <f>Q458*H458</f>
        <v>0.0468</v>
      </c>
      <c r="S458" s="174">
        <v>0</v>
      </c>
      <c r="T458" s="175">
        <f>S458*H458</f>
        <v>0</v>
      </c>
      <c r="AR458" s="17" t="s">
        <v>146</v>
      </c>
      <c r="AT458" s="17" t="s">
        <v>141</v>
      </c>
      <c r="AU458" s="17" t="s">
        <v>81</v>
      </c>
      <c r="AY458" s="17" t="s">
        <v>139</v>
      </c>
      <c r="BE458" s="176">
        <f>IF(N458="základní",J458,0)</f>
        <v>0</v>
      </c>
      <c r="BF458" s="176">
        <f>IF(N458="snížená",J458,0)</f>
        <v>0</v>
      </c>
      <c r="BG458" s="176">
        <f>IF(N458="zákl. přenesená",J458,0)</f>
        <v>0</v>
      </c>
      <c r="BH458" s="176">
        <f>IF(N458="sníž. přenesená",J458,0)</f>
        <v>0</v>
      </c>
      <c r="BI458" s="176">
        <f>IF(N458="nulová",J458,0)</f>
        <v>0</v>
      </c>
      <c r="BJ458" s="17" t="s">
        <v>22</v>
      </c>
      <c r="BK458" s="176">
        <f>ROUND(I458*H458,2)</f>
        <v>0</v>
      </c>
      <c r="BL458" s="17" t="s">
        <v>146</v>
      </c>
      <c r="BM458" s="17" t="s">
        <v>737</v>
      </c>
    </row>
    <row r="459" spans="2:51" s="11" customFormat="1" ht="22.5" customHeight="1">
      <c r="B459" s="177"/>
      <c r="D459" s="178" t="s">
        <v>148</v>
      </c>
      <c r="E459" s="179" t="s">
        <v>20</v>
      </c>
      <c r="F459" s="180" t="s">
        <v>81</v>
      </c>
      <c r="H459" s="181">
        <v>2</v>
      </c>
      <c r="I459" s="182"/>
      <c r="L459" s="177"/>
      <c r="M459" s="183"/>
      <c r="N459" s="184"/>
      <c r="O459" s="184"/>
      <c r="P459" s="184"/>
      <c r="Q459" s="184"/>
      <c r="R459" s="184"/>
      <c r="S459" s="184"/>
      <c r="T459" s="185"/>
      <c r="AT459" s="179" t="s">
        <v>148</v>
      </c>
      <c r="AU459" s="179" t="s">
        <v>81</v>
      </c>
      <c r="AV459" s="11" t="s">
        <v>81</v>
      </c>
      <c r="AW459" s="11" t="s">
        <v>37</v>
      </c>
      <c r="AX459" s="11" t="s">
        <v>73</v>
      </c>
      <c r="AY459" s="179" t="s">
        <v>139</v>
      </c>
    </row>
    <row r="460" spans="2:51" s="12" customFormat="1" ht="22.5" customHeight="1">
      <c r="B460" s="186"/>
      <c r="D460" s="178" t="s">
        <v>148</v>
      </c>
      <c r="E460" s="187" t="s">
        <v>20</v>
      </c>
      <c r="F460" s="188" t="s">
        <v>738</v>
      </c>
      <c r="H460" s="189" t="s">
        <v>20</v>
      </c>
      <c r="I460" s="190"/>
      <c r="L460" s="186"/>
      <c r="M460" s="191"/>
      <c r="N460" s="192"/>
      <c r="O460" s="192"/>
      <c r="P460" s="192"/>
      <c r="Q460" s="192"/>
      <c r="R460" s="192"/>
      <c r="S460" s="192"/>
      <c r="T460" s="193"/>
      <c r="AT460" s="189" t="s">
        <v>148</v>
      </c>
      <c r="AU460" s="189" t="s">
        <v>81</v>
      </c>
      <c r="AV460" s="12" t="s">
        <v>22</v>
      </c>
      <c r="AW460" s="12" t="s">
        <v>37</v>
      </c>
      <c r="AX460" s="12" t="s">
        <v>73</v>
      </c>
      <c r="AY460" s="189" t="s">
        <v>139</v>
      </c>
    </row>
    <row r="461" spans="2:51" s="13" customFormat="1" ht="22.5" customHeight="1">
      <c r="B461" s="194"/>
      <c r="D461" s="195" t="s">
        <v>148</v>
      </c>
      <c r="E461" s="196" t="s">
        <v>20</v>
      </c>
      <c r="F461" s="197" t="s">
        <v>151</v>
      </c>
      <c r="H461" s="198">
        <v>2</v>
      </c>
      <c r="I461" s="199"/>
      <c r="L461" s="194"/>
      <c r="M461" s="200"/>
      <c r="N461" s="201"/>
      <c r="O461" s="201"/>
      <c r="P461" s="201"/>
      <c r="Q461" s="201"/>
      <c r="R461" s="201"/>
      <c r="S461" s="201"/>
      <c r="T461" s="202"/>
      <c r="AT461" s="203" t="s">
        <v>148</v>
      </c>
      <c r="AU461" s="203" t="s">
        <v>81</v>
      </c>
      <c r="AV461" s="13" t="s">
        <v>146</v>
      </c>
      <c r="AW461" s="13" t="s">
        <v>37</v>
      </c>
      <c r="AX461" s="13" t="s">
        <v>22</v>
      </c>
      <c r="AY461" s="203" t="s">
        <v>139</v>
      </c>
    </row>
    <row r="462" spans="2:65" s="1" customFormat="1" ht="22.5" customHeight="1">
      <c r="B462" s="164"/>
      <c r="C462" s="207" t="s">
        <v>739</v>
      </c>
      <c r="D462" s="207" t="s">
        <v>241</v>
      </c>
      <c r="E462" s="208" t="s">
        <v>740</v>
      </c>
      <c r="F462" s="209" t="s">
        <v>741</v>
      </c>
      <c r="G462" s="210" t="s">
        <v>318</v>
      </c>
      <c r="H462" s="211">
        <v>2</v>
      </c>
      <c r="I462" s="212"/>
      <c r="J462" s="213">
        <f>ROUND(I462*H462,2)</f>
        <v>0</v>
      </c>
      <c r="K462" s="209" t="s">
        <v>145</v>
      </c>
      <c r="L462" s="214"/>
      <c r="M462" s="215" t="s">
        <v>20</v>
      </c>
      <c r="N462" s="216" t="s">
        <v>44</v>
      </c>
      <c r="O462" s="35"/>
      <c r="P462" s="174">
        <f>O462*H462</f>
        <v>0</v>
      </c>
      <c r="Q462" s="174">
        <v>0.01</v>
      </c>
      <c r="R462" s="174">
        <f>Q462*H462</f>
        <v>0.02</v>
      </c>
      <c r="S462" s="174">
        <v>0</v>
      </c>
      <c r="T462" s="175">
        <f>S462*H462</f>
        <v>0</v>
      </c>
      <c r="AR462" s="17" t="s">
        <v>179</v>
      </c>
      <c r="AT462" s="17" t="s">
        <v>241</v>
      </c>
      <c r="AU462" s="17" t="s">
        <v>81</v>
      </c>
      <c r="AY462" s="17" t="s">
        <v>139</v>
      </c>
      <c r="BE462" s="176">
        <f>IF(N462="základní",J462,0)</f>
        <v>0</v>
      </c>
      <c r="BF462" s="176">
        <f>IF(N462="snížená",J462,0)</f>
        <v>0</v>
      </c>
      <c r="BG462" s="176">
        <f>IF(N462="zákl. přenesená",J462,0)</f>
        <v>0</v>
      </c>
      <c r="BH462" s="176">
        <f>IF(N462="sníž. přenesená",J462,0)</f>
        <v>0</v>
      </c>
      <c r="BI462" s="176">
        <f>IF(N462="nulová",J462,0)</f>
        <v>0</v>
      </c>
      <c r="BJ462" s="17" t="s">
        <v>22</v>
      </c>
      <c r="BK462" s="176">
        <f>ROUND(I462*H462,2)</f>
        <v>0</v>
      </c>
      <c r="BL462" s="17" t="s">
        <v>146</v>
      </c>
      <c r="BM462" s="17" t="s">
        <v>742</v>
      </c>
    </row>
    <row r="463" spans="2:65" s="1" customFormat="1" ht="22.5" customHeight="1">
      <c r="B463" s="164"/>
      <c r="C463" s="165" t="s">
        <v>743</v>
      </c>
      <c r="D463" s="165" t="s">
        <v>141</v>
      </c>
      <c r="E463" s="166" t="s">
        <v>744</v>
      </c>
      <c r="F463" s="167" t="s">
        <v>745</v>
      </c>
      <c r="G463" s="168" t="s">
        <v>220</v>
      </c>
      <c r="H463" s="169">
        <v>0.113</v>
      </c>
      <c r="I463" s="170"/>
      <c r="J463" s="171">
        <f>ROUND(I463*H463,2)</f>
        <v>0</v>
      </c>
      <c r="K463" s="167" t="s">
        <v>145</v>
      </c>
      <c r="L463" s="34"/>
      <c r="M463" s="172" t="s">
        <v>20</v>
      </c>
      <c r="N463" s="173" t="s">
        <v>44</v>
      </c>
      <c r="O463" s="35"/>
      <c r="P463" s="174">
        <f>O463*H463</f>
        <v>0</v>
      </c>
      <c r="Q463" s="174">
        <v>0</v>
      </c>
      <c r="R463" s="174">
        <f>Q463*H463</f>
        <v>0</v>
      </c>
      <c r="S463" s="174">
        <v>0</v>
      </c>
      <c r="T463" s="175">
        <f>S463*H463</f>
        <v>0</v>
      </c>
      <c r="AR463" s="17" t="s">
        <v>146</v>
      </c>
      <c r="AT463" s="17" t="s">
        <v>141</v>
      </c>
      <c r="AU463" s="17" t="s">
        <v>81</v>
      </c>
      <c r="AY463" s="17" t="s">
        <v>139</v>
      </c>
      <c r="BE463" s="176">
        <f>IF(N463="základní",J463,0)</f>
        <v>0</v>
      </c>
      <c r="BF463" s="176">
        <f>IF(N463="snížená",J463,0)</f>
        <v>0</v>
      </c>
      <c r="BG463" s="176">
        <f>IF(N463="zákl. přenesená",J463,0)</f>
        <v>0</v>
      </c>
      <c r="BH463" s="176">
        <f>IF(N463="sníž. přenesená",J463,0)</f>
        <v>0</v>
      </c>
      <c r="BI463" s="176">
        <f>IF(N463="nulová",J463,0)</f>
        <v>0</v>
      </c>
      <c r="BJ463" s="17" t="s">
        <v>22</v>
      </c>
      <c r="BK463" s="176">
        <f>ROUND(I463*H463,2)</f>
        <v>0</v>
      </c>
      <c r="BL463" s="17" t="s">
        <v>146</v>
      </c>
      <c r="BM463" s="17" t="s">
        <v>746</v>
      </c>
    </row>
    <row r="464" spans="2:51" s="12" customFormat="1" ht="22.5" customHeight="1">
      <c r="B464" s="186"/>
      <c r="D464" s="178" t="s">
        <v>148</v>
      </c>
      <c r="E464" s="187" t="s">
        <v>20</v>
      </c>
      <c r="F464" s="188" t="s">
        <v>747</v>
      </c>
      <c r="H464" s="189" t="s">
        <v>20</v>
      </c>
      <c r="I464" s="190"/>
      <c r="L464" s="186"/>
      <c r="M464" s="191"/>
      <c r="N464" s="192"/>
      <c r="O464" s="192"/>
      <c r="P464" s="192"/>
      <c r="Q464" s="192"/>
      <c r="R464" s="192"/>
      <c r="S464" s="192"/>
      <c r="T464" s="193"/>
      <c r="AT464" s="189" t="s">
        <v>148</v>
      </c>
      <c r="AU464" s="189" t="s">
        <v>81</v>
      </c>
      <c r="AV464" s="12" t="s">
        <v>22</v>
      </c>
      <c r="AW464" s="12" t="s">
        <v>37</v>
      </c>
      <c r="AX464" s="12" t="s">
        <v>73</v>
      </c>
      <c r="AY464" s="189" t="s">
        <v>139</v>
      </c>
    </row>
    <row r="465" spans="2:51" s="11" customFormat="1" ht="22.5" customHeight="1">
      <c r="B465" s="177"/>
      <c r="D465" s="178" t="s">
        <v>148</v>
      </c>
      <c r="E465" s="179" t="s">
        <v>20</v>
      </c>
      <c r="F465" s="180" t="s">
        <v>748</v>
      </c>
      <c r="H465" s="181">
        <v>0.113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79" t="s">
        <v>148</v>
      </c>
      <c r="AU465" s="179" t="s">
        <v>81</v>
      </c>
      <c r="AV465" s="11" t="s">
        <v>81</v>
      </c>
      <c r="AW465" s="11" t="s">
        <v>37</v>
      </c>
      <c r="AX465" s="11" t="s">
        <v>73</v>
      </c>
      <c r="AY465" s="179" t="s">
        <v>139</v>
      </c>
    </row>
    <row r="466" spans="2:51" s="13" customFormat="1" ht="22.5" customHeight="1">
      <c r="B466" s="194"/>
      <c r="D466" s="195" t="s">
        <v>148</v>
      </c>
      <c r="E466" s="196" t="s">
        <v>20</v>
      </c>
      <c r="F466" s="197" t="s">
        <v>151</v>
      </c>
      <c r="H466" s="198">
        <v>0.113</v>
      </c>
      <c r="I466" s="199"/>
      <c r="L466" s="194"/>
      <c r="M466" s="200"/>
      <c r="N466" s="201"/>
      <c r="O466" s="201"/>
      <c r="P466" s="201"/>
      <c r="Q466" s="201"/>
      <c r="R466" s="201"/>
      <c r="S466" s="201"/>
      <c r="T466" s="202"/>
      <c r="AT466" s="203" t="s">
        <v>148</v>
      </c>
      <c r="AU466" s="203" t="s">
        <v>81</v>
      </c>
      <c r="AV466" s="13" t="s">
        <v>146</v>
      </c>
      <c r="AW466" s="13" t="s">
        <v>37</v>
      </c>
      <c r="AX466" s="13" t="s">
        <v>22</v>
      </c>
      <c r="AY466" s="203" t="s">
        <v>139</v>
      </c>
    </row>
    <row r="467" spans="2:65" s="1" customFormat="1" ht="22.5" customHeight="1">
      <c r="B467" s="164"/>
      <c r="C467" s="207" t="s">
        <v>749</v>
      </c>
      <c r="D467" s="207" t="s">
        <v>241</v>
      </c>
      <c r="E467" s="208" t="s">
        <v>750</v>
      </c>
      <c r="F467" s="209" t="s">
        <v>751</v>
      </c>
      <c r="G467" s="210" t="s">
        <v>220</v>
      </c>
      <c r="H467" s="211">
        <v>0.113</v>
      </c>
      <c r="I467" s="212"/>
      <c r="J467" s="213">
        <f>ROUND(I467*H467,2)</f>
        <v>0</v>
      </c>
      <c r="K467" s="209" t="s">
        <v>20</v>
      </c>
      <c r="L467" s="214"/>
      <c r="M467" s="215" t="s">
        <v>20</v>
      </c>
      <c r="N467" s="216" t="s">
        <v>44</v>
      </c>
      <c r="O467" s="35"/>
      <c r="P467" s="174">
        <f>O467*H467</f>
        <v>0</v>
      </c>
      <c r="Q467" s="174">
        <v>1</v>
      </c>
      <c r="R467" s="174">
        <f>Q467*H467</f>
        <v>0.113</v>
      </c>
      <c r="S467" s="174">
        <v>0</v>
      </c>
      <c r="T467" s="175">
        <f>S467*H467</f>
        <v>0</v>
      </c>
      <c r="AR467" s="17" t="s">
        <v>179</v>
      </c>
      <c r="AT467" s="17" t="s">
        <v>241</v>
      </c>
      <c r="AU467" s="17" t="s">
        <v>81</v>
      </c>
      <c r="AY467" s="17" t="s">
        <v>139</v>
      </c>
      <c r="BE467" s="176">
        <f>IF(N467="základní",J467,0)</f>
        <v>0</v>
      </c>
      <c r="BF467" s="176">
        <f>IF(N467="snížená",J467,0)</f>
        <v>0</v>
      </c>
      <c r="BG467" s="176">
        <f>IF(N467="zákl. přenesená",J467,0)</f>
        <v>0</v>
      </c>
      <c r="BH467" s="176">
        <f>IF(N467="sníž. přenesená",J467,0)</f>
        <v>0</v>
      </c>
      <c r="BI467" s="176">
        <f>IF(N467="nulová",J467,0)</f>
        <v>0</v>
      </c>
      <c r="BJ467" s="17" t="s">
        <v>22</v>
      </c>
      <c r="BK467" s="176">
        <f>ROUND(I467*H467,2)</f>
        <v>0</v>
      </c>
      <c r="BL467" s="17" t="s">
        <v>146</v>
      </c>
      <c r="BM467" s="17" t="s">
        <v>752</v>
      </c>
    </row>
    <row r="468" spans="2:47" s="1" customFormat="1" ht="30" customHeight="1">
      <c r="B468" s="34"/>
      <c r="D468" s="195" t="s">
        <v>245</v>
      </c>
      <c r="F468" s="220" t="s">
        <v>450</v>
      </c>
      <c r="I468" s="138"/>
      <c r="L468" s="34"/>
      <c r="M468" s="63"/>
      <c r="N468" s="35"/>
      <c r="O468" s="35"/>
      <c r="P468" s="35"/>
      <c r="Q468" s="35"/>
      <c r="R468" s="35"/>
      <c r="S468" s="35"/>
      <c r="T468" s="64"/>
      <c r="AT468" s="17" t="s">
        <v>245</v>
      </c>
      <c r="AU468" s="17" t="s">
        <v>81</v>
      </c>
    </row>
    <row r="469" spans="2:65" s="1" customFormat="1" ht="22.5" customHeight="1">
      <c r="B469" s="164"/>
      <c r="C469" s="165" t="s">
        <v>753</v>
      </c>
      <c r="D469" s="165" t="s">
        <v>141</v>
      </c>
      <c r="E469" s="166" t="s">
        <v>754</v>
      </c>
      <c r="F469" s="167" t="s">
        <v>755</v>
      </c>
      <c r="G469" s="168" t="s">
        <v>154</v>
      </c>
      <c r="H469" s="169">
        <v>1.78</v>
      </c>
      <c r="I469" s="170"/>
      <c r="J469" s="171">
        <f>ROUND(I469*H469,2)</f>
        <v>0</v>
      </c>
      <c r="K469" s="167" t="s">
        <v>145</v>
      </c>
      <c r="L469" s="34"/>
      <c r="M469" s="172" t="s">
        <v>20</v>
      </c>
      <c r="N469" s="173" t="s">
        <v>44</v>
      </c>
      <c r="O469" s="35"/>
      <c r="P469" s="174">
        <f>O469*H469</f>
        <v>0</v>
      </c>
      <c r="Q469" s="174">
        <v>0</v>
      </c>
      <c r="R469" s="174">
        <f>Q469*H469</f>
        <v>0</v>
      </c>
      <c r="S469" s="174">
        <v>2.2</v>
      </c>
      <c r="T469" s="175">
        <f>S469*H469</f>
        <v>3.9160000000000004</v>
      </c>
      <c r="AR469" s="17" t="s">
        <v>146</v>
      </c>
      <c r="AT469" s="17" t="s">
        <v>141</v>
      </c>
      <c r="AU469" s="17" t="s">
        <v>81</v>
      </c>
      <c r="AY469" s="17" t="s">
        <v>139</v>
      </c>
      <c r="BE469" s="176">
        <f>IF(N469="základní",J469,0)</f>
        <v>0</v>
      </c>
      <c r="BF469" s="176">
        <f>IF(N469="snížená",J469,0)</f>
        <v>0</v>
      </c>
      <c r="BG469" s="176">
        <f>IF(N469="zákl. přenesená",J469,0)</f>
        <v>0</v>
      </c>
      <c r="BH469" s="176">
        <f>IF(N469="sníž. přenesená",J469,0)</f>
        <v>0</v>
      </c>
      <c r="BI469" s="176">
        <f>IF(N469="nulová",J469,0)</f>
        <v>0</v>
      </c>
      <c r="BJ469" s="17" t="s">
        <v>22</v>
      </c>
      <c r="BK469" s="176">
        <f>ROUND(I469*H469,2)</f>
        <v>0</v>
      </c>
      <c r="BL469" s="17" t="s">
        <v>146</v>
      </c>
      <c r="BM469" s="17" t="s">
        <v>756</v>
      </c>
    </row>
    <row r="470" spans="2:51" s="11" customFormat="1" ht="22.5" customHeight="1">
      <c r="B470" s="177"/>
      <c r="D470" s="178" t="s">
        <v>148</v>
      </c>
      <c r="E470" s="179" t="s">
        <v>20</v>
      </c>
      <c r="F470" s="180" t="s">
        <v>757</v>
      </c>
      <c r="H470" s="181">
        <v>0.45</v>
      </c>
      <c r="I470" s="182"/>
      <c r="L470" s="177"/>
      <c r="M470" s="183"/>
      <c r="N470" s="184"/>
      <c r="O470" s="184"/>
      <c r="P470" s="184"/>
      <c r="Q470" s="184"/>
      <c r="R470" s="184"/>
      <c r="S470" s="184"/>
      <c r="T470" s="185"/>
      <c r="AT470" s="179" t="s">
        <v>148</v>
      </c>
      <c r="AU470" s="179" t="s">
        <v>81</v>
      </c>
      <c r="AV470" s="11" t="s">
        <v>81</v>
      </c>
      <c r="AW470" s="11" t="s">
        <v>37</v>
      </c>
      <c r="AX470" s="11" t="s">
        <v>73</v>
      </c>
      <c r="AY470" s="179" t="s">
        <v>139</v>
      </c>
    </row>
    <row r="471" spans="2:51" s="11" customFormat="1" ht="22.5" customHeight="1">
      <c r="B471" s="177"/>
      <c r="D471" s="178" t="s">
        <v>148</v>
      </c>
      <c r="E471" s="179" t="s">
        <v>20</v>
      </c>
      <c r="F471" s="180" t="s">
        <v>758</v>
      </c>
      <c r="H471" s="181">
        <v>1.33</v>
      </c>
      <c r="I471" s="182"/>
      <c r="L471" s="177"/>
      <c r="M471" s="183"/>
      <c r="N471" s="184"/>
      <c r="O471" s="184"/>
      <c r="P471" s="184"/>
      <c r="Q471" s="184"/>
      <c r="R471" s="184"/>
      <c r="S471" s="184"/>
      <c r="T471" s="185"/>
      <c r="AT471" s="179" t="s">
        <v>148</v>
      </c>
      <c r="AU471" s="179" t="s">
        <v>81</v>
      </c>
      <c r="AV471" s="11" t="s">
        <v>81</v>
      </c>
      <c r="AW471" s="11" t="s">
        <v>37</v>
      </c>
      <c r="AX471" s="11" t="s">
        <v>73</v>
      </c>
      <c r="AY471" s="179" t="s">
        <v>139</v>
      </c>
    </row>
    <row r="472" spans="2:51" s="12" customFormat="1" ht="22.5" customHeight="1">
      <c r="B472" s="186"/>
      <c r="D472" s="178" t="s">
        <v>148</v>
      </c>
      <c r="E472" s="187" t="s">
        <v>20</v>
      </c>
      <c r="F472" s="188" t="s">
        <v>759</v>
      </c>
      <c r="H472" s="189" t="s">
        <v>20</v>
      </c>
      <c r="I472" s="190"/>
      <c r="L472" s="186"/>
      <c r="M472" s="191"/>
      <c r="N472" s="192"/>
      <c r="O472" s="192"/>
      <c r="P472" s="192"/>
      <c r="Q472" s="192"/>
      <c r="R472" s="192"/>
      <c r="S472" s="192"/>
      <c r="T472" s="193"/>
      <c r="AT472" s="189" t="s">
        <v>148</v>
      </c>
      <c r="AU472" s="189" t="s">
        <v>81</v>
      </c>
      <c r="AV472" s="12" t="s">
        <v>22</v>
      </c>
      <c r="AW472" s="12" t="s">
        <v>37</v>
      </c>
      <c r="AX472" s="12" t="s">
        <v>73</v>
      </c>
      <c r="AY472" s="189" t="s">
        <v>139</v>
      </c>
    </row>
    <row r="473" spans="2:51" s="13" customFormat="1" ht="22.5" customHeight="1">
      <c r="B473" s="194"/>
      <c r="D473" s="195" t="s">
        <v>148</v>
      </c>
      <c r="E473" s="196" t="s">
        <v>20</v>
      </c>
      <c r="F473" s="197" t="s">
        <v>151</v>
      </c>
      <c r="H473" s="198">
        <v>1.78</v>
      </c>
      <c r="I473" s="199"/>
      <c r="L473" s="194"/>
      <c r="M473" s="200"/>
      <c r="N473" s="201"/>
      <c r="O473" s="201"/>
      <c r="P473" s="201"/>
      <c r="Q473" s="201"/>
      <c r="R473" s="201"/>
      <c r="S473" s="201"/>
      <c r="T473" s="202"/>
      <c r="AT473" s="203" t="s">
        <v>148</v>
      </c>
      <c r="AU473" s="203" t="s">
        <v>81</v>
      </c>
      <c r="AV473" s="13" t="s">
        <v>146</v>
      </c>
      <c r="AW473" s="13" t="s">
        <v>37</v>
      </c>
      <c r="AX473" s="13" t="s">
        <v>22</v>
      </c>
      <c r="AY473" s="203" t="s">
        <v>139</v>
      </c>
    </row>
    <row r="474" spans="2:65" s="1" customFormat="1" ht="22.5" customHeight="1">
      <c r="B474" s="164"/>
      <c r="C474" s="165" t="s">
        <v>760</v>
      </c>
      <c r="D474" s="165" t="s">
        <v>141</v>
      </c>
      <c r="E474" s="166" t="s">
        <v>761</v>
      </c>
      <c r="F474" s="167" t="s">
        <v>762</v>
      </c>
      <c r="G474" s="168" t="s">
        <v>154</v>
      </c>
      <c r="H474" s="169">
        <v>5.494</v>
      </c>
      <c r="I474" s="170"/>
      <c r="J474" s="171">
        <f>ROUND(I474*H474,2)</f>
        <v>0</v>
      </c>
      <c r="K474" s="167" t="s">
        <v>145</v>
      </c>
      <c r="L474" s="34"/>
      <c r="M474" s="172" t="s">
        <v>20</v>
      </c>
      <c r="N474" s="173" t="s">
        <v>44</v>
      </c>
      <c r="O474" s="35"/>
      <c r="P474" s="174">
        <f>O474*H474</f>
        <v>0</v>
      </c>
      <c r="Q474" s="174">
        <v>0</v>
      </c>
      <c r="R474" s="174">
        <f>Q474*H474</f>
        <v>0</v>
      </c>
      <c r="S474" s="174">
        <v>2.4</v>
      </c>
      <c r="T474" s="175">
        <f>S474*H474</f>
        <v>13.185599999999999</v>
      </c>
      <c r="AR474" s="17" t="s">
        <v>146</v>
      </c>
      <c r="AT474" s="17" t="s">
        <v>141</v>
      </c>
      <c r="AU474" s="17" t="s">
        <v>81</v>
      </c>
      <c r="AY474" s="17" t="s">
        <v>139</v>
      </c>
      <c r="BE474" s="176">
        <f>IF(N474="základní",J474,0)</f>
        <v>0</v>
      </c>
      <c r="BF474" s="176">
        <f>IF(N474="snížená",J474,0)</f>
        <v>0</v>
      </c>
      <c r="BG474" s="176">
        <f>IF(N474="zákl. přenesená",J474,0)</f>
        <v>0</v>
      </c>
      <c r="BH474" s="176">
        <f>IF(N474="sníž. přenesená",J474,0)</f>
        <v>0</v>
      </c>
      <c r="BI474" s="176">
        <f>IF(N474="nulová",J474,0)</f>
        <v>0</v>
      </c>
      <c r="BJ474" s="17" t="s">
        <v>22</v>
      </c>
      <c r="BK474" s="176">
        <f>ROUND(I474*H474,2)</f>
        <v>0</v>
      </c>
      <c r="BL474" s="17" t="s">
        <v>146</v>
      </c>
      <c r="BM474" s="17" t="s">
        <v>763</v>
      </c>
    </row>
    <row r="475" spans="2:51" s="11" customFormat="1" ht="22.5" customHeight="1">
      <c r="B475" s="177"/>
      <c r="D475" s="178" t="s">
        <v>148</v>
      </c>
      <c r="E475" s="179" t="s">
        <v>20</v>
      </c>
      <c r="F475" s="180" t="s">
        <v>764</v>
      </c>
      <c r="H475" s="181">
        <v>5.494</v>
      </c>
      <c r="I475" s="182"/>
      <c r="L475" s="177"/>
      <c r="M475" s="183"/>
      <c r="N475" s="184"/>
      <c r="O475" s="184"/>
      <c r="P475" s="184"/>
      <c r="Q475" s="184"/>
      <c r="R475" s="184"/>
      <c r="S475" s="184"/>
      <c r="T475" s="185"/>
      <c r="AT475" s="179" t="s">
        <v>148</v>
      </c>
      <c r="AU475" s="179" t="s">
        <v>81</v>
      </c>
      <c r="AV475" s="11" t="s">
        <v>81</v>
      </c>
      <c r="AW475" s="11" t="s">
        <v>37</v>
      </c>
      <c r="AX475" s="11" t="s">
        <v>73</v>
      </c>
      <c r="AY475" s="179" t="s">
        <v>139</v>
      </c>
    </row>
    <row r="476" spans="2:51" s="12" customFormat="1" ht="22.5" customHeight="1">
      <c r="B476" s="186"/>
      <c r="D476" s="178" t="s">
        <v>148</v>
      </c>
      <c r="E476" s="187" t="s">
        <v>20</v>
      </c>
      <c r="F476" s="188" t="s">
        <v>765</v>
      </c>
      <c r="H476" s="189" t="s">
        <v>20</v>
      </c>
      <c r="I476" s="190"/>
      <c r="L476" s="186"/>
      <c r="M476" s="191"/>
      <c r="N476" s="192"/>
      <c r="O476" s="192"/>
      <c r="P476" s="192"/>
      <c r="Q476" s="192"/>
      <c r="R476" s="192"/>
      <c r="S476" s="192"/>
      <c r="T476" s="193"/>
      <c r="AT476" s="189" t="s">
        <v>148</v>
      </c>
      <c r="AU476" s="189" t="s">
        <v>81</v>
      </c>
      <c r="AV476" s="12" t="s">
        <v>22</v>
      </c>
      <c r="AW476" s="12" t="s">
        <v>37</v>
      </c>
      <c r="AX476" s="12" t="s">
        <v>73</v>
      </c>
      <c r="AY476" s="189" t="s">
        <v>139</v>
      </c>
    </row>
    <row r="477" spans="2:51" s="13" customFormat="1" ht="22.5" customHeight="1">
      <c r="B477" s="194"/>
      <c r="D477" s="195" t="s">
        <v>148</v>
      </c>
      <c r="E477" s="196" t="s">
        <v>20</v>
      </c>
      <c r="F477" s="197" t="s">
        <v>151</v>
      </c>
      <c r="H477" s="198">
        <v>5.494</v>
      </c>
      <c r="I477" s="199"/>
      <c r="L477" s="194"/>
      <c r="M477" s="200"/>
      <c r="N477" s="201"/>
      <c r="O477" s="201"/>
      <c r="P477" s="201"/>
      <c r="Q477" s="201"/>
      <c r="R477" s="201"/>
      <c r="S477" s="201"/>
      <c r="T477" s="202"/>
      <c r="AT477" s="203" t="s">
        <v>148</v>
      </c>
      <c r="AU477" s="203" t="s">
        <v>81</v>
      </c>
      <c r="AV477" s="13" t="s">
        <v>146</v>
      </c>
      <c r="AW477" s="13" t="s">
        <v>37</v>
      </c>
      <c r="AX477" s="13" t="s">
        <v>22</v>
      </c>
      <c r="AY477" s="203" t="s">
        <v>139</v>
      </c>
    </row>
    <row r="478" spans="2:65" s="1" customFormat="1" ht="22.5" customHeight="1">
      <c r="B478" s="164"/>
      <c r="C478" s="165" t="s">
        <v>766</v>
      </c>
      <c r="D478" s="165" t="s">
        <v>141</v>
      </c>
      <c r="E478" s="166" t="s">
        <v>767</v>
      </c>
      <c r="F478" s="167" t="s">
        <v>768</v>
      </c>
      <c r="G478" s="168" t="s">
        <v>144</v>
      </c>
      <c r="H478" s="169">
        <v>104.133</v>
      </c>
      <c r="I478" s="170"/>
      <c r="J478" s="171">
        <f>ROUND(I478*H478,2)</f>
        <v>0</v>
      </c>
      <c r="K478" s="167" t="s">
        <v>145</v>
      </c>
      <c r="L478" s="34"/>
      <c r="M478" s="172" t="s">
        <v>20</v>
      </c>
      <c r="N478" s="173" t="s">
        <v>44</v>
      </c>
      <c r="O478" s="35"/>
      <c r="P478" s="174">
        <f>O478*H478</f>
        <v>0</v>
      </c>
      <c r="Q478" s="174">
        <v>0</v>
      </c>
      <c r="R478" s="174">
        <f>Q478*H478</f>
        <v>0</v>
      </c>
      <c r="S478" s="174">
        <v>0.035</v>
      </c>
      <c r="T478" s="175">
        <f>S478*H478</f>
        <v>3.644655</v>
      </c>
      <c r="AR478" s="17" t="s">
        <v>146</v>
      </c>
      <c r="AT478" s="17" t="s">
        <v>141</v>
      </c>
      <c r="AU478" s="17" t="s">
        <v>81</v>
      </c>
      <c r="AY478" s="17" t="s">
        <v>139</v>
      </c>
      <c r="BE478" s="176">
        <f>IF(N478="základní",J478,0)</f>
        <v>0</v>
      </c>
      <c r="BF478" s="176">
        <f>IF(N478="snížená",J478,0)</f>
        <v>0</v>
      </c>
      <c r="BG478" s="176">
        <f>IF(N478="zákl. přenesená",J478,0)</f>
        <v>0</v>
      </c>
      <c r="BH478" s="176">
        <f>IF(N478="sníž. přenesená",J478,0)</f>
        <v>0</v>
      </c>
      <c r="BI478" s="176">
        <f>IF(N478="nulová",J478,0)</f>
        <v>0</v>
      </c>
      <c r="BJ478" s="17" t="s">
        <v>22</v>
      </c>
      <c r="BK478" s="176">
        <f>ROUND(I478*H478,2)</f>
        <v>0</v>
      </c>
      <c r="BL478" s="17" t="s">
        <v>146</v>
      </c>
      <c r="BM478" s="17" t="s">
        <v>769</v>
      </c>
    </row>
    <row r="479" spans="2:51" s="11" customFormat="1" ht="22.5" customHeight="1">
      <c r="B479" s="177"/>
      <c r="D479" s="178" t="s">
        <v>148</v>
      </c>
      <c r="E479" s="179" t="s">
        <v>20</v>
      </c>
      <c r="F479" s="180" t="s">
        <v>770</v>
      </c>
      <c r="H479" s="181">
        <v>104.133</v>
      </c>
      <c r="I479" s="182"/>
      <c r="L479" s="177"/>
      <c r="M479" s="183"/>
      <c r="N479" s="184"/>
      <c r="O479" s="184"/>
      <c r="P479" s="184"/>
      <c r="Q479" s="184"/>
      <c r="R479" s="184"/>
      <c r="S479" s="184"/>
      <c r="T479" s="185"/>
      <c r="AT479" s="179" t="s">
        <v>148</v>
      </c>
      <c r="AU479" s="179" t="s">
        <v>81</v>
      </c>
      <c r="AV479" s="11" t="s">
        <v>81</v>
      </c>
      <c r="AW479" s="11" t="s">
        <v>37</v>
      </c>
      <c r="AX479" s="11" t="s">
        <v>73</v>
      </c>
      <c r="AY479" s="179" t="s">
        <v>139</v>
      </c>
    </row>
    <row r="480" spans="2:51" s="13" customFormat="1" ht="22.5" customHeight="1">
      <c r="B480" s="194"/>
      <c r="D480" s="195" t="s">
        <v>148</v>
      </c>
      <c r="E480" s="196" t="s">
        <v>20</v>
      </c>
      <c r="F480" s="197" t="s">
        <v>151</v>
      </c>
      <c r="H480" s="198">
        <v>104.133</v>
      </c>
      <c r="I480" s="199"/>
      <c r="L480" s="194"/>
      <c r="M480" s="200"/>
      <c r="N480" s="201"/>
      <c r="O480" s="201"/>
      <c r="P480" s="201"/>
      <c r="Q480" s="201"/>
      <c r="R480" s="201"/>
      <c r="S480" s="201"/>
      <c r="T480" s="202"/>
      <c r="AT480" s="203" t="s">
        <v>148</v>
      </c>
      <c r="AU480" s="203" t="s">
        <v>81</v>
      </c>
      <c r="AV480" s="13" t="s">
        <v>146</v>
      </c>
      <c r="AW480" s="13" t="s">
        <v>37</v>
      </c>
      <c r="AX480" s="13" t="s">
        <v>22</v>
      </c>
      <c r="AY480" s="203" t="s">
        <v>139</v>
      </c>
    </row>
    <row r="481" spans="2:65" s="1" customFormat="1" ht="22.5" customHeight="1">
      <c r="B481" s="164"/>
      <c r="C481" s="165" t="s">
        <v>771</v>
      </c>
      <c r="D481" s="165" t="s">
        <v>141</v>
      </c>
      <c r="E481" s="166" t="s">
        <v>772</v>
      </c>
      <c r="F481" s="167" t="s">
        <v>773</v>
      </c>
      <c r="G481" s="168" t="s">
        <v>144</v>
      </c>
      <c r="H481" s="169">
        <v>39.555</v>
      </c>
      <c r="I481" s="170"/>
      <c r="J481" s="171">
        <f>ROUND(I481*H481,2)</f>
        <v>0</v>
      </c>
      <c r="K481" s="167" t="s">
        <v>145</v>
      </c>
      <c r="L481" s="34"/>
      <c r="M481" s="172" t="s">
        <v>20</v>
      </c>
      <c r="N481" s="173" t="s">
        <v>44</v>
      </c>
      <c r="O481" s="35"/>
      <c r="P481" s="174">
        <f>O481*H481</f>
        <v>0</v>
      </c>
      <c r="Q481" s="174">
        <v>0</v>
      </c>
      <c r="R481" s="174">
        <f>Q481*H481</f>
        <v>0</v>
      </c>
      <c r="S481" s="174">
        <v>0.05</v>
      </c>
      <c r="T481" s="175">
        <f>S481*H481</f>
        <v>1.9777500000000001</v>
      </c>
      <c r="AR481" s="17" t="s">
        <v>146</v>
      </c>
      <c r="AT481" s="17" t="s">
        <v>141</v>
      </c>
      <c r="AU481" s="17" t="s">
        <v>81</v>
      </c>
      <c r="AY481" s="17" t="s">
        <v>139</v>
      </c>
      <c r="BE481" s="176">
        <f>IF(N481="základní",J481,0)</f>
        <v>0</v>
      </c>
      <c r="BF481" s="176">
        <f>IF(N481="snížená",J481,0)</f>
        <v>0</v>
      </c>
      <c r="BG481" s="176">
        <f>IF(N481="zákl. přenesená",J481,0)</f>
        <v>0</v>
      </c>
      <c r="BH481" s="176">
        <f>IF(N481="sníž. přenesená",J481,0)</f>
        <v>0</v>
      </c>
      <c r="BI481" s="176">
        <f>IF(N481="nulová",J481,0)</f>
        <v>0</v>
      </c>
      <c r="BJ481" s="17" t="s">
        <v>22</v>
      </c>
      <c r="BK481" s="176">
        <f>ROUND(I481*H481,2)</f>
        <v>0</v>
      </c>
      <c r="BL481" s="17" t="s">
        <v>146</v>
      </c>
      <c r="BM481" s="17" t="s">
        <v>774</v>
      </c>
    </row>
    <row r="482" spans="2:51" s="11" customFormat="1" ht="22.5" customHeight="1">
      <c r="B482" s="177"/>
      <c r="D482" s="178" t="s">
        <v>148</v>
      </c>
      <c r="E482" s="179" t="s">
        <v>20</v>
      </c>
      <c r="F482" s="180" t="s">
        <v>775</v>
      </c>
      <c r="H482" s="181">
        <v>39.555</v>
      </c>
      <c r="I482" s="182"/>
      <c r="L482" s="177"/>
      <c r="M482" s="183"/>
      <c r="N482" s="184"/>
      <c r="O482" s="184"/>
      <c r="P482" s="184"/>
      <c r="Q482" s="184"/>
      <c r="R482" s="184"/>
      <c r="S482" s="184"/>
      <c r="T482" s="185"/>
      <c r="AT482" s="179" t="s">
        <v>148</v>
      </c>
      <c r="AU482" s="179" t="s">
        <v>81</v>
      </c>
      <c r="AV482" s="11" t="s">
        <v>81</v>
      </c>
      <c r="AW482" s="11" t="s">
        <v>37</v>
      </c>
      <c r="AX482" s="11" t="s">
        <v>73</v>
      </c>
      <c r="AY482" s="179" t="s">
        <v>139</v>
      </c>
    </row>
    <row r="483" spans="2:51" s="13" customFormat="1" ht="22.5" customHeight="1">
      <c r="B483" s="194"/>
      <c r="D483" s="195" t="s">
        <v>148</v>
      </c>
      <c r="E483" s="196" t="s">
        <v>20</v>
      </c>
      <c r="F483" s="197" t="s">
        <v>151</v>
      </c>
      <c r="H483" s="198">
        <v>39.555</v>
      </c>
      <c r="I483" s="199"/>
      <c r="L483" s="194"/>
      <c r="M483" s="200"/>
      <c r="N483" s="201"/>
      <c r="O483" s="201"/>
      <c r="P483" s="201"/>
      <c r="Q483" s="201"/>
      <c r="R483" s="201"/>
      <c r="S483" s="201"/>
      <c r="T483" s="202"/>
      <c r="AT483" s="203" t="s">
        <v>148</v>
      </c>
      <c r="AU483" s="203" t="s">
        <v>81</v>
      </c>
      <c r="AV483" s="13" t="s">
        <v>146</v>
      </c>
      <c r="AW483" s="13" t="s">
        <v>37</v>
      </c>
      <c r="AX483" s="13" t="s">
        <v>22</v>
      </c>
      <c r="AY483" s="203" t="s">
        <v>139</v>
      </c>
    </row>
    <row r="484" spans="2:65" s="1" customFormat="1" ht="22.5" customHeight="1">
      <c r="B484" s="164"/>
      <c r="C484" s="165" t="s">
        <v>776</v>
      </c>
      <c r="D484" s="165" t="s">
        <v>141</v>
      </c>
      <c r="E484" s="166" t="s">
        <v>777</v>
      </c>
      <c r="F484" s="167" t="s">
        <v>778</v>
      </c>
      <c r="G484" s="168" t="s">
        <v>144</v>
      </c>
      <c r="H484" s="169">
        <v>70.635</v>
      </c>
      <c r="I484" s="170"/>
      <c r="J484" s="171">
        <f>ROUND(I484*H484,2)</f>
        <v>0</v>
      </c>
      <c r="K484" s="167" t="s">
        <v>145</v>
      </c>
      <c r="L484" s="34"/>
      <c r="M484" s="172" t="s">
        <v>20</v>
      </c>
      <c r="N484" s="173" t="s">
        <v>44</v>
      </c>
      <c r="O484" s="35"/>
      <c r="P484" s="174">
        <f>O484*H484</f>
        <v>0</v>
      </c>
      <c r="Q484" s="174">
        <v>0</v>
      </c>
      <c r="R484" s="174">
        <f>Q484*H484</f>
        <v>0</v>
      </c>
      <c r="S484" s="174">
        <v>0.01</v>
      </c>
      <c r="T484" s="175">
        <f>S484*H484</f>
        <v>0.70635</v>
      </c>
      <c r="AR484" s="17" t="s">
        <v>146</v>
      </c>
      <c r="AT484" s="17" t="s">
        <v>141</v>
      </c>
      <c r="AU484" s="17" t="s">
        <v>81</v>
      </c>
      <c r="AY484" s="17" t="s">
        <v>139</v>
      </c>
      <c r="BE484" s="176">
        <f>IF(N484="základní",J484,0)</f>
        <v>0</v>
      </c>
      <c r="BF484" s="176">
        <f>IF(N484="snížená",J484,0)</f>
        <v>0</v>
      </c>
      <c r="BG484" s="176">
        <f>IF(N484="zákl. přenesená",J484,0)</f>
        <v>0</v>
      </c>
      <c r="BH484" s="176">
        <f>IF(N484="sníž. přenesená",J484,0)</f>
        <v>0</v>
      </c>
      <c r="BI484" s="176">
        <f>IF(N484="nulová",J484,0)</f>
        <v>0</v>
      </c>
      <c r="BJ484" s="17" t="s">
        <v>22</v>
      </c>
      <c r="BK484" s="176">
        <f>ROUND(I484*H484,2)</f>
        <v>0</v>
      </c>
      <c r="BL484" s="17" t="s">
        <v>146</v>
      </c>
      <c r="BM484" s="17" t="s">
        <v>779</v>
      </c>
    </row>
    <row r="485" spans="2:51" s="11" customFormat="1" ht="22.5" customHeight="1">
      <c r="B485" s="177"/>
      <c r="D485" s="178" t="s">
        <v>148</v>
      </c>
      <c r="E485" s="179" t="s">
        <v>20</v>
      </c>
      <c r="F485" s="180" t="s">
        <v>780</v>
      </c>
      <c r="H485" s="181">
        <v>70.635</v>
      </c>
      <c r="I485" s="182"/>
      <c r="L485" s="177"/>
      <c r="M485" s="183"/>
      <c r="N485" s="184"/>
      <c r="O485" s="184"/>
      <c r="P485" s="184"/>
      <c r="Q485" s="184"/>
      <c r="R485" s="184"/>
      <c r="S485" s="184"/>
      <c r="T485" s="185"/>
      <c r="AT485" s="179" t="s">
        <v>148</v>
      </c>
      <c r="AU485" s="179" t="s">
        <v>81</v>
      </c>
      <c r="AV485" s="11" t="s">
        <v>81</v>
      </c>
      <c r="AW485" s="11" t="s">
        <v>37</v>
      </c>
      <c r="AX485" s="11" t="s">
        <v>73</v>
      </c>
      <c r="AY485" s="179" t="s">
        <v>139</v>
      </c>
    </row>
    <row r="486" spans="2:51" s="12" customFormat="1" ht="22.5" customHeight="1">
      <c r="B486" s="186"/>
      <c r="D486" s="178" t="s">
        <v>148</v>
      </c>
      <c r="E486" s="187" t="s">
        <v>20</v>
      </c>
      <c r="F486" s="188" t="s">
        <v>781</v>
      </c>
      <c r="H486" s="189" t="s">
        <v>20</v>
      </c>
      <c r="I486" s="190"/>
      <c r="L486" s="186"/>
      <c r="M486" s="191"/>
      <c r="N486" s="192"/>
      <c r="O486" s="192"/>
      <c r="P486" s="192"/>
      <c r="Q486" s="192"/>
      <c r="R486" s="192"/>
      <c r="S486" s="192"/>
      <c r="T486" s="193"/>
      <c r="AT486" s="189" t="s">
        <v>148</v>
      </c>
      <c r="AU486" s="189" t="s">
        <v>81</v>
      </c>
      <c r="AV486" s="12" t="s">
        <v>22</v>
      </c>
      <c r="AW486" s="12" t="s">
        <v>37</v>
      </c>
      <c r="AX486" s="12" t="s">
        <v>73</v>
      </c>
      <c r="AY486" s="189" t="s">
        <v>139</v>
      </c>
    </row>
    <row r="487" spans="2:51" s="13" customFormat="1" ht="22.5" customHeight="1">
      <c r="B487" s="194"/>
      <c r="D487" s="195" t="s">
        <v>148</v>
      </c>
      <c r="E487" s="196" t="s">
        <v>20</v>
      </c>
      <c r="F487" s="197" t="s">
        <v>151</v>
      </c>
      <c r="H487" s="198">
        <v>70.635</v>
      </c>
      <c r="I487" s="199"/>
      <c r="L487" s="194"/>
      <c r="M487" s="200"/>
      <c r="N487" s="201"/>
      <c r="O487" s="201"/>
      <c r="P487" s="201"/>
      <c r="Q487" s="201"/>
      <c r="R487" s="201"/>
      <c r="S487" s="201"/>
      <c r="T487" s="202"/>
      <c r="AT487" s="203" t="s">
        <v>148</v>
      </c>
      <c r="AU487" s="203" t="s">
        <v>81</v>
      </c>
      <c r="AV487" s="13" t="s">
        <v>146</v>
      </c>
      <c r="AW487" s="13" t="s">
        <v>37</v>
      </c>
      <c r="AX487" s="13" t="s">
        <v>22</v>
      </c>
      <c r="AY487" s="203" t="s">
        <v>139</v>
      </c>
    </row>
    <row r="488" spans="2:65" s="1" customFormat="1" ht="22.5" customHeight="1">
      <c r="B488" s="164"/>
      <c r="C488" s="165" t="s">
        <v>782</v>
      </c>
      <c r="D488" s="165" t="s">
        <v>141</v>
      </c>
      <c r="E488" s="166" t="s">
        <v>783</v>
      </c>
      <c r="F488" s="167" t="s">
        <v>784</v>
      </c>
      <c r="G488" s="168" t="s">
        <v>144</v>
      </c>
      <c r="H488" s="169">
        <v>28.2</v>
      </c>
      <c r="I488" s="170"/>
      <c r="J488" s="171">
        <f>ROUND(I488*H488,2)</f>
        <v>0</v>
      </c>
      <c r="K488" s="167" t="s">
        <v>145</v>
      </c>
      <c r="L488" s="34"/>
      <c r="M488" s="172" t="s">
        <v>20</v>
      </c>
      <c r="N488" s="173" t="s">
        <v>44</v>
      </c>
      <c r="O488" s="35"/>
      <c r="P488" s="174">
        <f>O488*H488</f>
        <v>0</v>
      </c>
      <c r="Q488" s="174">
        <v>0</v>
      </c>
      <c r="R488" s="174">
        <f>Q488*H488</f>
        <v>0</v>
      </c>
      <c r="S488" s="174">
        <v>0.046</v>
      </c>
      <c r="T488" s="175">
        <f>S488*H488</f>
        <v>1.2972</v>
      </c>
      <c r="AR488" s="17" t="s">
        <v>146</v>
      </c>
      <c r="AT488" s="17" t="s">
        <v>141</v>
      </c>
      <c r="AU488" s="17" t="s">
        <v>81</v>
      </c>
      <c r="AY488" s="17" t="s">
        <v>139</v>
      </c>
      <c r="BE488" s="176">
        <f>IF(N488="základní",J488,0)</f>
        <v>0</v>
      </c>
      <c r="BF488" s="176">
        <f>IF(N488="snížená",J488,0)</f>
        <v>0</v>
      </c>
      <c r="BG488" s="176">
        <f>IF(N488="zákl. přenesená",J488,0)</f>
        <v>0</v>
      </c>
      <c r="BH488" s="176">
        <f>IF(N488="sníž. přenesená",J488,0)</f>
        <v>0</v>
      </c>
      <c r="BI488" s="176">
        <f>IF(N488="nulová",J488,0)</f>
        <v>0</v>
      </c>
      <c r="BJ488" s="17" t="s">
        <v>22</v>
      </c>
      <c r="BK488" s="176">
        <f>ROUND(I488*H488,2)</f>
        <v>0</v>
      </c>
      <c r="BL488" s="17" t="s">
        <v>146</v>
      </c>
      <c r="BM488" s="17" t="s">
        <v>785</v>
      </c>
    </row>
    <row r="489" spans="2:51" s="11" customFormat="1" ht="22.5" customHeight="1">
      <c r="B489" s="177"/>
      <c r="D489" s="178" t="s">
        <v>148</v>
      </c>
      <c r="E489" s="179" t="s">
        <v>20</v>
      </c>
      <c r="F489" s="180" t="s">
        <v>499</v>
      </c>
      <c r="H489" s="181">
        <v>28.2</v>
      </c>
      <c r="I489" s="182"/>
      <c r="L489" s="177"/>
      <c r="M489" s="183"/>
      <c r="N489" s="184"/>
      <c r="O489" s="184"/>
      <c r="P489" s="184"/>
      <c r="Q489" s="184"/>
      <c r="R489" s="184"/>
      <c r="S489" s="184"/>
      <c r="T489" s="185"/>
      <c r="AT489" s="179" t="s">
        <v>148</v>
      </c>
      <c r="AU489" s="179" t="s">
        <v>81</v>
      </c>
      <c r="AV489" s="11" t="s">
        <v>81</v>
      </c>
      <c r="AW489" s="11" t="s">
        <v>37</v>
      </c>
      <c r="AX489" s="11" t="s">
        <v>73</v>
      </c>
      <c r="AY489" s="179" t="s">
        <v>139</v>
      </c>
    </row>
    <row r="490" spans="2:51" s="12" customFormat="1" ht="22.5" customHeight="1">
      <c r="B490" s="186"/>
      <c r="D490" s="178" t="s">
        <v>148</v>
      </c>
      <c r="E490" s="187" t="s">
        <v>20</v>
      </c>
      <c r="F490" s="188" t="s">
        <v>786</v>
      </c>
      <c r="H490" s="189" t="s">
        <v>20</v>
      </c>
      <c r="I490" s="190"/>
      <c r="L490" s="186"/>
      <c r="M490" s="191"/>
      <c r="N490" s="192"/>
      <c r="O490" s="192"/>
      <c r="P490" s="192"/>
      <c r="Q490" s="192"/>
      <c r="R490" s="192"/>
      <c r="S490" s="192"/>
      <c r="T490" s="193"/>
      <c r="AT490" s="189" t="s">
        <v>148</v>
      </c>
      <c r="AU490" s="189" t="s">
        <v>81</v>
      </c>
      <c r="AV490" s="12" t="s">
        <v>22</v>
      </c>
      <c r="AW490" s="12" t="s">
        <v>37</v>
      </c>
      <c r="AX490" s="12" t="s">
        <v>73</v>
      </c>
      <c r="AY490" s="189" t="s">
        <v>139</v>
      </c>
    </row>
    <row r="491" spans="2:51" s="13" customFormat="1" ht="22.5" customHeight="1">
      <c r="B491" s="194"/>
      <c r="D491" s="195" t="s">
        <v>148</v>
      </c>
      <c r="E491" s="196" t="s">
        <v>20</v>
      </c>
      <c r="F491" s="197" t="s">
        <v>151</v>
      </c>
      <c r="H491" s="198">
        <v>28.2</v>
      </c>
      <c r="I491" s="199"/>
      <c r="L491" s="194"/>
      <c r="M491" s="200"/>
      <c r="N491" s="201"/>
      <c r="O491" s="201"/>
      <c r="P491" s="201"/>
      <c r="Q491" s="201"/>
      <c r="R491" s="201"/>
      <c r="S491" s="201"/>
      <c r="T491" s="202"/>
      <c r="AT491" s="203" t="s">
        <v>148</v>
      </c>
      <c r="AU491" s="203" t="s">
        <v>81</v>
      </c>
      <c r="AV491" s="13" t="s">
        <v>146</v>
      </c>
      <c r="AW491" s="13" t="s">
        <v>37</v>
      </c>
      <c r="AX491" s="13" t="s">
        <v>22</v>
      </c>
      <c r="AY491" s="203" t="s">
        <v>139</v>
      </c>
    </row>
    <row r="492" spans="2:65" s="1" customFormat="1" ht="22.5" customHeight="1">
      <c r="B492" s="164"/>
      <c r="C492" s="165" t="s">
        <v>787</v>
      </c>
      <c r="D492" s="165" t="s">
        <v>141</v>
      </c>
      <c r="E492" s="166" t="s">
        <v>788</v>
      </c>
      <c r="F492" s="167" t="s">
        <v>789</v>
      </c>
      <c r="G492" s="168" t="s">
        <v>144</v>
      </c>
      <c r="H492" s="169">
        <v>57.09</v>
      </c>
      <c r="I492" s="170"/>
      <c r="J492" s="171">
        <f>ROUND(I492*H492,2)</f>
        <v>0</v>
      </c>
      <c r="K492" s="167" t="s">
        <v>20</v>
      </c>
      <c r="L492" s="34"/>
      <c r="M492" s="172" t="s">
        <v>20</v>
      </c>
      <c r="N492" s="173" t="s">
        <v>44</v>
      </c>
      <c r="O492" s="35"/>
      <c r="P492" s="174">
        <f>O492*H492</f>
        <v>0</v>
      </c>
      <c r="Q492" s="174">
        <v>0</v>
      </c>
      <c r="R492" s="174">
        <f>Q492*H492</f>
        <v>0</v>
      </c>
      <c r="S492" s="174">
        <v>0.059</v>
      </c>
      <c r="T492" s="175">
        <f>S492*H492</f>
        <v>3.36831</v>
      </c>
      <c r="AR492" s="17" t="s">
        <v>146</v>
      </c>
      <c r="AT492" s="17" t="s">
        <v>141</v>
      </c>
      <c r="AU492" s="17" t="s">
        <v>81</v>
      </c>
      <c r="AY492" s="17" t="s">
        <v>139</v>
      </c>
      <c r="BE492" s="176">
        <f>IF(N492="základní",J492,0)</f>
        <v>0</v>
      </c>
      <c r="BF492" s="176">
        <f>IF(N492="snížená",J492,0)</f>
        <v>0</v>
      </c>
      <c r="BG492" s="176">
        <f>IF(N492="zákl. přenesená",J492,0)</f>
        <v>0</v>
      </c>
      <c r="BH492" s="176">
        <f>IF(N492="sníž. přenesená",J492,0)</f>
        <v>0</v>
      </c>
      <c r="BI492" s="176">
        <f>IF(N492="nulová",J492,0)</f>
        <v>0</v>
      </c>
      <c r="BJ492" s="17" t="s">
        <v>22</v>
      </c>
      <c r="BK492" s="176">
        <f>ROUND(I492*H492,2)</f>
        <v>0</v>
      </c>
      <c r="BL492" s="17" t="s">
        <v>146</v>
      </c>
      <c r="BM492" s="17" t="s">
        <v>790</v>
      </c>
    </row>
    <row r="493" spans="2:51" s="11" customFormat="1" ht="22.5" customHeight="1">
      <c r="B493" s="177"/>
      <c r="D493" s="178" t="s">
        <v>148</v>
      </c>
      <c r="E493" s="179" t="s">
        <v>20</v>
      </c>
      <c r="F493" s="180" t="s">
        <v>791</v>
      </c>
      <c r="H493" s="181">
        <v>93</v>
      </c>
      <c r="I493" s="182"/>
      <c r="L493" s="177"/>
      <c r="M493" s="183"/>
      <c r="N493" s="184"/>
      <c r="O493" s="184"/>
      <c r="P493" s="184"/>
      <c r="Q493" s="184"/>
      <c r="R493" s="184"/>
      <c r="S493" s="184"/>
      <c r="T493" s="185"/>
      <c r="AT493" s="179" t="s">
        <v>148</v>
      </c>
      <c r="AU493" s="179" t="s">
        <v>81</v>
      </c>
      <c r="AV493" s="11" t="s">
        <v>81</v>
      </c>
      <c r="AW493" s="11" t="s">
        <v>37</v>
      </c>
      <c r="AX493" s="11" t="s">
        <v>73</v>
      </c>
      <c r="AY493" s="179" t="s">
        <v>139</v>
      </c>
    </row>
    <row r="494" spans="2:51" s="11" customFormat="1" ht="22.5" customHeight="1">
      <c r="B494" s="177"/>
      <c r="D494" s="178" t="s">
        <v>148</v>
      </c>
      <c r="E494" s="179" t="s">
        <v>20</v>
      </c>
      <c r="F494" s="180" t="s">
        <v>792</v>
      </c>
      <c r="H494" s="181">
        <v>-35.91</v>
      </c>
      <c r="I494" s="182"/>
      <c r="L494" s="177"/>
      <c r="M494" s="183"/>
      <c r="N494" s="184"/>
      <c r="O494" s="184"/>
      <c r="P494" s="184"/>
      <c r="Q494" s="184"/>
      <c r="R494" s="184"/>
      <c r="S494" s="184"/>
      <c r="T494" s="185"/>
      <c r="AT494" s="179" t="s">
        <v>148</v>
      </c>
      <c r="AU494" s="179" t="s">
        <v>81</v>
      </c>
      <c r="AV494" s="11" t="s">
        <v>81</v>
      </c>
      <c r="AW494" s="11" t="s">
        <v>37</v>
      </c>
      <c r="AX494" s="11" t="s">
        <v>73</v>
      </c>
      <c r="AY494" s="179" t="s">
        <v>139</v>
      </c>
    </row>
    <row r="495" spans="2:51" s="13" customFormat="1" ht="22.5" customHeight="1">
      <c r="B495" s="194"/>
      <c r="D495" s="178" t="s">
        <v>148</v>
      </c>
      <c r="E495" s="204" t="s">
        <v>20</v>
      </c>
      <c r="F495" s="205" t="s">
        <v>151</v>
      </c>
      <c r="H495" s="206">
        <v>57.09</v>
      </c>
      <c r="I495" s="199"/>
      <c r="L495" s="194"/>
      <c r="M495" s="200"/>
      <c r="N495" s="201"/>
      <c r="O495" s="201"/>
      <c r="P495" s="201"/>
      <c r="Q495" s="201"/>
      <c r="R495" s="201"/>
      <c r="S495" s="201"/>
      <c r="T495" s="202"/>
      <c r="AT495" s="203" t="s">
        <v>148</v>
      </c>
      <c r="AU495" s="203" t="s">
        <v>81</v>
      </c>
      <c r="AV495" s="13" t="s">
        <v>146</v>
      </c>
      <c r="AW495" s="13" t="s">
        <v>37</v>
      </c>
      <c r="AX495" s="13" t="s">
        <v>22</v>
      </c>
      <c r="AY495" s="203" t="s">
        <v>139</v>
      </c>
    </row>
    <row r="496" spans="2:63" s="10" customFormat="1" ht="29.25" customHeight="1">
      <c r="B496" s="150"/>
      <c r="D496" s="161" t="s">
        <v>72</v>
      </c>
      <c r="E496" s="162" t="s">
        <v>793</v>
      </c>
      <c r="F496" s="162" t="s">
        <v>794</v>
      </c>
      <c r="I496" s="153"/>
      <c r="J496" s="163">
        <f>BK496</f>
        <v>0</v>
      </c>
      <c r="L496" s="150"/>
      <c r="M496" s="155"/>
      <c r="N496" s="156"/>
      <c r="O496" s="156"/>
      <c r="P496" s="157">
        <f>SUM(P497:P510)</f>
        <v>0</v>
      </c>
      <c r="Q496" s="156"/>
      <c r="R496" s="157">
        <f>SUM(R497:R510)</f>
        <v>0</v>
      </c>
      <c r="S496" s="156"/>
      <c r="T496" s="158">
        <f>SUM(T497:T510)</f>
        <v>0</v>
      </c>
      <c r="AR496" s="151" t="s">
        <v>22</v>
      </c>
      <c r="AT496" s="159" t="s">
        <v>72</v>
      </c>
      <c r="AU496" s="159" t="s">
        <v>22</v>
      </c>
      <c r="AY496" s="151" t="s">
        <v>139</v>
      </c>
      <c r="BK496" s="160">
        <f>SUM(BK497:BK510)</f>
        <v>0</v>
      </c>
    </row>
    <row r="497" spans="2:65" s="1" customFormat="1" ht="31.5" customHeight="1">
      <c r="B497" s="164"/>
      <c r="C497" s="165" t="s">
        <v>795</v>
      </c>
      <c r="D497" s="165" t="s">
        <v>141</v>
      </c>
      <c r="E497" s="166" t="s">
        <v>796</v>
      </c>
      <c r="F497" s="167" t="s">
        <v>797</v>
      </c>
      <c r="G497" s="168" t="s">
        <v>220</v>
      </c>
      <c r="H497" s="169">
        <v>31.712</v>
      </c>
      <c r="I497" s="170"/>
      <c r="J497" s="171">
        <f>ROUND(I497*H497,2)</f>
        <v>0</v>
      </c>
      <c r="K497" s="167" t="s">
        <v>145</v>
      </c>
      <c r="L497" s="34"/>
      <c r="M497" s="172" t="s">
        <v>20</v>
      </c>
      <c r="N497" s="173" t="s">
        <v>44</v>
      </c>
      <c r="O497" s="35"/>
      <c r="P497" s="174">
        <f>O497*H497</f>
        <v>0</v>
      </c>
      <c r="Q497" s="174">
        <v>0</v>
      </c>
      <c r="R497" s="174">
        <f>Q497*H497</f>
        <v>0</v>
      </c>
      <c r="S497" s="174">
        <v>0</v>
      </c>
      <c r="T497" s="175">
        <f>S497*H497</f>
        <v>0</v>
      </c>
      <c r="AR497" s="17" t="s">
        <v>146</v>
      </c>
      <c r="AT497" s="17" t="s">
        <v>141</v>
      </c>
      <c r="AU497" s="17" t="s">
        <v>81</v>
      </c>
      <c r="AY497" s="17" t="s">
        <v>139</v>
      </c>
      <c r="BE497" s="176">
        <f>IF(N497="základní",J497,0)</f>
        <v>0</v>
      </c>
      <c r="BF497" s="176">
        <f>IF(N497="snížená",J497,0)</f>
        <v>0</v>
      </c>
      <c r="BG497" s="176">
        <f>IF(N497="zákl. přenesená",J497,0)</f>
        <v>0</v>
      </c>
      <c r="BH497" s="176">
        <f>IF(N497="sníž. přenesená",J497,0)</f>
        <v>0</v>
      </c>
      <c r="BI497" s="176">
        <f>IF(N497="nulová",J497,0)</f>
        <v>0</v>
      </c>
      <c r="BJ497" s="17" t="s">
        <v>22</v>
      </c>
      <c r="BK497" s="176">
        <f>ROUND(I497*H497,2)</f>
        <v>0</v>
      </c>
      <c r="BL497" s="17" t="s">
        <v>146</v>
      </c>
      <c r="BM497" s="17" t="s">
        <v>798</v>
      </c>
    </row>
    <row r="498" spans="2:65" s="1" customFormat="1" ht="22.5" customHeight="1">
      <c r="B498" s="164"/>
      <c r="C498" s="165" t="s">
        <v>799</v>
      </c>
      <c r="D498" s="165" t="s">
        <v>141</v>
      </c>
      <c r="E498" s="166" t="s">
        <v>800</v>
      </c>
      <c r="F498" s="167" t="s">
        <v>801</v>
      </c>
      <c r="G498" s="168" t="s">
        <v>220</v>
      </c>
      <c r="H498" s="169">
        <v>31.712</v>
      </c>
      <c r="I498" s="170"/>
      <c r="J498" s="171">
        <f>ROUND(I498*H498,2)</f>
        <v>0</v>
      </c>
      <c r="K498" s="167" t="s">
        <v>145</v>
      </c>
      <c r="L498" s="34"/>
      <c r="M498" s="172" t="s">
        <v>20</v>
      </c>
      <c r="N498" s="173" t="s">
        <v>44</v>
      </c>
      <c r="O498" s="35"/>
      <c r="P498" s="174">
        <f>O498*H498</f>
        <v>0</v>
      </c>
      <c r="Q498" s="174">
        <v>0</v>
      </c>
      <c r="R498" s="174">
        <f>Q498*H498</f>
        <v>0</v>
      </c>
      <c r="S498" s="174">
        <v>0</v>
      </c>
      <c r="T498" s="175">
        <f>S498*H498</f>
        <v>0</v>
      </c>
      <c r="AR498" s="17" t="s">
        <v>146</v>
      </c>
      <c r="AT498" s="17" t="s">
        <v>141</v>
      </c>
      <c r="AU498" s="17" t="s">
        <v>81</v>
      </c>
      <c r="AY498" s="17" t="s">
        <v>139</v>
      </c>
      <c r="BE498" s="176">
        <f>IF(N498="základní",J498,0)</f>
        <v>0</v>
      </c>
      <c r="BF498" s="176">
        <f>IF(N498="snížená",J498,0)</f>
        <v>0</v>
      </c>
      <c r="BG498" s="176">
        <f>IF(N498="zákl. přenesená",J498,0)</f>
        <v>0</v>
      </c>
      <c r="BH498" s="176">
        <f>IF(N498="sníž. přenesená",J498,0)</f>
        <v>0</v>
      </c>
      <c r="BI498" s="176">
        <f>IF(N498="nulová",J498,0)</f>
        <v>0</v>
      </c>
      <c r="BJ498" s="17" t="s">
        <v>22</v>
      </c>
      <c r="BK498" s="176">
        <f>ROUND(I498*H498,2)</f>
        <v>0</v>
      </c>
      <c r="BL498" s="17" t="s">
        <v>146</v>
      </c>
      <c r="BM498" s="17" t="s">
        <v>802</v>
      </c>
    </row>
    <row r="499" spans="2:65" s="1" customFormat="1" ht="22.5" customHeight="1">
      <c r="B499" s="164"/>
      <c r="C499" s="165" t="s">
        <v>803</v>
      </c>
      <c r="D499" s="165" t="s">
        <v>141</v>
      </c>
      <c r="E499" s="166" t="s">
        <v>804</v>
      </c>
      <c r="F499" s="167" t="s">
        <v>805</v>
      </c>
      <c r="G499" s="168" t="s">
        <v>220</v>
      </c>
      <c r="H499" s="169">
        <v>443.968</v>
      </c>
      <c r="I499" s="170"/>
      <c r="J499" s="171">
        <f>ROUND(I499*H499,2)</f>
        <v>0</v>
      </c>
      <c r="K499" s="167" t="s">
        <v>145</v>
      </c>
      <c r="L499" s="34"/>
      <c r="M499" s="172" t="s">
        <v>20</v>
      </c>
      <c r="N499" s="173" t="s">
        <v>44</v>
      </c>
      <c r="O499" s="35"/>
      <c r="P499" s="174">
        <f>O499*H499</f>
        <v>0</v>
      </c>
      <c r="Q499" s="174">
        <v>0</v>
      </c>
      <c r="R499" s="174">
        <f>Q499*H499</f>
        <v>0</v>
      </c>
      <c r="S499" s="174">
        <v>0</v>
      </c>
      <c r="T499" s="175">
        <f>S499*H499</f>
        <v>0</v>
      </c>
      <c r="AR499" s="17" t="s">
        <v>146</v>
      </c>
      <c r="AT499" s="17" t="s">
        <v>141</v>
      </c>
      <c r="AU499" s="17" t="s">
        <v>81</v>
      </c>
      <c r="AY499" s="17" t="s">
        <v>139</v>
      </c>
      <c r="BE499" s="176">
        <f>IF(N499="základní",J499,0)</f>
        <v>0</v>
      </c>
      <c r="BF499" s="176">
        <f>IF(N499="snížená",J499,0)</f>
        <v>0</v>
      </c>
      <c r="BG499" s="176">
        <f>IF(N499="zákl. přenesená",J499,0)</f>
        <v>0</v>
      </c>
      <c r="BH499" s="176">
        <f>IF(N499="sníž. přenesená",J499,0)</f>
        <v>0</v>
      </c>
      <c r="BI499" s="176">
        <f>IF(N499="nulová",J499,0)</f>
        <v>0</v>
      </c>
      <c r="BJ499" s="17" t="s">
        <v>22</v>
      </c>
      <c r="BK499" s="176">
        <f>ROUND(I499*H499,2)</f>
        <v>0</v>
      </c>
      <c r="BL499" s="17" t="s">
        <v>146</v>
      </c>
      <c r="BM499" s="17" t="s">
        <v>806</v>
      </c>
    </row>
    <row r="500" spans="2:51" s="11" customFormat="1" ht="22.5" customHeight="1">
      <c r="B500" s="177"/>
      <c r="D500" s="178" t="s">
        <v>148</v>
      </c>
      <c r="E500" s="179" t="s">
        <v>20</v>
      </c>
      <c r="F500" s="180" t="s">
        <v>807</v>
      </c>
      <c r="H500" s="181">
        <v>443.968</v>
      </c>
      <c r="I500" s="182"/>
      <c r="L500" s="177"/>
      <c r="M500" s="183"/>
      <c r="N500" s="184"/>
      <c r="O500" s="184"/>
      <c r="P500" s="184"/>
      <c r="Q500" s="184"/>
      <c r="R500" s="184"/>
      <c r="S500" s="184"/>
      <c r="T500" s="185"/>
      <c r="AT500" s="179" t="s">
        <v>148</v>
      </c>
      <c r="AU500" s="179" t="s">
        <v>81</v>
      </c>
      <c r="AV500" s="11" t="s">
        <v>81</v>
      </c>
      <c r="AW500" s="11" t="s">
        <v>37</v>
      </c>
      <c r="AX500" s="11" t="s">
        <v>73</v>
      </c>
      <c r="AY500" s="179" t="s">
        <v>139</v>
      </c>
    </row>
    <row r="501" spans="2:51" s="13" customFormat="1" ht="22.5" customHeight="1">
      <c r="B501" s="194"/>
      <c r="D501" s="195" t="s">
        <v>148</v>
      </c>
      <c r="E501" s="196" t="s">
        <v>20</v>
      </c>
      <c r="F501" s="197" t="s">
        <v>151</v>
      </c>
      <c r="H501" s="198">
        <v>443.968</v>
      </c>
      <c r="I501" s="199"/>
      <c r="L501" s="194"/>
      <c r="M501" s="200"/>
      <c r="N501" s="201"/>
      <c r="O501" s="201"/>
      <c r="P501" s="201"/>
      <c r="Q501" s="201"/>
      <c r="R501" s="201"/>
      <c r="S501" s="201"/>
      <c r="T501" s="202"/>
      <c r="AT501" s="203" t="s">
        <v>148</v>
      </c>
      <c r="AU501" s="203" t="s">
        <v>81</v>
      </c>
      <c r="AV501" s="13" t="s">
        <v>146</v>
      </c>
      <c r="AW501" s="13" t="s">
        <v>37</v>
      </c>
      <c r="AX501" s="13" t="s">
        <v>22</v>
      </c>
      <c r="AY501" s="203" t="s">
        <v>139</v>
      </c>
    </row>
    <row r="502" spans="2:65" s="1" customFormat="1" ht="22.5" customHeight="1">
      <c r="B502" s="164"/>
      <c r="C502" s="165" t="s">
        <v>808</v>
      </c>
      <c r="D502" s="165" t="s">
        <v>141</v>
      </c>
      <c r="E502" s="166" t="s">
        <v>809</v>
      </c>
      <c r="F502" s="167" t="s">
        <v>810</v>
      </c>
      <c r="G502" s="168" t="s">
        <v>220</v>
      </c>
      <c r="H502" s="169">
        <v>3.916</v>
      </c>
      <c r="I502" s="170"/>
      <c r="J502" s="171">
        <f>ROUND(I502*H502,2)</f>
        <v>0</v>
      </c>
      <c r="K502" s="167" t="s">
        <v>145</v>
      </c>
      <c r="L502" s="34"/>
      <c r="M502" s="172" t="s">
        <v>20</v>
      </c>
      <c r="N502" s="173" t="s">
        <v>44</v>
      </c>
      <c r="O502" s="35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AR502" s="17" t="s">
        <v>146</v>
      </c>
      <c r="AT502" s="17" t="s">
        <v>141</v>
      </c>
      <c r="AU502" s="17" t="s">
        <v>81</v>
      </c>
      <c r="AY502" s="17" t="s">
        <v>139</v>
      </c>
      <c r="BE502" s="176">
        <f>IF(N502="základní",J502,0)</f>
        <v>0</v>
      </c>
      <c r="BF502" s="176">
        <f>IF(N502="snížená",J502,0)</f>
        <v>0</v>
      </c>
      <c r="BG502" s="176">
        <f>IF(N502="zákl. přenesená",J502,0)</f>
        <v>0</v>
      </c>
      <c r="BH502" s="176">
        <f>IF(N502="sníž. přenesená",J502,0)</f>
        <v>0</v>
      </c>
      <c r="BI502" s="176">
        <f>IF(N502="nulová",J502,0)</f>
        <v>0</v>
      </c>
      <c r="BJ502" s="17" t="s">
        <v>22</v>
      </c>
      <c r="BK502" s="176">
        <f>ROUND(I502*H502,2)</f>
        <v>0</v>
      </c>
      <c r="BL502" s="17" t="s">
        <v>146</v>
      </c>
      <c r="BM502" s="17" t="s">
        <v>811</v>
      </c>
    </row>
    <row r="503" spans="2:51" s="11" customFormat="1" ht="22.5" customHeight="1">
      <c r="B503" s="177"/>
      <c r="D503" s="178" t="s">
        <v>148</v>
      </c>
      <c r="E503" s="179" t="s">
        <v>20</v>
      </c>
      <c r="F503" s="180" t="s">
        <v>812</v>
      </c>
      <c r="H503" s="181">
        <v>3.916</v>
      </c>
      <c r="I503" s="182"/>
      <c r="L503" s="177"/>
      <c r="M503" s="183"/>
      <c r="N503" s="184"/>
      <c r="O503" s="184"/>
      <c r="P503" s="184"/>
      <c r="Q503" s="184"/>
      <c r="R503" s="184"/>
      <c r="S503" s="184"/>
      <c r="T503" s="185"/>
      <c r="AT503" s="179" t="s">
        <v>148</v>
      </c>
      <c r="AU503" s="179" t="s">
        <v>81</v>
      </c>
      <c r="AV503" s="11" t="s">
        <v>81</v>
      </c>
      <c r="AW503" s="11" t="s">
        <v>37</v>
      </c>
      <c r="AX503" s="11" t="s">
        <v>73</v>
      </c>
      <c r="AY503" s="179" t="s">
        <v>139</v>
      </c>
    </row>
    <row r="504" spans="2:51" s="13" customFormat="1" ht="22.5" customHeight="1">
      <c r="B504" s="194"/>
      <c r="D504" s="195" t="s">
        <v>148</v>
      </c>
      <c r="E504" s="196" t="s">
        <v>20</v>
      </c>
      <c r="F504" s="197" t="s">
        <v>151</v>
      </c>
      <c r="H504" s="198">
        <v>3.916</v>
      </c>
      <c r="I504" s="199"/>
      <c r="L504" s="194"/>
      <c r="M504" s="200"/>
      <c r="N504" s="201"/>
      <c r="O504" s="201"/>
      <c r="P504" s="201"/>
      <c r="Q504" s="201"/>
      <c r="R504" s="201"/>
      <c r="S504" s="201"/>
      <c r="T504" s="202"/>
      <c r="AT504" s="203" t="s">
        <v>148</v>
      </c>
      <c r="AU504" s="203" t="s">
        <v>81</v>
      </c>
      <c r="AV504" s="13" t="s">
        <v>146</v>
      </c>
      <c r="AW504" s="13" t="s">
        <v>37</v>
      </c>
      <c r="AX504" s="13" t="s">
        <v>22</v>
      </c>
      <c r="AY504" s="203" t="s">
        <v>139</v>
      </c>
    </row>
    <row r="505" spans="2:65" s="1" customFormat="1" ht="22.5" customHeight="1">
      <c r="B505" s="164"/>
      <c r="C505" s="165" t="s">
        <v>813</v>
      </c>
      <c r="D505" s="165" t="s">
        <v>141</v>
      </c>
      <c r="E505" s="166" t="s">
        <v>814</v>
      </c>
      <c r="F505" s="167" t="s">
        <v>815</v>
      </c>
      <c r="G505" s="168" t="s">
        <v>220</v>
      </c>
      <c r="H505" s="169">
        <v>13.186</v>
      </c>
      <c r="I505" s="170"/>
      <c r="J505" s="171">
        <f>ROUND(I505*H505,2)</f>
        <v>0</v>
      </c>
      <c r="K505" s="167" t="s">
        <v>145</v>
      </c>
      <c r="L505" s="34"/>
      <c r="M505" s="172" t="s">
        <v>20</v>
      </c>
      <c r="N505" s="173" t="s">
        <v>44</v>
      </c>
      <c r="O505" s="35"/>
      <c r="P505" s="174">
        <f>O505*H505</f>
        <v>0</v>
      </c>
      <c r="Q505" s="174">
        <v>0</v>
      </c>
      <c r="R505" s="174">
        <f>Q505*H505</f>
        <v>0</v>
      </c>
      <c r="S505" s="174">
        <v>0</v>
      </c>
      <c r="T505" s="175">
        <f>S505*H505</f>
        <v>0</v>
      </c>
      <c r="AR505" s="17" t="s">
        <v>146</v>
      </c>
      <c r="AT505" s="17" t="s">
        <v>141</v>
      </c>
      <c r="AU505" s="17" t="s">
        <v>81</v>
      </c>
      <c r="AY505" s="17" t="s">
        <v>139</v>
      </c>
      <c r="BE505" s="176">
        <f>IF(N505="základní",J505,0)</f>
        <v>0</v>
      </c>
      <c r="BF505" s="176">
        <f>IF(N505="snížená",J505,0)</f>
        <v>0</v>
      </c>
      <c r="BG505" s="176">
        <f>IF(N505="zákl. přenesená",J505,0)</f>
        <v>0</v>
      </c>
      <c r="BH505" s="176">
        <f>IF(N505="sníž. přenesená",J505,0)</f>
        <v>0</v>
      </c>
      <c r="BI505" s="176">
        <f>IF(N505="nulová",J505,0)</f>
        <v>0</v>
      </c>
      <c r="BJ505" s="17" t="s">
        <v>22</v>
      </c>
      <c r="BK505" s="176">
        <f>ROUND(I505*H505,2)</f>
        <v>0</v>
      </c>
      <c r="BL505" s="17" t="s">
        <v>146</v>
      </c>
      <c r="BM505" s="17" t="s">
        <v>816</v>
      </c>
    </row>
    <row r="506" spans="2:51" s="11" customFormat="1" ht="22.5" customHeight="1">
      <c r="B506" s="177"/>
      <c r="D506" s="178" t="s">
        <v>148</v>
      </c>
      <c r="E506" s="179" t="s">
        <v>20</v>
      </c>
      <c r="F506" s="180" t="s">
        <v>817</v>
      </c>
      <c r="H506" s="181">
        <v>13.186</v>
      </c>
      <c r="I506" s="182"/>
      <c r="L506" s="177"/>
      <c r="M506" s="183"/>
      <c r="N506" s="184"/>
      <c r="O506" s="184"/>
      <c r="P506" s="184"/>
      <c r="Q506" s="184"/>
      <c r="R506" s="184"/>
      <c r="S506" s="184"/>
      <c r="T506" s="185"/>
      <c r="AT506" s="179" t="s">
        <v>148</v>
      </c>
      <c r="AU506" s="179" t="s">
        <v>81</v>
      </c>
      <c r="AV506" s="11" t="s">
        <v>81</v>
      </c>
      <c r="AW506" s="11" t="s">
        <v>37</v>
      </c>
      <c r="AX506" s="11" t="s">
        <v>73</v>
      </c>
      <c r="AY506" s="179" t="s">
        <v>139</v>
      </c>
    </row>
    <row r="507" spans="2:51" s="13" customFormat="1" ht="22.5" customHeight="1">
      <c r="B507" s="194"/>
      <c r="D507" s="195" t="s">
        <v>148</v>
      </c>
      <c r="E507" s="196" t="s">
        <v>20</v>
      </c>
      <c r="F507" s="197" t="s">
        <v>151</v>
      </c>
      <c r="H507" s="198">
        <v>13.186</v>
      </c>
      <c r="I507" s="199"/>
      <c r="L507" s="194"/>
      <c r="M507" s="200"/>
      <c r="N507" s="201"/>
      <c r="O507" s="201"/>
      <c r="P507" s="201"/>
      <c r="Q507" s="201"/>
      <c r="R507" s="201"/>
      <c r="S507" s="201"/>
      <c r="T507" s="202"/>
      <c r="AT507" s="203" t="s">
        <v>148</v>
      </c>
      <c r="AU507" s="203" t="s">
        <v>81</v>
      </c>
      <c r="AV507" s="13" t="s">
        <v>146</v>
      </c>
      <c r="AW507" s="13" t="s">
        <v>37</v>
      </c>
      <c r="AX507" s="13" t="s">
        <v>22</v>
      </c>
      <c r="AY507" s="203" t="s">
        <v>139</v>
      </c>
    </row>
    <row r="508" spans="2:65" s="1" customFormat="1" ht="22.5" customHeight="1">
      <c r="B508" s="164"/>
      <c r="C508" s="165" t="s">
        <v>818</v>
      </c>
      <c r="D508" s="165" t="s">
        <v>141</v>
      </c>
      <c r="E508" s="166" t="s">
        <v>819</v>
      </c>
      <c r="F508" s="167" t="s">
        <v>820</v>
      </c>
      <c r="G508" s="168" t="s">
        <v>220</v>
      </c>
      <c r="H508" s="169">
        <v>14.61</v>
      </c>
      <c r="I508" s="170"/>
      <c r="J508" s="171">
        <f>ROUND(I508*H508,2)</f>
        <v>0</v>
      </c>
      <c r="K508" s="167" t="s">
        <v>145</v>
      </c>
      <c r="L508" s="34"/>
      <c r="M508" s="172" t="s">
        <v>20</v>
      </c>
      <c r="N508" s="173" t="s">
        <v>44</v>
      </c>
      <c r="O508" s="35"/>
      <c r="P508" s="174">
        <f>O508*H508</f>
        <v>0</v>
      </c>
      <c r="Q508" s="174">
        <v>0</v>
      </c>
      <c r="R508" s="174">
        <f>Q508*H508</f>
        <v>0</v>
      </c>
      <c r="S508" s="174">
        <v>0</v>
      </c>
      <c r="T508" s="175">
        <f>S508*H508</f>
        <v>0</v>
      </c>
      <c r="AR508" s="17" t="s">
        <v>146</v>
      </c>
      <c r="AT508" s="17" t="s">
        <v>141</v>
      </c>
      <c r="AU508" s="17" t="s">
        <v>81</v>
      </c>
      <c r="AY508" s="17" t="s">
        <v>139</v>
      </c>
      <c r="BE508" s="176">
        <f>IF(N508="základní",J508,0)</f>
        <v>0</v>
      </c>
      <c r="BF508" s="176">
        <f>IF(N508="snížená",J508,0)</f>
        <v>0</v>
      </c>
      <c r="BG508" s="176">
        <f>IF(N508="zákl. přenesená",J508,0)</f>
        <v>0</v>
      </c>
      <c r="BH508" s="176">
        <f>IF(N508="sníž. přenesená",J508,0)</f>
        <v>0</v>
      </c>
      <c r="BI508" s="176">
        <f>IF(N508="nulová",J508,0)</f>
        <v>0</v>
      </c>
      <c r="BJ508" s="17" t="s">
        <v>22</v>
      </c>
      <c r="BK508" s="176">
        <f>ROUND(I508*H508,2)</f>
        <v>0</v>
      </c>
      <c r="BL508" s="17" t="s">
        <v>146</v>
      </c>
      <c r="BM508" s="17" t="s">
        <v>821</v>
      </c>
    </row>
    <row r="509" spans="2:51" s="11" customFormat="1" ht="22.5" customHeight="1">
      <c r="B509" s="177"/>
      <c r="D509" s="178" t="s">
        <v>148</v>
      </c>
      <c r="E509" s="179" t="s">
        <v>20</v>
      </c>
      <c r="F509" s="180" t="s">
        <v>822</v>
      </c>
      <c r="H509" s="181">
        <v>14.61</v>
      </c>
      <c r="I509" s="182"/>
      <c r="L509" s="177"/>
      <c r="M509" s="183"/>
      <c r="N509" s="184"/>
      <c r="O509" s="184"/>
      <c r="P509" s="184"/>
      <c r="Q509" s="184"/>
      <c r="R509" s="184"/>
      <c r="S509" s="184"/>
      <c r="T509" s="185"/>
      <c r="AT509" s="179" t="s">
        <v>148</v>
      </c>
      <c r="AU509" s="179" t="s">
        <v>81</v>
      </c>
      <c r="AV509" s="11" t="s">
        <v>81</v>
      </c>
      <c r="AW509" s="11" t="s">
        <v>37</v>
      </c>
      <c r="AX509" s="11" t="s">
        <v>73</v>
      </c>
      <c r="AY509" s="179" t="s">
        <v>139</v>
      </c>
    </row>
    <row r="510" spans="2:51" s="13" customFormat="1" ht="22.5" customHeight="1">
      <c r="B510" s="194"/>
      <c r="D510" s="178" t="s">
        <v>148</v>
      </c>
      <c r="E510" s="204" t="s">
        <v>20</v>
      </c>
      <c r="F510" s="205" t="s">
        <v>151</v>
      </c>
      <c r="H510" s="206">
        <v>14.61</v>
      </c>
      <c r="I510" s="199"/>
      <c r="L510" s="194"/>
      <c r="M510" s="200"/>
      <c r="N510" s="201"/>
      <c r="O510" s="201"/>
      <c r="P510" s="201"/>
      <c r="Q510" s="201"/>
      <c r="R510" s="201"/>
      <c r="S510" s="201"/>
      <c r="T510" s="202"/>
      <c r="AT510" s="203" t="s">
        <v>148</v>
      </c>
      <c r="AU510" s="203" t="s">
        <v>81</v>
      </c>
      <c r="AV510" s="13" t="s">
        <v>146</v>
      </c>
      <c r="AW510" s="13" t="s">
        <v>37</v>
      </c>
      <c r="AX510" s="13" t="s">
        <v>22</v>
      </c>
      <c r="AY510" s="203" t="s">
        <v>139</v>
      </c>
    </row>
    <row r="511" spans="2:63" s="10" customFormat="1" ht="29.25" customHeight="1">
      <c r="B511" s="150"/>
      <c r="D511" s="161" t="s">
        <v>72</v>
      </c>
      <c r="E511" s="162" t="s">
        <v>823</v>
      </c>
      <c r="F511" s="162" t="s">
        <v>824</v>
      </c>
      <c r="I511" s="153"/>
      <c r="J511" s="163">
        <f>BK511</f>
        <v>0</v>
      </c>
      <c r="L511" s="150"/>
      <c r="M511" s="155"/>
      <c r="N511" s="156"/>
      <c r="O511" s="156"/>
      <c r="P511" s="157">
        <f>P512</f>
        <v>0</v>
      </c>
      <c r="Q511" s="156"/>
      <c r="R511" s="157">
        <f>R512</f>
        <v>0</v>
      </c>
      <c r="S511" s="156"/>
      <c r="T511" s="158">
        <f>T512</f>
        <v>0</v>
      </c>
      <c r="AR511" s="151" t="s">
        <v>22</v>
      </c>
      <c r="AT511" s="159" t="s">
        <v>72</v>
      </c>
      <c r="AU511" s="159" t="s">
        <v>22</v>
      </c>
      <c r="AY511" s="151" t="s">
        <v>139</v>
      </c>
      <c r="BK511" s="160">
        <f>BK512</f>
        <v>0</v>
      </c>
    </row>
    <row r="512" spans="2:65" s="1" customFormat="1" ht="22.5" customHeight="1">
      <c r="B512" s="164"/>
      <c r="C512" s="165" t="s">
        <v>825</v>
      </c>
      <c r="D512" s="165" t="s">
        <v>141</v>
      </c>
      <c r="E512" s="166" t="s">
        <v>826</v>
      </c>
      <c r="F512" s="167" t="s">
        <v>827</v>
      </c>
      <c r="G512" s="168" t="s">
        <v>220</v>
      </c>
      <c r="H512" s="169">
        <v>318.373</v>
      </c>
      <c r="I512" s="170"/>
      <c r="J512" s="171">
        <f>ROUND(I512*H512,2)</f>
        <v>0</v>
      </c>
      <c r="K512" s="167" t="s">
        <v>145</v>
      </c>
      <c r="L512" s="34"/>
      <c r="M512" s="172" t="s">
        <v>20</v>
      </c>
      <c r="N512" s="173" t="s">
        <v>44</v>
      </c>
      <c r="O512" s="35"/>
      <c r="P512" s="174">
        <f>O512*H512</f>
        <v>0</v>
      </c>
      <c r="Q512" s="174">
        <v>0</v>
      </c>
      <c r="R512" s="174">
        <f>Q512*H512</f>
        <v>0</v>
      </c>
      <c r="S512" s="174">
        <v>0</v>
      </c>
      <c r="T512" s="175">
        <f>S512*H512</f>
        <v>0</v>
      </c>
      <c r="AR512" s="17" t="s">
        <v>146</v>
      </c>
      <c r="AT512" s="17" t="s">
        <v>141</v>
      </c>
      <c r="AU512" s="17" t="s">
        <v>81</v>
      </c>
      <c r="AY512" s="17" t="s">
        <v>139</v>
      </c>
      <c r="BE512" s="176">
        <f>IF(N512="základní",J512,0)</f>
        <v>0</v>
      </c>
      <c r="BF512" s="176">
        <f>IF(N512="snížená",J512,0)</f>
        <v>0</v>
      </c>
      <c r="BG512" s="176">
        <f>IF(N512="zákl. přenesená",J512,0)</f>
        <v>0</v>
      </c>
      <c r="BH512" s="176">
        <f>IF(N512="sníž. přenesená",J512,0)</f>
        <v>0</v>
      </c>
      <c r="BI512" s="176">
        <f>IF(N512="nulová",J512,0)</f>
        <v>0</v>
      </c>
      <c r="BJ512" s="17" t="s">
        <v>22</v>
      </c>
      <c r="BK512" s="176">
        <f>ROUND(I512*H512,2)</f>
        <v>0</v>
      </c>
      <c r="BL512" s="17" t="s">
        <v>146</v>
      </c>
      <c r="BM512" s="17" t="s">
        <v>828</v>
      </c>
    </row>
    <row r="513" spans="2:63" s="10" customFormat="1" ht="36.75" customHeight="1">
      <c r="B513" s="150"/>
      <c r="D513" s="151" t="s">
        <v>72</v>
      </c>
      <c r="E513" s="152" t="s">
        <v>829</v>
      </c>
      <c r="F513" s="152" t="s">
        <v>830</v>
      </c>
      <c r="I513" s="153"/>
      <c r="J513" s="154">
        <f>BK513</f>
        <v>0</v>
      </c>
      <c r="L513" s="150"/>
      <c r="M513" s="155"/>
      <c r="N513" s="156"/>
      <c r="O513" s="156"/>
      <c r="P513" s="157">
        <f>P514+P522+P557+P614+P631+P658+P678+P684+P824+P870+P890+P896</f>
        <v>0</v>
      </c>
      <c r="Q513" s="156"/>
      <c r="R513" s="157">
        <f>R514+R522+R557+R614+R631+R658+R678+R684+R824+R870+R890+R896</f>
        <v>1361.8605565800003</v>
      </c>
      <c r="S513" s="156"/>
      <c r="T513" s="158">
        <f>T514+T522+T557+T614+T631+T658+T678+T684+T824+T870+T890+T896</f>
        <v>1.12201322</v>
      </c>
      <c r="AR513" s="151" t="s">
        <v>81</v>
      </c>
      <c r="AT513" s="159" t="s">
        <v>72</v>
      </c>
      <c r="AU513" s="159" t="s">
        <v>73</v>
      </c>
      <c r="AY513" s="151" t="s">
        <v>139</v>
      </c>
      <c r="BK513" s="160">
        <f>BK514+BK522+BK557+BK614+BK631+BK658+BK678+BK684+BK824+BK870+BK890+BK896</f>
        <v>0</v>
      </c>
    </row>
    <row r="514" spans="2:63" s="10" customFormat="1" ht="19.5" customHeight="1">
      <c r="B514" s="150"/>
      <c r="D514" s="161" t="s">
        <v>72</v>
      </c>
      <c r="E514" s="162" t="s">
        <v>831</v>
      </c>
      <c r="F514" s="162" t="s">
        <v>832</v>
      </c>
      <c r="I514" s="153"/>
      <c r="J514" s="163">
        <f>BK514</f>
        <v>0</v>
      </c>
      <c r="L514" s="150"/>
      <c r="M514" s="155"/>
      <c r="N514" s="156"/>
      <c r="O514" s="156"/>
      <c r="P514" s="157">
        <f>SUM(P515:P521)</f>
        <v>0</v>
      </c>
      <c r="Q514" s="156"/>
      <c r="R514" s="157">
        <f>SUM(R515:R521)</f>
        <v>0.35313</v>
      </c>
      <c r="S514" s="156"/>
      <c r="T514" s="158">
        <f>SUM(T515:T521)</f>
        <v>0</v>
      </c>
      <c r="AR514" s="151" t="s">
        <v>81</v>
      </c>
      <c r="AT514" s="159" t="s">
        <v>72</v>
      </c>
      <c r="AU514" s="159" t="s">
        <v>22</v>
      </c>
      <c r="AY514" s="151" t="s">
        <v>139</v>
      </c>
      <c r="BK514" s="160">
        <f>SUM(BK515:BK521)</f>
        <v>0</v>
      </c>
    </row>
    <row r="515" spans="2:65" s="1" customFormat="1" ht="31.5" customHeight="1">
      <c r="B515" s="164"/>
      <c r="C515" s="165" t="s">
        <v>833</v>
      </c>
      <c r="D515" s="165" t="s">
        <v>141</v>
      </c>
      <c r="E515" s="166" t="s">
        <v>834</v>
      </c>
      <c r="F515" s="167" t="s">
        <v>835</v>
      </c>
      <c r="G515" s="168" t="s">
        <v>144</v>
      </c>
      <c r="H515" s="169">
        <v>117.71</v>
      </c>
      <c r="I515" s="170"/>
      <c r="J515" s="171">
        <f>ROUND(I515*H515,2)</f>
        <v>0</v>
      </c>
      <c r="K515" s="167" t="s">
        <v>145</v>
      </c>
      <c r="L515" s="34"/>
      <c r="M515" s="172" t="s">
        <v>20</v>
      </c>
      <c r="N515" s="173" t="s">
        <v>44</v>
      </c>
      <c r="O515" s="35"/>
      <c r="P515" s="174">
        <f>O515*H515</f>
        <v>0</v>
      </c>
      <c r="Q515" s="174">
        <v>0.003</v>
      </c>
      <c r="R515" s="174">
        <f>Q515*H515</f>
        <v>0.35313</v>
      </c>
      <c r="S515" s="174">
        <v>0</v>
      </c>
      <c r="T515" s="175">
        <f>S515*H515</f>
        <v>0</v>
      </c>
      <c r="AR515" s="17" t="s">
        <v>223</v>
      </c>
      <c r="AT515" s="17" t="s">
        <v>141</v>
      </c>
      <c r="AU515" s="17" t="s">
        <v>81</v>
      </c>
      <c r="AY515" s="17" t="s">
        <v>139</v>
      </c>
      <c r="BE515" s="176">
        <f>IF(N515="základní",J515,0)</f>
        <v>0</v>
      </c>
      <c r="BF515" s="176">
        <f>IF(N515="snížená",J515,0)</f>
        <v>0</v>
      </c>
      <c r="BG515" s="176">
        <f>IF(N515="zákl. přenesená",J515,0)</f>
        <v>0</v>
      </c>
      <c r="BH515" s="176">
        <f>IF(N515="sníž. přenesená",J515,0)</f>
        <v>0</v>
      </c>
      <c r="BI515" s="176">
        <f>IF(N515="nulová",J515,0)</f>
        <v>0</v>
      </c>
      <c r="BJ515" s="17" t="s">
        <v>22</v>
      </c>
      <c r="BK515" s="176">
        <f>ROUND(I515*H515,2)</f>
        <v>0</v>
      </c>
      <c r="BL515" s="17" t="s">
        <v>223</v>
      </c>
      <c r="BM515" s="17" t="s">
        <v>836</v>
      </c>
    </row>
    <row r="516" spans="2:51" s="11" customFormat="1" ht="22.5" customHeight="1">
      <c r="B516" s="177"/>
      <c r="D516" s="178" t="s">
        <v>148</v>
      </c>
      <c r="E516" s="179" t="s">
        <v>20</v>
      </c>
      <c r="F516" s="180" t="s">
        <v>617</v>
      </c>
      <c r="H516" s="181">
        <v>45.5</v>
      </c>
      <c r="I516" s="182"/>
      <c r="L516" s="177"/>
      <c r="M516" s="183"/>
      <c r="N516" s="184"/>
      <c r="O516" s="184"/>
      <c r="P516" s="184"/>
      <c r="Q516" s="184"/>
      <c r="R516" s="184"/>
      <c r="S516" s="184"/>
      <c r="T516" s="185"/>
      <c r="AT516" s="179" t="s">
        <v>148</v>
      </c>
      <c r="AU516" s="179" t="s">
        <v>81</v>
      </c>
      <c r="AV516" s="11" t="s">
        <v>81</v>
      </c>
      <c r="AW516" s="11" t="s">
        <v>37</v>
      </c>
      <c r="AX516" s="11" t="s">
        <v>73</v>
      </c>
      <c r="AY516" s="179" t="s">
        <v>139</v>
      </c>
    </row>
    <row r="517" spans="2:51" s="12" customFormat="1" ht="22.5" customHeight="1">
      <c r="B517" s="186"/>
      <c r="D517" s="178" t="s">
        <v>148</v>
      </c>
      <c r="E517" s="187" t="s">
        <v>20</v>
      </c>
      <c r="F517" s="188" t="s">
        <v>837</v>
      </c>
      <c r="H517" s="189" t="s">
        <v>20</v>
      </c>
      <c r="I517" s="190"/>
      <c r="L517" s="186"/>
      <c r="M517" s="191"/>
      <c r="N517" s="192"/>
      <c r="O517" s="192"/>
      <c r="P517" s="192"/>
      <c r="Q517" s="192"/>
      <c r="R517" s="192"/>
      <c r="S517" s="192"/>
      <c r="T517" s="193"/>
      <c r="AT517" s="189" t="s">
        <v>148</v>
      </c>
      <c r="AU517" s="189" t="s">
        <v>81</v>
      </c>
      <c r="AV517" s="12" t="s">
        <v>22</v>
      </c>
      <c r="AW517" s="12" t="s">
        <v>37</v>
      </c>
      <c r="AX517" s="12" t="s">
        <v>73</v>
      </c>
      <c r="AY517" s="189" t="s">
        <v>139</v>
      </c>
    </row>
    <row r="518" spans="2:51" s="11" customFormat="1" ht="22.5" customHeight="1">
      <c r="B518" s="177"/>
      <c r="D518" s="178" t="s">
        <v>148</v>
      </c>
      <c r="E518" s="179" t="s">
        <v>20</v>
      </c>
      <c r="F518" s="180" t="s">
        <v>838</v>
      </c>
      <c r="H518" s="181">
        <v>72.21</v>
      </c>
      <c r="I518" s="182"/>
      <c r="L518" s="177"/>
      <c r="M518" s="183"/>
      <c r="N518" s="184"/>
      <c r="O518" s="184"/>
      <c r="P518" s="184"/>
      <c r="Q518" s="184"/>
      <c r="R518" s="184"/>
      <c r="S518" s="184"/>
      <c r="T518" s="185"/>
      <c r="AT518" s="179" t="s">
        <v>148</v>
      </c>
      <c r="AU518" s="179" t="s">
        <v>81</v>
      </c>
      <c r="AV518" s="11" t="s">
        <v>81</v>
      </c>
      <c r="AW518" s="11" t="s">
        <v>37</v>
      </c>
      <c r="AX518" s="11" t="s">
        <v>73</v>
      </c>
      <c r="AY518" s="179" t="s">
        <v>139</v>
      </c>
    </row>
    <row r="519" spans="2:51" s="12" customFormat="1" ht="22.5" customHeight="1">
      <c r="B519" s="186"/>
      <c r="D519" s="178" t="s">
        <v>148</v>
      </c>
      <c r="E519" s="187" t="s">
        <v>20</v>
      </c>
      <c r="F519" s="188" t="s">
        <v>839</v>
      </c>
      <c r="H519" s="189" t="s">
        <v>20</v>
      </c>
      <c r="I519" s="190"/>
      <c r="L519" s="186"/>
      <c r="M519" s="191"/>
      <c r="N519" s="192"/>
      <c r="O519" s="192"/>
      <c r="P519" s="192"/>
      <c r="Q519" s="192"/>
      <c r="R519" s="192"/>
      <c r="S519" s="192"/>
      <c r="T519" s="193"/>
      <c r="AT519" s="189" t="s">
        <v>148</v>
      </c>
      <c r="AU519" s="189" t="s">
        <v>81</v>
      </c>
      <c r="AV519" s="12" t="s">
        <v>22</v>
      </c>
      <c r="AW519" s="12" t="s">
        <v>37</v>
      </c>
      <c r="AX519" s="12" t="s">
        <v>73</v>
      </c>
      <c r="AY519" s="189" t="s">
        <v>139</v>
      </c>
    </row>
    <row r="520" spans="2:51" s="13" customFormat="1" ht="22.5" customHeight="1">
      <c r="B520" s="194"/>
      <c r="D520" s="195" t="s">
        <v>148</v>
      </c>
      <c r="E520" s="196" t="s">
        <v>20</v>
      </c>
      <c r="F520" s="197" t="s">
        <v>151</v>
      </c>
      <c r="H520" s="198">
        <v>117.71</v>
      </c>
      <c r="I520" s="199"/>
      <c r="L520" s="194"/>
      <c r="M520" s="200"/>
      <c r="N520" s="201"/>
      <c r="O520" s="201"/>
      <c r="P520" s="201"/>
      <c r="Q520" s="201"/>
      <c r="R520" s="201"/>
      <c r="S520" s="201"/>
      <c r="T520" s="202"/>
      <c r="AT520" s="203" t="s">
        <v>148</v>
      </c>
      <c r="AU520" s="203" t="s">
        <v>81</v>
      </c>
      <c r="AV520" s="13" t="s">
        <v>146</v>
      </c>
      <c r="AW520" s="13" t="s">
        <v>37</v>
      </c>
      <c r="AX520" s="13" t="s">
        <v>22</v>
      </c>
      <c r="AY520" s="203" t="s">
        <v>139</v>
      </c>
    </row>
    <row r="521" spans="2:65" s="1" customFormat="1" ht="22.5" customHeight="1">
      <c r="B521" s="164"/>
      <c r="C521" s="165" t="s">
        <v>840</v>
      </c>
      <c r="D521" s="165" t="s">
        <v>141</v>
      </c>
      <c r="E521" s="166" t="s">
        <v>841</v>
      </c>
      <c r="F521" s="167" t="s">
        <v>842</v>
      </c>
      <c r="G521" s="168" t="s">
        <v>220</v>
      </c>
      <c r="H521" s="169">
        <v>0.353</v>
      </c>
      <c r="I521" s="170"/>
      <c r="J521" s="171">
        <f>ROUND(I521*H521,2)</f>
        <v>0</v>
      </c>
      <c r="K521" s="167" t="s">
        <v>145</v>
      </c>
      <c r="L521" s="34"/>
      <c r="M521" s="172" t="s">
        <v>20</v>
      </c>
      <c r="N521" s="173" t="s">
        <v>44</v>
      </c>
      <c r="O521" s="35"/>
      <c r="P521" s="174">
        <f>O521*H521</f>
        <v>0</v>
      </c>
      <c r="Q521" s="174">
        <v>0</v>
      </c>
      <c r="R521" s="174">
        <f>Q521*H521</f>
        <v>0</v>
      </c>
      <c r="S521" s="174">
        <v>0</v>
      </c>
      <c r="T521" s="175">
        <f>S521*H521</f>
        <v>0</v>
      </c>
      <c r="AR521" s="17" t="s">
        <v>223</v>
      </c>
      <c r="AT521" s="17" t="s">
        <v>141</v>
      </c>
      <c r="AU521" s="17" t="s">
        <v>81</v>
      </c>
      <c r="AY521" s="17" t="s">
        <v>139</v>
      </c>
      <c r="BE521" s="176">
        <f>IF(N521="základní",J521,0)</f>
        <v>0</v>
      </c>
      <c r="BF521" s="176">
        <f>IF(N521="snížená",J521,0)</f>
        <v>0</v>
      </c>
      <c r="BG521" s="176">
        <f>IF(N521="zákl. přenesená",J521,0)</f>
        <v>0</v>
      </c>
      <c r="BH521" s="176">
        <f>IF(N521="sníž. přenesená",J521,0)</f>
        <v>0</v>
      </c>
      <c r="BI521" s="176">
        <f>IF(N521="nulová",J521,0)</f>
        <v>0</v>
      </c>
      <c r="BJ521" s="17" t="s">
        <v>22</v>
      </c>
      <c r="BK521" s="176">
        <f>ROUND(I521*H521,2)</f>
        <v>0</v>
      </c>
      <c r="BL521" s="17" t="s">
        <v>223</v>
      </c>
      <c r="BM521" s="17" t="s">
        <v>843</v>
      </c>
    </row>
    <row r="522" spans="2:63" s="10" customFormat="1" ht="29.25" customHeight="1">
      <c r="B522" s="150"/>
      <c r="D522" s="161" t="s">
        <v>72</v>
      </c>
      <c r="E522" s="162" t="s">
        <v>844</v>
      </c>
      <c r="F522" s="162" t="s">
        <v>845</v>
      </c>
      <c r="I522" s="153"/>
      <c r="J522" s="163">
        <f>BK522</f>
        <v>0</v>
      </c>
      <c r="L522" s="150"/>
      <c r="M522" s="155"/>
      <c r="N522" s="156"/>
      <c r="O522" s="156"/>
      <c r="P522" s="157">
        <f>SUM(P523:P556)</f>
        <v>0</v>
      </c>
      <c r="Q522" s="156"/>
      <c r="R522" s="157">
        <f>SUM(R523:R556)</f>
        <v>1.1507418</v>
      </c>
      <c r="S522" s="156"/>
      <c r="T522" s="158">
        <f>SUM(T523:T556)</f>
        <v>0</v>
      </c>
      <c r="AR522" s="151" t="s">
        <v>81</v>
      </c>
      <c r="AT522" s="159" t="s">
        <v>72</v>
      </c>
      <c r="AU522" s="159" t="s">
        <v>22</v>
      </c>
      <c r="AY522" s="151" t="s">
        <v>139</v>
      </c>
      <c r="BK522" s="160">
        <f>SUM(BK523:BK556)</f>
        <v>0</v>
      </c>
    </row>
    <row r="523" spans="2:65" s="1" customFormat="1" ht="31.5" customHeight="1">
      <c r="B523" s="164"/>
      <c r="C523" s="165" t="s">
        <v>846</v>
      </c>
      <c r="D523" s="165" t="s">
        <v>141</v>
      </c>
      <c r="E523" s="166" t="s">
        <v>847</v>
      </c>
      <c r="F523" s="167" t="s">
        <v>848</v>
      </c>
      <c r="G523" s="168" t="s">
        <v>144</v>
      </c>
      <c r="H523" s="169">
        <v>113.701</v>
      </c>
      <c r="I523" s="170"/>
      <c r="J523" s="171">
        <f>ROUND(I523*H523,2)</f>
        <v>0</v>
      </c>
      <c r="K523" s="167" t="s">
        <v>145</v>
      </c>
      <c r="L523" s="34"/>
      <c r="M523" s="172" t="s">
        <v>20</v>
      </c>
      <c r="N523" s="173" t="s">
        <v>44</v>
      </c>
      <c r="O523" s="35"/>
      <c r="P523" s="174">
        <f>O523*H523</f>
        <v>0</v>
      </c>
      <c r="Q523" s="174">
        <v>0</v>
      </c>
      <c r="R523" s="174">
        <f>Q523*H523</f>
        <v>0</v>
      </c>
      <c r="S523" s="174">
        <v>0</v>
      </c>
      <c r="T523" s="175">
        <f>S523*H523</f>
        <v>0</v>
      </c>
      <c r="AR523" s="17" t="s">
        <v>223</v>
      </c>
      <c r="AT523" s="17" t="s">
        <v>141</v>
      </c>
      <c r="AU523" s="17" t="s">
        <v>81</v>
      </c>
      <c r="AY523" s="17" t="s">
        <v>139</v>
      </c>
      <c r="BE523" s="176">
        <f>IF(N523="základní",J523,0)</f>
        <v>0</v>
      </c>
      <c r="BF523" s="176">
        <f>IF(N523="snížená",J523,0)</f>
        <v>0</v>
      </c>
      <c r="BG523" s="176">
        <f>IF(N523="zákl. přenesená",J523,0)</f>
        <v>0</v>
      </c>
      <c r="BH523" s="176">
        <f>IF(N523="sníž. přenesená",J523,0)</f>
        <v>0</v>
      </c>
      <c r="BI523" s="176">
        <f>IF(N523="nulová",J523,0)</f>
        <v>0</v>
      </c>
      <c r="BJ523" s="17" t="s">
        <v>22</v>
      </c>
      <c r="BK523" s="176">
        <f>ROUND(I523*H523,2)</f>
        <v>0</v>
      </c>
      <c r="BL523" s="17" t="s">
        <v>223</v>
      </c>
      <c r="BM523" s="17" t="s">
        <v>849</v>
      </c>
    </row>
    <row r="524" spans="2:51" s="11" customFormat="1" ht="22.5" customHeight="1">
      <c r="B524" s="177"/>
      <c r="D524" s="178" t="s">
        <v>148</v>
      </c>
      <c r="E524" s="179" t="s">
        <v>20</v>
      </c>
      <c r="F524" s="180" t="s">
        <v>850</v>
      </c>
      <c r="H524" s="181">
        <v>113.701</v>
      </c>
      <c r="I524" s="182"/>
      <c r="L524" s="177"/>
      <c r="M524" s="183"/>
      <c r="N524" s="184"/>
      <c r="O524" s="184"/>
      <c r="P524" s="184"/>
      <c r="Q524" s="184"/>
      <c r="R524" s="184"/>
      <c r="S524" s="184"/>
      <c r="T524" s="185"/>
      <c r="AT524" s="179" t="s">
        <v>148</v>
      </c>
      <c r="AU524" s="179" t="s">
        <v>81</v>
      </c>
      <c r="AV524" s="11" t="s">
        <v>81</v>
      </c>
      <c r="AW524" s="11" t="s">
        <v>37</v>
      </c>
      <c r="AX524" s="11" t="s">
        <v>73</v>
      </c>
      <c r="AY524" s="179" t="s">
        <v>139</v>
      </c>
    </row>
    <row r="525" spans="2:51" s="13" customFormat="1" ht="22.5" customHeight="1">
      <c r="B525" s="194"/>
      <c r="D525" s="195" t="s">
        <v>148</v>
      </c>
      <c r="E525" s="196" t="s">
        <v>20</v>
      </c>
      <c r="F525" s="197" t="s">
        <v>151</v>
      </c>
      <c r="H525" s="198">
        <v>113.701</v>
      </c>
      <c r="I525" s="199"/>
      <c r="L525" s="194"/>
      <c r="M525" s="200"/>
      <c r="N525" s="201"/>
      <c r="O525" s="201"/>
      <c r="P525" s="201"/>
      <c r="Q525" s="201"/>
      <c r="R525" s="201"/>
      <c r="S525" s="201"/>
      <c r="T525" s="202"/>
      <c r="AT525" s="203" t="s">
        <v>148</v>
      </c>
      <c r="AU525" s="203" t="s">
        <v>81</v>
      </c>
      <c r="AV525" s="13" t="s">
        <v>146</v>
      </c>
      <c r="AW525" s="13" t="s">
        <v>37</v>
      </c>
      <c r="AX525" s="13" t="s">
        <v>22</v>
      </c>
      <c r="AY525" s="203" t="s">
        <v>139</v>
      </c>
    </row>
    <row r="526" spans="2:65" s="1" customFormat="1" ht="22.5" customHeight="1">
      <c r="B526" s="164"/>
      <c r="C526" s="207" t="s">
        <v>851</v>
      </c>
      <c r="D526" s="207" t="s">
        <v>241</v>
      </c>
      <c r="E526" s="208" t="s">
        <v>852</v>
      </c>
      <c r="F526" s="209" t="s">
        <v>853</v>
      </c>
      <c r="G526" s="210" t="s">
        <v>220</v>
      </c>
      <c r="H526" s="211">
        <v>0.034</v>
      </c>
      <c r="I526" s="212"/>
      <c r="J526" s="213">
        <f>ROUND(I526*H526,2)</f>
        <v>0</v>
      </c>
      <c r="K526" s="209" t="s">
        <v>145</v>
      </c>
      <c r="L526" s="214"/>
      <c r="M526" s="215" t="s">
        <v>20</v>
      </c>
      <c r="N526" s="216" t="s">
        <v>44</v>
      </c>
      <c r="O526" s="35"/>
      <c r="P526" s="174">
        <f>O526*H526</f>
        <v>0</v>
      </c>
      <c r="Q526" s="174">
        <v>1</v>
      </c>
      <c r="R526" s="174">
        <f>Q526*H526</f>
        <v>0.034</v>
      </c>
      <c r="S526" s="174">
        <v>0</v>
      </c>
      <c r="T526" s="175">
        <f>S526*H526</f>
        <v>0</v>
      </c>
      <c r="AR526" s="17" t="s">
        <v>315</v>
      </c>
      <c r="AT526" s="17" t="s">
        <v>241</v>
      </c>
      <c r="AU526" s="17" t="s">
        <v>81</v>
      </c>
      <c r="AY526" s="17" t="s">
        <v>139</v>
      </c>
      <c r="BE526" s="176">
        <f>IF(N526="základní",J526,0)</f>
        <v>0</v>
      </c>
      <c r="BF526" s="176">
        <f>IF(N526="snížená",J526,0)</f>
        <v>0</v>
      </c>
      <c r="BG526" s="176">
        <f>IF(N526="zákl. přenesená",J526,0)</f>
        <v>0</v>
      </c>
      <c r="BH526" s="176">
        <f>IF(N526="sníž. přenesená",J526,0)</f>
        <v>0</v>
      </c>
      <c r="BI526" s="176">
        <f>IF(N526="nulová",J526,0)</f>
        <v>0</v>
      </c>
      <c r="BJ526" s="17" t="s">
        <v>22</v>
      </c>
      <c r="BK526" s="176">
        <f>ROUND(I526*H526,2)</f>
        <v>0</v>
      </c>
      <c r="BL526" s="17" t="s">
        <v>223</v>
      </c>
      <c r="BM526" s="17" t="s">
        <v>854</v>
      </c>
    </row>
    <row r="527" spans="2:47" s="1" customFormat="1" ht="30" customHeight="1">
      <c r="B527" s="34"/>
      <c r="D527" s="178" t="s">
        <v>245</v>
      </c>
      <c r="F527" s="217" t="s">
        <v>855</v>
      </c>
      <c r="I527" s="138"/>
      <c r="L527" s="34"/>
      <c r="M527" s="63"/>
      <c r="N527" s="35"/>
      <c r="O527" s="35"/>
      <c r="P527" s="35"/>
      <c r="Q527" s="35"/>
      <c r="R527" s="35"/>
      <c r="S527" s="35"/>
      <c r="T527" s="64"/>
      <c r="AT527" s="17" t="s">
        <v>245</v>
      </c>
      <c r="AU527" s="17" t="s">
        <v>81</v>
      </c>
    </row>
    <row r="528" spans="2:51" s="11" customFormat="1" ht="22.5" customHeight="1">
      <c r="B528" s="177"/>
      <c r="D528" s="195" t="s">
        <v>148</v>
      </c>
      <c r="F528" s="218" t="s">
        <v>856</v>
      </c>
      <c r="H528" s="219">
        <v>0.034</v>
      </c>
      <c r="I528" s="182"/>
      <c r="L528" s="177"/>
      <c r="M528" s="183"/>
      <c r="N528" s="184"/>
      <c r="O528" s="184"/>
      <c r="P528" s="184"/>
      <c r="Q528" s="184"/>
      <c r="R528" s="184"/>
      <c r="S528" s="184"/>
      <c r="T528" s="185"/>
      <c r="AT528" s="179" t="s">
        <v>148</v>
      </c>
      <c r="AU528" s="179" t="s">
        <v>81</v>
      </c>
      <c r="AV528" s="11" t="s">
        <v>81</v>
      </c>
      <c r="AW528" s="11" t="s">
        <v>4</v>
      </c>
      <c r="AX528" s="11" t="s">
        <v>22</v>
      </c>
      <c r="AY528" s="179" t="s">
        <v>139</v>
      </c>
    </row>
    <row r="529" spans="2:65" s="1" customFormat="1" ht="22.5" customHeight="1">
      <c r="B529" s="164"/>
      <c r="C529" s="165" t="s">
        <v>857</v>
      </c>
      <c r="D529" s="165" t="s">
        <v>141</v>
      </c>
      <c r="E529" s="166" t="s">
        <v>858</v>
      </c>
      <c r="F529" s="167" t="s">
        <v>859</v>
      </c>
      <c r="G529" s="168" t="s">
        <v>144</v>
      </c>
      <c r="H529" s="169">
        <v>113.701</v>
      </c>
      <c r="I529" s="170"/>
      <c r="J529" s="171">
        <f>ROUND(I529*H529,2)</f>
        <v>0</v>
      </c>
      <c r="K529" s="167" t="s">
        <v>145</v>
      </c>
      <c r="L529" s="34"/>
      <c r="M529" s="172" t="s">
        <v>20</v>
      </c>
      <c r="N529" s="173" t="s">
        <v>44</v>
      </c>
      <c r="O529" s="35"/>
      <c r="P529" s="174">
        <f>O529*H529</f>
        <v>0</v>
      </c>
      <c r="Q529" s="174">
        <v>0.00036</v>
      </c>
      <c r="R529" s="174">
        <f>Q529*H529</f>
        <v>0.04093236</v>
      </c>
      <c r="S529" s="174">
        <v>0</v>
      </c>
      <c r="T529" s="175">
        <f>S529*H529</f>
        <v>0</v>
      </c>
      <c r="AR529" s="17" t="s">
        <v>223</v>
      </c>
      <c r="AT529" s="17" t="s">
        <v>141</v>
      </c>
      <c r="AU529" s="17" t="s">
        <v>81</v>
      </c>
      <c r="AY529" s="17" t="s">
        <v>139</v>
      </c>
      <c r="BE529" s="176">
        <f>IF(N529="základní",J529,0)</f>
        <v>0</v>
      </c>
      <c r="BF529" s="176">
        <f>IF(N529="snížená",J529,0)</f>
        <v>0</v>
      </c>
      <c r="BG529" s="176">
        <f>IF(N529="zákl. přenesená",J529,0)</f>
        <v>0</v>
      </c>
      <c r="BH529" s="176">
        <f>IF(N529="sníž. přenesená",J529,0)</f>
        <v>0</v>
      </c>
      <c r="BI529" s="176">
        <f>IF(N529="nulová",J529,0)</f>
        <v>0</v>
      </c>
      <c r="BJ529" s="17" t="s">
        <v>22</v>
      </c>
      <c r="BK529" s="176">
        <f>ROUND(I529*H529,2)</f>
        <v>0</v>
      </c>
      <c r="BL529" s="17" t="s">
        <v>223</v>
      </c>
      <c r="BM529" s="17" t="s">
        <v>860</v>
      </c>
    </row>
    <row r="530" spans="2:51" s="11" customFormat="1" ht="22.5" customHeight="1">
      <c r="B530" s="177"/>
      <c r="D530" s="178" t="s">
        <v>148</v>
      </c>
      <c r="E530" s="179" t="s">
        <v>20</v>
      </c>
      <c r="F530" s="180" t="s">
        <v>861</v>
      </c>
      <c r="H530" s="181">
        <v>100.642</v>
      </c>
      <c r="I530" s="182"/>
      <c r="L530" s="177"/>
      <c r="M530" s="183"/>
      <c r="N530" s="184"/>
      <c r="O530" s="184"/>
      <c r="P530" s="184"/>
      <c r="Q530" s="184"/>
      <c r="R530" s="184"/>
      <c r="S530" s="184"/>
      <c r="T530" s="185"/>
      <c r="AT530" s="179" t="s">
        <v>148</v>
      </c>
      <c r="AU530" s="179" t="s">
        <v>81</v>
      </c>
      <c r="AV530" s="11" t="s">
        <v>81</v>
      </c>
      <c r="AW530" s="11" t="s">
        <v>37</v>
      </c>
      <c r="AX530" s="11" t="s">
        <v>73</v>
      </c>
      <c r="AY530" s="179" t="s">
        <v>139</v>
      </c>
    </row>
    <row r="531" spans="2:51" s="11" customFormat="1" ht="22.5" customHeight="1">
      <c r="B531" s="177"/>
      <c r="D531" s="178" t="s">
        <v>148</v>
      </c>
      <c r="E531" s="179" t="s">
        <v>20</v>
      </c>
      <c r="F531" s="180" t="s">
        <v>862</v>
      </c>
      <c r="H531" s="181">
        <v>13.059</v>
      </c>
      <c r="I531" s="182"/>
      <c r="L531" s="177"/>
      <c r="M531" s="183"/>
      <c r="N531" s="184"/>
      <c r="O531" s="184"/>
      <c r="P531" s="184"/>
      <c r="Q531" s="184"/>
      <c r="R531" s="184"/>
      <c r="S531" s="184"/>
      <c r="T531" s="185"/>
      <c r="AT531" s="179" t="s">
        <v>148</v>
      </c>
      <c r="AU531" s="179" t="s">
        <v>81</v>
      </c>
      <c r="AV531" s="11" t="s">
        <v>81</v>
      </c>
      <c r="AW531" s="11" t="s">
        <v>37</v>
      </c>
      <c r="AX531" s="11" t="s">
        <v>73</v>
      </c>
      <c r="AY531" s="179" t="s">
        <v>139</v>
      </c>
    </row>
    <row r="532" spans="2:51" s="13" customFormat="1" ht="22.5" customHeight="1">
      <c r="B532" s="194"/>
      <c r="D532" s="195" t="s">
        <v>148</v>
      </c>
      <c r="E532" s="196" t="s">
        <v>20</v>
      </c>
      <c r="F532" s="197" t="s">
        <v>151</v>
      </c>
      <c r="H532" s="198">
        <v>113.701</v>
      </c>
      <c r="I532" s="199"/>
      <c r="L532" s="194"/>
      <c r="M532" s="200"/>
      <c r="N532" s="201"/>
      <c r="O532" s="201"/>
      <c r="P532" s="201"/>
      <c r="Q532" s="201"/>
      <c r="R532" s="201"/>
      <c r="S532" s="201"/>
      <c r="T532" s="202"/>
      <c r="AT532" s="203" t="s">
        <v>148</v>
      </c>
      <c r="AU532" s="203" t="s">
        <v>81</v>
      </c>
      <c r="AV532" s="13" t="s">
        <v>146</v>
      </c>
      <c r="AW532" s="13" t="s">
        <v>37</v>
      </c>
      <c r="AX532" s="13" t="s">
        <v>22</v>
      </c>
      <c r="AY532" s="203" t="s">
        <v>139</v>
      </c>
    </row>
    <row r="533" spans="2:65" s="1" customFormat="1" ht="22.5" customHeight="1">
      <c r="B533" s="164"/>
      <c r="C533" s="207" t="s">
        <v>863</v>
      </c>
      <c r="D533" s="207" t="s">
        <v>241</v>
      </c>
      <c r="E533" s="208" t="s">
        <v>864</v>
      </c>
      <c r="F533" s="209" t="s">
        <v>865</v>
      </c>
      <c r="G533" s="210" t="s">
        <v>144</v>
      </c>
      <c r="H533" s="211">
        <v>130.756</v>
      </c>
      <c r="I533" s="212"/>
      <c r="J533" s="213">
        <f>ROUND(I533*H533,2)</f>
        <v>0</v>
      </c>
      <c r="K533" s="209" t="s">
        <v>20</v>
      </c>
      <c r="L533" s="214"/>
      <c r="M533" s="215" t="s">
        <v>20</v>
      </c>
      <c r="N533" s="216" t="s">
        <v>44</v>
      </c>
      <c r="O533" s="35"/>
      <c r="P533" s="174">
        <f>O533*H533</f>
        <v>0</v>
      </c>
      <c r="Q533" s="174">
        <v>0.0049</v>
      </c>
      <c r="R533" s="174">
        <f>Q533*H533</f>
        <v>0.6407044</v>
      </c>
      <c r="S533" s="174">
        <v>0</v>
      </c>
      <c r="T533" s="175">
        <f>S533*H533</f>
        <v>0</v>
      </c>
      <c r="AR533" s="17" t="s">
        <v>315</v>
      </c>
      <c r="AT533" s="17" t="s">
        <v>241</v>
      </c>
      <c r="AU533" s="17" t="s">
        <v>81</v>
      </c>
      <c r="AY533" s="17" t="s">
        <v>139</v>
      </c>
      <c r="BE533" s="176">
        <f>IF(N533="základní",J533,0)</f>
        <v>0</v>
      </c>
      <c r="BF533" s="176">
        <f>IF(N533="snížená",J533,0)</f>
        <v>0</v>
      </c>
      <c r="BG533" s="176">
        <f>IF(N533="zákl. přenesená",J533,0)</f>
        <v>0</v>
      </c>
      <c r="BH533" s="176">
        <f>IF(N533="sníž. přenesená",J533,0)</f>
        <v>0</v>
      </c>
      <c r="BI533" s="176">
        <f>IF(N533="nulová",J533,0)</f>
        <v>0</v>
      </c>
      <c r="BJ533" s="17" t="s">
        <v>22</v>
      </c>
      <c r="BK533" s="176">
        <f>ROUND(I533*H533,2)</f>
        <v>0</v>
      </c>
      <c r="BL533" s="17" t="s">
        <v>223</v>
      </c>
      <c r="BM533" s="17" t="s">
        <v>866</v>
      </c>
    </row>
    <row r="534" spans="2:51" s="11" customFormat="1" ht="22.5" customHeight="1">
      <c r="B534" s="177"/>
      <c r="D534" s="195" t="s">
        <v>148</v>
      </c>
      <c r="F534" s="218" t="s">
        <v>867</v>
      </c>
      <c r="H534" s="219">
        <v>130.756</v>
      </c>
      <c r="I534" s="182"/>
      <c r="L534" s="177"/>
      <c r="M534" s="183"/>
      <c r="N534" s="184"/>
      <c r="O534" s="184"/>
      <c r="P534" s="184"/>
      <c r="Q534" s="184"/>
      <c r="R534" s="184"/>
      <c r="S534" s="184"/>
      <c r="T534" s="185"/>
      <c r="AT534" s="179" t="s">
        <v>148</v>
      </c>
      <c r="AU534" s="179" t="s">
        <v>81</v>
      </c>
      <c r="AV534" s="11" t="s">
        <v>81</v>
      </c>
      <c r="AW534" s="11" t="s">
        <v>4</v>
      </c>
      <c r="AX534" s="11" t="s">
        <v>22</v>
      </c>
      <c r="AY534" s="179" t="s">
        <v>139</v>
      </c>
    </row>
    <row r="535" spans="2:65" s="1" customFormat="1" ht="31.5" customHeight="1">
      <c r="B535" s="164"/>
      <c r="C535" s="165" t="s">
        <v>868</v>
      </c>
      <c r="D535" s="165" t="s">
        <v>141</v>
      </c>
      <c r="E535" s="166" t="s">
        <v>869</v>
      </c>
      <c r="F535" s="167" t="s">
        <v>870</v>
      </c>
      <c r="G535" s="168" t="s">
        <v>144</v>
      </c>
      <c r="H535" s="169">
        <v>45.93</v>
      </c>
      <c r="I535" s="170"/>
      <c r="J535" s="171">
        <f>ROUND(I535*H535,2)</f>
        <v>0</v>
      </c>
      <c r="K535" s="167" t="s">
        <v>145</v>
      </c>
      <c r="L535" s="34"/>
      <c r="M535" s="172" t="s">
        <v>20</v>
      </c>
      <c r="N535" s="173" t="s">
        <v>44</v>
      </c>
      <c r="O535" s="35"/>
      <c r="P535" s="174">
        <f>O535*H535</f>
        <v>0</v>
      </c>
      <c r="Q535" s="174">
        <v>0</v>
      </c>
      <c r="R535" s="174">
        <f>Q535*H535</f>
        <v>0</v>
      </c>
      <c r="S535" s="174">
        <v>0</v>
      </c>
      <c r="T535" s="175">
        <f>S535*H535</f>
        <v>0</v>
      </c>
      <c r="AR535" s="17" t="s">
        <v>223</v>
      </c>
      <c r="AT535" s="17" t="s">
        <v>141</v>
      </c>
      <c r="AU535" s="17" t="s">
        <v>81</v>
      </c>
      <c r="AY535" s="17" t="s">
        <v>139</v>
      </c>
      <c r="BE535" s="176">
        <f>IF(N535="základní",J535,0)</f>
        <v>0</v>
      </c>
      <c r="BF535" s="176">
        <f>IF(N535="snížená",J535,0)</f>
        <v>0</v>
      </c>
      <c r="BG535" s="176">
        <f>IF(N535="zákl. přenesená",J535,0)</f>
        <v>0</v>
      </c>
      <c r="BH535" s="176">
        <f>IF(N535="sníž. přenesená",J535,0)</f>
        <v>0</v>
      </c>
      <c r="BI535" s="176">
        <f>IF(N535="nulová",J535,0)</f>
        <v>0</v>
      </c>
      <c r="BJ535" s="17" t="s">
        <v>22</v>
      </c>
      <c r="BK535" s="176">
        <f>ROUND(I535*H535,2)</f>
        <v>0</v>
      </c>
      <c r="BL535" s="17" t="s">
        <v>223</v>
      </c>
      <c r="BM535" s="17" t="s">
        <v>871</v>
      </c>
    </row>
    <row r="536" spans="2:51" s="11" customFormat="1" ht="22.5" customHeight="1">
      <c r="B536" s="177"/>
      <c r="D536" s="178" t="s">
        <v>148</v>
      </c>
      <c r="E536" s="179" t="s">
        <v>20</v>
      </c>
      <c r="F536" s="180" t="s">
        <v>872</v>
      </c>
      <c r="H536" s="181">
        <v>45.93</v>
      </c>
      <c r="I536" s="182"/>
      <c r="L536" s="177"/>
      <c r="M536" s="183"/>
      <c r="N536" s="184"/>
      <c r="O536" s="184"/>
      <c r="P536" s="184"/>
      <c r="Q536" s="184"/>
      <c r="R536" s="184"/>
      <c r="S536" s="184"/>
      <c r="T536" s="185"/>
      <c r="AT536" s="179" t="s">
        <v>148</v>
      </c>
      <c r="AU536" s="179" t="s">
        <v>81</v>
      </c>
      <c r="AV536" s="11" t="s">
        <v>81</v>
      </c>
      <c r="AW536" s="11" t="s">
        <v>37</v>
      </c>
      <c r="AX536" s="11" t="s">
        <v>73</v>
      </c>
      <c r="AY536" s="179" t="s">
        <v>139</v>
      </c>
    </row>
    <row r="537" spans="2:51" s="13" customFormat="1" ht="22.5" customHeight="1">
      <c r="B537" s="194"/>
      <c r="D537" s="195" t="s">
        <v>148</v>
      </c>
      <c r="E537" s="196" t="s">
        <v>20</v>
      </c>
      <c r="F537" s="197" t="s">
        <v>151</v>
      </c>
      <c r="H537" s="198">
        <v>45.93</v>
      </c>
      <c r="I537" s="199"/>
      <c r="L537" s="194"/>
      <c r="M537" s="200"/>
      <c r="N537" s="201"/>
      <c r="O537" s="201"/>
      <c r="P537" s="201"/>
      <c r="Q537" s="201"/>
      <c r="R537" s="201"/>
      <c r="S537" s="201"/>
      <c r="T537" s="202"/>
      <c r="AT537" s="203" t="s">
        <v>148</v>
      </c>
      <c r="AU537" s="203" t="s">
        <v>81</v>
      </c>
      <c r="AV537" s="13" t="s">
        <v>146</v>
      </c>
      <c r="AW537" s="13" t="s">
        <v>37</v>
      </c>
      <c r="AX537" s="13" t="s">
        <v>22</v>
      </c>
      <c r="AY537" s="203" t="s">
        <v>139</v>
      </c>
    </row>
    <row r="538" spans="2:65" s="1" customFormat="1" ht="31.5" customHeight="1">
      <c r="B538" s="164"/>
      <c r="C538" s="165" t="s">
        <v>873</v>
      </c>
      <c r="D538" s="165" t="s">
        <v>141</v>
      </c>
      <c r="E538" s="166" t="s">
        <v>874</v>
      </c>
      <c r="F538" s="167" t="s">
        <v>875</v>
      </c>
      <c r="G538" s="168" t="s">
        <v>251</v>
      </c>
      <c r="H538" s="169">
        <v>15.7</v>
      </c>
      <c r="I538" s="170"/>
      <c r="J538" s="171">
        <f>ROUND(I538*H538,2)</f>
        <v>0</v>
      </c>
      <c r="K538" s="167" t="s">
        <v>145</v>
      </c>
      <c r="L538" s="34"/>
      <c r="M538" s="172" t="s">
        <v>20</v>
      </c>
      <c r="N538" s="173" t="s">
        <v>44</v>
      </c>
      <c r="O538" s="35"/>
      <c r="P538" s="174">
        <f>O538*H538</f>
        <v>0</v>
      </c>
      <c r="Q538" s="174">
        <v>0</v>
      </c>
      <c r="R538" s="174">
        <f>Q538*H538</f>
        <v>0</v>
      </c>
      <c r="S538" s="174">
        <v>0</v>
      </c>
      <c r="T538" s="175">
        <f>S538*H538</f>
        <v>0</v>
      </c>
      <c r="AR538" s="17" t="s">
        <v>223</v>
      </c>
      <c r="AT538" s="17" t="s">
        <v>141</v>
      </c>
      <c r="AU538" s="17" t="s">
        <v>81</v>
      </c>
      <c r="AY538" s="17" t="s">
        <v>139</v>
      </c>
      <c r="BE538" s="176">
        <f>IF(N538="základní",J538,0)</f>
        <v>0</v>
      </c>
      <c r="BF538" s="176">
        <f>IF(N538="snížená",J538,0)</f>
        <v>0</v>
      </c>
      <c r="BG538" s="176">
        <f>IF(N538="zákl. přenesená",J538,0)</f>
        <v>0</v>
      </c>
      <c r="BH538" s="176">
        <f>IF(N538="sníž. přenesená",J538,0)</f>
        <v>0</v>
      </c>
      <c r="BI538" s="176">
        <f>IF(N538="nulová",J538,0)</f>
        <v>0</v>
      </c>
      <c r="BJ538" s="17" t="s">
        <v>22</v>
      </c>
      <c r="BK538" s="176">
        <f>ROUND(I538*H538,2)</f>
        <v>0</v>
      </c>
      <c r="BL538" s="17" t="s">
        <v>223</v>
      </c>
      <c r="BM538" s="17" t="s">
        <v>876</v>
      </c>
    </row>
    <row r="539" spans="2:51" s="11" customFormat="1" ht="22.5" customHeight="1">
      <c r="B539" s="177"/>
      <c r="D539" s="178" t="s">
        <v>148</v>
      </c>
      <c r="E539" s="179" t="s">
        <v>20</v>
      </c>
      <c r="F539" s="180" t="s">
        <v>877</v>
      </c>
      <c r="H539" s="181">
        <v>15.7</v>
      </c>
      <c r="I539" s="182"/>
      <c r="L539" s="177"/>
      <c r="M539" s="183"/>
      <c r="N539" s="184"/>
      <c r="O539" s="184"/>
      <c r="P539" s="184"/>
      <c r="Q539" s="184"/>
      <c r="R539" s="184"/>
      <c r="S539" s="184"/>
      <c r="T539" s="185"/>
      <c r="AT539" s="179" t="s">
        <v>148</v>
      </c>
      <c r="AU539" s="179" t="s">
        <v>81</v>
      </c>
      <c r="AV539" s="11" t="s">
        <v>81</v>
      </c>
      <c r="AW539" s="11" t="s">
        <v>37</v>
      </c>
      <c r="AX539" s="11" t="s">
        <v>73</v>
      </c>
      <c r="AY539" s="179" t="s">
        <v>139</v>
      </c>
    </row>
    <row r="540" spans="2:51" s="13" customFormat="1" ht="22.5" customHeight="1">
      <c r="B540" s="194"/>
      <c r="D540" s="195" t="s">
        <v>148</v>
      </c>
      <c r="E540" s="196" t="s">
        <v>20</v>
      </c>
      <c r="F540" s="197" t="s">
        <v>151</v>
      </c>
      <c r="H540" s="198">
        <v>15.7</v>
      </c>
      <c r="I540" s="199"/>
      <c r="L540" s="194"/>
      <c r="M540" s="200"/>
      <c r="N540" s="201"/>
      <c r="O540" s="201"/>
      <c r="P540" s="201"/>
      <c r="Q540" s="201"/>
      <c r="R540" s="201"/>
      <c r="S540" s="201"/>
      <c r="T540" s="202"/>
      <c r="AT540" s="203" t="s">
        <v>148</v>
      </c>
      <c r="AU540" s="203" t="s">
        <v>81</v>
      </c>
      <c r="AV540" s="13" t="s">
        <v>146</v>
      </c>
      <c r="AW540" s="13" t="s">
        <v>37</v>
      </c>
      <c r="AX540" s="13" t="s">
        <v>22</v>
      </c>
      <c r="AY540" s="203" t="s">
        <v>139</v>
      </c>
    </row>
    <row r="541" spans="2:65" s="1" customFormat="1" ht="22.5" customHeight="1">
      <c r="B541" s="164"/>
      <c r="C541" s="165" t="s">
        <v>878</v>
      </c>
      <c r="D541" s="165" t="s">
        <v>141</v>
      </c>
      <c r="E541" s="166" t="s">
        <v>879</v>
      </c>
      <c r="F541" s="167" t="s">
        <v>880</v>
      </c>
      <c r="G541" s="168" t="s">
        <v>144</v>
      </c>
      <c r="H541" s="169">
        <v>154.672</v>
      </c>
      <c r="I541" s="170"/>
      <c r="J541" s="171">
        <f>ROUND(I541*H541,2)</f>
        <v>0</v>
      </c>
      <c r="K541" s="167" t="s">
        <v>145</v>
      </c>
      <c r="L541" s="34"/>
      <c r="M541" s="172" t="s">
        <v>20</v>
      </c>
      <c r="N541" s="173" t="s">
        <v>44</v>
      </c>
      <c r="O541" s="35"/>
      <c r="P541" s="174">
        <f>O541*H541</f>
        <v>0</v>
      </c>
      <c r="Q541" s="174">
        <v>0.00022</v>
      </c>
      <c r="R541" s="174">
        <f>Q541*H541</f>
        <v>0.034027840000000004</v>
      </c>
      <c r="S541" s="174">
        <v>0</v>
      </c>
      <c r="T541" s="175">
        <f>S541*H541</f>
        <v>0</v>
      </c>
      <c r="AR541" s="17" t="s">
        <v>223</v>
      </c>
      <c r="AT541" s="17" t="s">
        <v>141</v>
      </c>
      <c r="AU541" s="17" t="s">
        <v>81</v>
      </c>
      <c r="AY541" s="17" t="s">
        <v>139</v>
      </c>
      <c r="BE541" s="176">
        <f>IF(N541="základní",J541,0)</f>
        <v>0</v>
      </c>
      <c r="BF541" s="176">
        <f>IF(N541="snížená",J541,0)</f>
        <v>0</v>
      </c>
      <c r="BG541" s="176">
        <f>IF(N541="zákl. přenesená",J541,0)</f>
        <v>0</v>
      </c>
      <c r="BH541" s="176">
        <f>IF(N541="sníž. přenesená",J541,0)</f>
        <v>0</v>
      </c>
      <c r="BI541" s="176">
        <f>IF(N541="nulová",J541,0)</f>
        <v>0</v>
      </c>
      <c r="BJ541" s="17" t="s">
        <v>22</v>
      </c>
      <c r="BK541" s="176">
        <f>ROUND(I541*H541,2)</f>
        <v>0</v>
      </c>
      <c r="BL541" s="17" t="s">
        <v>223</v>
      </c>
      <c r="BM541" s="17" t="s">
        <v>881</v>
      </c>
    </row>
    <row r="542" spans="2:51" s="11" customFormat="1" ht="22.5" customHeight="1">
      <c r="B542" s="177"/>
      <c r="D542" s="178" t="s">
        <v>148</v>
      </c>
      <c r="E542" s="179" t="s">
        <v>20</v>
      </c>
      <c r="F542" s="180" t="s">
        <v>882</v>
      </c>
      <c r="H542" s="181">
        <v>116.573</v>
      </c>
      <c r="I542" s="182"/>
      <c r="L542" s="177"/>
      <c r="M542" s="183"/>
      <c r="N542" s="184"/>
      <c r="O542" s="184"/>
      <c r="P542" s="184"/>
      <c r="Q542" s="184"/>
      <c r="R542" s="184"/>
      <c r="S542" s="184"/>
      <c r="T542" s="185"/>
      <c r="AT542" s="179" t="s">
        <v>148</v>
      </c>
      <c r="AU542" s="179" t="s">
        <v>81</v>
      </c>
      <c r="AV542" s="11" t="s">
        <v>81</v>
      </c>
      <c r="AW542" s="11" t="s">
        <v>37</v>
      </c>
      <c r="AX542" s="11" t="s">
        <v>73</v>
      </c>
      <c r="AY542" s="179" t="s">
        <v>139</v>
      </c>
    </row>
    <row r="543" spans="2:51" s="11" customFormat="1" ht="22.5" customHeight="1">
      <c r="B543" s="177"/>
      <c r="D543" s="178" t="s">
        <v>148</v>
      </c>
      <c r="E543" s="179" t="s">
        <v>20</v>
      </c>
      <c r="F543" s="180" t="s">
        <v>883</v>
      </c>
      <c r="H543" s="181">
        <v>38.099</v>
      </c>
      <c r="I543" s="182"/>
      <c r="L543" s="177"/>
      <c r="M543" s="183"/>
      <c r="N543" s="184"/>
      <c r="O543" s="184"/>
      <c r="P543" s="184"/>
      <c r="Q543" s="184"/>
      <c r="R543" s="184"/>
      <c r="S543" s="184"/>
      <c r="T543" s="185"/>
      <c r="AT543" s="179" t="s">
        <v>148</v>
      </c>
      <c r="AU543" s="179" t="s">
        <v>81</v>
      </c>
      <c r="AV543" s="11" t="s">
        <v>81</v>
      </c>
      <c r="AW543" s="11" t="s">
        <v>37</v>
      </c>
      <c r="AX543" s="11" t="s">
        <v>73</v>
      </c>
      <c r="AY543" s="179" t="s">
        <v>139</v>
      </c>
    </row>
    <row r="544" spans="2:51" s="13" customFormat="1" ht="22.5" customHeight="1">
      <c r="B544" s="194"/>
      <c r="D544" s="195" t="s">
        <v>148</v>
      </c>
      <c r="E544" s="196" t="s">
        <v>20</v>
      </c>
      <c r="F544" s="197" t="s">
        <v>151</v>
      </c>
      <c r="H544" s="198">
        <v>154.672</v>
      </c>
      <c r="I544" s="199"/>
      <c r="L544" s="194"/>
      <c r="M544" s="200"/>
      <c r="N544" s="201"/>
      <c r="O544" s="201"/>
      <c r="P544" s="201"/>
      <c r="Q544" s="201"/>
      <c r="R544" s="201"/>
      <c r="S544" s="201"/>
      <c r="T544" s="202"/>
      <c r="AT544" s="203" t="s">
        <v>148</v>
      </c>
      <c r="AU544" s="203" t="s">
        <v>81</v>
      </c>
      <c r="AV544" s="13" t="s">
        <v>146</v>
      </c>
      <c r="AW544" s="13" t="s">
        <v>37</v>
      </c>
      <c r="AX544" s="13" t="s">
        <v>22</v>
      </c>
      <c r="AY544" s="203" t="s">
        <v>139</v>
      </c>
    </row>
    <row r="545" spans="2:65" s="1" customFormat="1" ht="22.5" customHeight="1">
      <c r="B545" s="164"/>
      <c r="C545" s="207" t="s">
        <v>884</v>
      </c>
      <c r="D545" s="207" t="s">
        <v>241</v>
      </c>
      <c r="E545" s="208" t="s">
        <v>885</v>
      </c>
      <c r="F545" s="209" t="s">
        <v>886</v>
      </c>
      <c r="G545" s="210" t="s">
        <v>144</v>
      </c>
      <c r="H545" s="211">
        <v>177.873</v>
      </c>
      <c r="I545" s="212"/>
      <c r="J545" s="213">
        <f>ROUND(I545*H545,2)</f>
        <v>0</v>
      </c>
      <c r="K545" s="209" t="s">
        <v>20</v>
      </c>
      <c r="L545" s="214"/>
      <c r="M545" s="215" t="s">
        <v>20</v>
      </c>
      <c r="N545" s="216" t="s">
        <v>44</v>
      </c>
      <c r="O545" s="35"/>
      <c r="P545" s="174">
        <f>O545*H545</f>
        <v>0</v>
      </c>
      <c r="Q545" s="174">
        <v>0.0019</v>
      </c>
      <c r="R545" s="174">
        <f>Q545*H545</f>
        <v>0.3379587</v>
      </c>
      <c r="S545" s="174">
        <v>0</v>
      </c>
      <c r="T545" s="175">
        <f>S545*H545</f>
        <v>0</v>
      </c>
      <c r="AR545" s="17" t="s">
        <v>315</v>
      </c>
      <c r="AT545" s="17" t="s">
        <v>241</v>
      </c>
      <c r="AU545" s="17" t="s">
        <v>81</v>
      </c>
      <c r="AY545" s="17" t="s">
        <v>139</v>
      </c>
      <c r="BE545" s="176">
        <f>IF(N545="základní",J545,0)</f>
        <v>0</v>
      </c>
      <c r="BF545" s="176">
        <f>IF(N545="snížená",J545,0)</f>
        <v>0</v>
      </c>
      <c r="BG545" s="176">
        <f>IF(N545="zákl. přenesená",J545,0)</f>
        <v>0</v>
      </c>
      <c r="BH545" s="176">
        <f>IF(N545="sníž. přenesená",J545,0)</f>
        <v>0</v>
      </c>
      <c r="BI545" s="176">
        <f>IF(N545="nulová",J545,0)</f>
        <v>0</v>
      </c>
      <c r="BJ545" s="17" t="s">
        <v>22</v>
      </c>
      <c r="BK545" s="176">
        <f>ROUND(I545*H545,2)</f>
        <v>0</v>
      </c>
      <c r="BL545" s="17" t="s">
        <v>223</v>
      </c>
      <c r="BM545" s="17" t="s">
        <v>887</v>
      </c>
    </row>
    <row r="546" spans="2:51" s="11" customFormat="1" ht="22.5" customHeight="1">
      <c r="B546" s="177"/>
      <c r="D546" s="195" t="s">
        <v>148</v>
      </c>
      <c r="F546" s="218" t="s">
        <v>888</v>
      </c>
      <c r="H546" s="219">
        <v>177.873</v>
      </c>
      <c r="I546" s="182"/>
      <c r="L546" s="177"/>
      <c r="M546" s="183"/>
      <c r="N546" s="184"/>
      <c r="O546" s="184"/>
      <c r="P546" s="184"/>
      <c r="Q546" s="184"/>
      <c r="R546" s="184"/>
      <c r="S546" s="184"/>
      <c r="T546" s="185"/>
      <c r="AT546" s="179" t="s">
        <v>148</v>
      </c>
      <c r="AU546" s="179" t="s">
        <v>81</v>
      </c>
      <c r="AV546" s="11" t="s">
        <v>81</v>
      </c>
      <c r="AW546" s="11" t="s">
        <v>4</v>
      </c>
      <c r="AX546" s="11" t="s">
        <v>22</v>
      </c>
      <c r="AY546" s="179" t="s">
        <v>139</v>
      </c>
    </row>
    <row r="547" spans="2:65" s="1" customFormat="1" ht="22.5" customHeight="1">
      <c r="B547" s="164"/>
      <c r="C547" s="165" t="s">
        <v>889</v>
      </c>
      <c r="D547" s="165" t="s">
        <v>141</v>
      </c>
      <c r="E547" s="166" t="s">
        <v>890</v>
      </c>
      <c r="F547" s="167" t="s">
        <v>891</v>
      </c>
      <c r="G547" s="168" t="s">
        <v>144</v>
      </c>
      <c r="H547" s="169">
        <v>28.28</v>
      </c>
      <c r="I547" s="170"/>
      <c r="J547" s="171">
        <f>ROUND(I547*H547,2)</f>
        <v>0</v>
      </c>
      <c r="K547" s="167" t="s">
        <v>145</v>
      </c>
      <c r="L547" s="34"/>
      <c r="M547" s="172" t="s">
        <v>20</v>
      </c>
      <c r="N547" s="173" t="s">
        <v>44</v>
      </c>
      <c r="O547" s="35"/>
      <c r="P547" s="174">
        <f>O547*H547</f>
        <v>0</v>
      </c>
      <c r="Q547" s="174">
        <v>0</v>
      </c>
      <c r="R547" s="174">
        <f>Q547*H547</f>
        <v>0</v>
      </c>
      <c r="S547" s="174">
        <v>0</v>
      </c>
      <c r="T547" s="175">
        <f>S547*H547</f>
        <v>0</v>
      </c>
      <c r="AR547" s="17" t="s">
        <v>223</v>
      </c>
      <c r="AT547" s="17" t="s">
        <v>141</v>
      </c>
      <c r="AU547" s="17" t="s">
        <v>81</v>
      </c>
      <c r="AY547" s="17" t="s">
        <v>139</v>
      </c>
      <c r="BE547" s="176">
        <f>IF(N547="základní",J547,0)</f>
        <v>0</v>
      </c>
      <c r="BF547" s="176">
        <f>IF(N547="snížená",J547,0)</f>
        <v>0</v>
      </c>
      <c r="BG547" s="176">
        <f>IF(N547="zákl. přenesená",J547,0)</f>
        <v>0</v>
      </c>
      <c r="BH547" s="176">
        <f>IF(N547="sníž. přenesená",J547,0)</f>
        <v>0</v>
      </c>
      <c r="BI547" s="176">
        <f>IF(N547="nulová",J547,0)</f>
        <v>0</v>
      </c>
      <c r="BJ547" s="17" t="s">
        <v>22</v>
      </c>
      <c r="BK547" s="176">
        <f>ROUND(I547*H547,2)</f>
        <v>0</v>
      </c>
      <c r="BL547" s="17" t="s">
        <v>223</v>
      </c>
      <c r="BM547" s="17" t="s">
        <v>892</v>
      </c>
    </row>
    <row r="548" spans="2:51" s="11" customFormat="1" ht="22.5" customHeight="1">
      <c r="B548" s="177"/>
      <c r="D548" s="178" t="s">
        <v>148</v>
      </c>
      <c r="E548" s="179" t="s">
        <v>20</v>
      </c>
      <c r="F548" s="180" t="s">
        <v>893</v>
      </c>
      <c r="H548" s="181">
        <v>28.28</v>
      </c>
      <c r="I548" s="182"/>
      <c r="L548" s="177"/>
      <c r="M548" s="183"/>
      <c r="N548" s="184"/>
      <c r="O548" s="184"/>
      <c r="P548" s="184"/>
      <c r="Q548" s="184"/>
      <c r="R548" s="184"/>
      <c r="S548" s="184"/>
      <c r="T548" s="185"/>
      <c r="AT548" s="179" t="s">
        <v>148</v>
      </c>
      <c r="AU548" s="179" t="s">
        <v>81</v>
      </c>
      <c r="AV548" s="11" t="s">
        <v>81</v>
      </c>
      <c r="AW548" s="11" t="s">
        <v>37</v>
      </c>
      <c r="AX548" s="11" t="s">
        <v>73</v>
      </c>
      <c r="AY548" s="179" t="s">
        <v>139</v>
      </c>
    </row>
    <row r="549" spans="2:51" s="12" customFormat="1" ht="22.5" customHeight="1">
      <c r="B549" s="186"/>
      <c r="D549" s="178" t="s">
        <v>148</v>
      </c>
      <c r="E549" s="187" t="s">
        <v>20</v>
      </c>
      <c r="F549" s="188" t="s">
        <v>894</v>
      </c>
      <c r="H549" s="189" t="s">
        <v>20</v>
      </c>
      <c r="I549" s="190"/>
      <c r="L549" s="186"/>
      <c r="M549" s="191"/>
      <c r="N549" s="192"/>
      <c r="O549" s="192"/>
      <c r="P549" s="192"/>
      <c r="Q549" s="192"/>
      <c r="R549" s="192"/>
      <c r="S549" s="192"/>
      <c r="T549" s="193"/>
      <c r="AT549" s="189" t="s">
        <v>148</v>
      </c>
      <c r="AU549" s="189" t="s">
        <v>81</v>
      </c>
      <c r="AV549" s="12" t="s">
        <v>22</v>
      </c>
      <c r="AW549" s="12" t="s">
        <v>37</v>
      </c>
      <c r="AX549" s="12" t="s">
        <v>73</v>
      </c>
      <c r="AY549" s="189" t="s">
        <v>139</v>
      </c>
    </row>
    <row r="550" spans="2:51" s="13" customFormat="1" ht="22.5" customHeight="1">
      <c r="B550" s="194"/>
      <c r="D550" s="195" t="s">
        <v>148</v>
      </c>
      <c r="E550" s="196" t="s">
        <v>20</v>
      </c>
      <c r="F550" s="197" t="s">
        <v>151</v>
      </c>
      <c r="H550" s="198">
        <v>28.28</v>
      </c>
      <c r="I550" s="199"/>
      <c r="L550" s="194"/>
      <c r="M550" s="200"/>
      <c r="N550" s="201"/>
      <c r="O550" s="201"/>
      <c r="P550" s="201"/>
      <c r="Q550" s="201"/>
      <c r="R550" s="201"/>
      <c r="S550" s="201"/>
      <c r="T550" s="202"/>
      <c r="AT550" s="203" t="s">
        <v>148</v>
      </c>
      <c r="AU550" s="203" t="s">
        <v>81</v>
      </c>
      <c r="AV550" s="13" t="s">
        <v>146</v>
      </c>
      <c r="AW550" s="13" t="s">
        <v>37</v>
      </c>
      <c r="AX550" s="13" t="s">
        <v>22</v>
      </c>
      <c r="AY550" s="203" t="s">
        <v>139</v>
      </c>
    </row>
    <row r="551" spans="2:65" s="1" customFormat="1" ht="22.5" customHeight="1">
      <c r="B551" s="164"/>
      <c r="C551" s="207" t="s">
        <v>895</v>
      </c>
      <c r="D551" s="207" t="s">
        <v>241</v>
      </c>
      <c r="E551" s="208" t="s">
        <v>896</v>
      </c>
      <c r="F551" s="209" t="s">
        <v>897</v>
      </c>
      <c r="G551" s="210" t="s">
        <v>144</v>
      </c>
      <c r="H551" s="211">
        <v>32.522</v>
      </c>
      <c r="I551" s="212"/>
      <c r="J551" s="213">
        <f>ROUND(I551*H551,2)</f>
        <v>0</v>
      </c>
      <c r="K551" s="209" t="s">
        <v>145</v>
      </c>
      <c r="L551" s="214"/>
      <c r="M551" s="215" t="s">
        <v>20</v>
      </c>
      <c r="N551" s="216" t="s">
        <v>44</v>
      </c>
      <c r="O551" s="35"/>
      <c r="P551" s="174">
        <f>O551*H551</f>
        <v>0</v>
      </c>
      <c r="Q551" s="174">
        <v>0.0003</v>
      </c>
      <c r="R551" s="174">
        <f>Q551*H551</f>
        <v>0.009756599999999999</v>
      </c>
      <c r="S551" s="174">
        <v>0</v>
      </c>
      <c r="T551" s="175">
        <f>S551*H551</f>
        <v>0</v>
      </c>
      <c r="AR551" s="17" t="s">
        <v>315</v>
      </c>
      <c r="AT551" s="17" t="s">
        <v>241</v>
      </c>
      <c r="AU551" s="17" t="s">
        <v>81</v>
      </c>
      <c r="AY551" s="17" t="s">
        <v>139</v>
      </c>
      <c r="BE551" s="176">
        <f>IF(N551="základní",J551,0)</f>
        <v>0</v>
      </c>
      <c r="BF551" s="176">
        <f>IF(N551="snížená",J551,0)</f>
        <v>0</v>
      </c>
      <c r="BG551" s="176">
        <f>IF(N551="zákl. přenesená",J551,0)</f>
        <v>0</v>
      </c>
      <c r="BH551" s="176">
        <f>IF(N551="sníž. přenesená",J551,0)</f>
        <v>0</v>
      </c>
      <c r="BI551" s="176">
        <f>IF(N551="nulová",J551,0)</f>
        <v>0</v>
      </c>
      <c r="BJ551" s="17" t="s">
        <v>22</v>
      </c>
      <c r="BK551" s="176">
        <f>ROUND(I551*H551,2)</f>
        <v>0</v>
      </c>
      <c r="BL551" s="17" t="s">
        <v>223</v>
      </c>
      <c r="BM551" s="17" t="s">
        <v>898</v>
      </c>
    </row>
    <row r="552" spans="2:47" s="1" customFormat="1" ht="42" customHeight="1">
      <c r="B552" s="34"/>
      <c r="D552" s="178" t="s">
        <v>245</v>
      </c>
      <c r="F552" s="217" t="s">
        <v>899</v>
      </c>
      <c r="I552" s="138"/>
      <c r="L552" s="34"/>
      <c r="M552" s="63"/>
      <c r="N552" s="35"/>
      <c r="O552" s="35"/>
      <c r="P552" s="35"/>
      <c r="Q552" s="35"/>
      <c r="R552" s="35"/>
      <c r="S552" s="35"/>
      <c r="T552" s="64"/>
      <c r="AT552" s="17" t="s">
        <v>245</v>
      </c>
      <c r="AU552" s="17" t="s">
        <v>81</v>
      </c>
    </row>
    <row r="553" spans="2:51" s="11" customFormat="1" ht="22.5" customHeight="1">
      <c r="B553" s="177"/>
      <c r="D553" s="195" t="s">
        <v>148</v>
      </c>
      <c r="F553" s="218" t="s">
        <v>900</v>
      </c>
      <c r="H553" s="219">
        <v>32.522</v>
      </c>
      <c r="I553" s="182"/>
      <c r="L553" s="177"/>
      <c r="M553" s="183"/>
      <c r="N553" s="184"/>
      <c r="O553" s="184"/>
      <c r="P553" s="184"/>
      <c r="Q553" s="184"/>
      <c r="R553" s="184"/>
      <c r="S553" s="184"/>
      <c r="T553" s="185"/>
      <c r="AT553" s="179" t="s">
        <v>148</v>
      </c>
      <c r="AU553" s="179" t="s">
        <v>81</v>
      </c>
      <c r="AV553" s="11" t="s">
        <v>81</v>
      </c>
      <c r="AW553" s="11" t="s">
        <v>4</v>
      </c>
      <c r="AX553" s="11" t="s">
        <v>22</v>
      </c>
      <c r="AY553" s="179" t="s">
        <v>139</v>
      </c>
    </row>
    <row r="554" spans="2:65" s="1" customFormat="1" ht="22.5" customHeight="1">
      <c r="B554" s="164"/>
      <c r="C554" s="165" t="s">
        <v>901</v>
      </c>
      <c r="D554" s="165" t="s">
        <v>141</v>
      </c>
      <c r="E554" s="166" t="s">
        <v>902</v>
      </c>
      <c r="F554" s="167" t="s">
        <v>903</v>
      </c>
      <c r="G554" s="168" t="s">
        <v>144</v>
      </c>
      <c r="H554" s="169">
        <v>154.672</v>
      </c>
      <c r="I554" s="170"/>
      <c r="J554" s="171">
        <f>ROUND(I554*H554,2)</f>
        <v>0</v>
      </c>
      <c r="K554" s="167" t="s">
        <v>145</v>
      </c>
      <c r="L554" s="34"/>
      <c r="M554" s="172" t="s">
        <v>20</v>
      </c>
      <c r="N554" s="173" t="s">
        <v>44</v>
      </c>
      <c r="O554" s="35"/>
      <c r="P554" s="174">
        <f>O554*H554</f>
        <v>0</v>
      </c>
      <c r="Q554" s="174">
        <v>0</v>
      </c>
      <c r="R554" s="174">
        <f>Q554*H554</f>
        <v>0</v>
      </c>
      <c r="S554" s="174">
        <v>0</v>
      </c>
      <c r="T554" s="175">
        <f>S554*H554</f>
        <v>0</v>
      </c>
      <c r="AR554" s="17" t="s">
        <v>223</v>
      </c>
      <c r="AT554" s="17" t="s">
        <v>141</v>
      </c>
      <c r="AU554" s="17" t="s">
        <v>81</v>
      </c>
      <c r="AY554" s="17" t="s">
        <v>139</v>
      </c>
      <c r="BE554" s="176">
        <f>IF(N554="základní",J554,0)</f>
        <v>0</v>
      </c>
      <c r="BF554" s="176">
        <f>IF(N554="snížená",J554,0)</f>
        <v>0</v>
      </c>
      <c r="BG554" s="176">
        <f>IF(N554="zákl. přenesená",J554,0)</f>
        <v>0</v>
      </c>
      <c r="BH554" s="176">
        <f>IF(N554="sníž. přenesená",J554,0)</f>
        <v>0</v>
      </c>
      <c r="BI554" s="176">
        <f>IF(N554="nulová",J554,0)</f>
        <v>0</v>
      </c>
      <c r="BJ554" s="17" t="s">
        <v>22</v>
      </c>
      <c r="BK554" s="176">
        <f>ROUND(I554*H554,2)</f>
        <v>0</v>
      </c>
      <c r="BL554" s="17" t="s">
        <v>223</v>
      </c>
      <c r="BM554" s="17" t="s">
        <v>904</v>
      </c>
    </row>
    <row r="555" spans="2:65" s="1" customFormat="1" ht="22.5" customHeight="1">
      <c r="B555" s="164"/>
      <c r="C555" s="207" t="s">
        <v>905</v>
      </c>
      <c r="D555" s="207" t="s">
        <v>241</v>
      </c>
      <c r="E555" s="208" t="s">
        <v>906</v>
      </c>
      <c r="F555" s="209" t="s">
        <v>907</v>
      </c>
      <c r="G555" s="210" t="s">
        <v>144</v>
      </c>
      <c r="H555" s="211">
        <v>177.873</v>
      </c>
      <c r="I555" s="212"/>
      <c r="J555" s="213">
        <f>ROUND(I555*H555,2)</f>
        <v>0</v>
      </c>
      <c r="K555" s="209" t="s">
        <v>20</v>
      </c>
      <c r="L555" s="214"/>
      <c r="M555" s="215" t="s">
        <v>20</v>
      </c>
      <c r="N555" s="216" t="s">
        <v>44</v>
      </c>
      <c r="O555" s="35"/>
      <c r="P555" s="174">
        <f>O555*H555</f>
        <v>0</v>
      </c>
      <c r="Q555" s="174">
        <v>0.0003</v>
      </c>
      <c r="R555" s="174">
        <f>Q555*H555</f>
        <v>0.05336189999999999</v>
      </c>
      <c r="S555" s="174">
        <v>0</v>
      </c>
      <c r="T555" s="175">
        <f>S555*H555</f>
        <v>0</v>
      </c>
      <c r="AR555" s="17" t="s">
        <v>315</v>
      </c>
      <c r="AT555" s="17" t="s">
        <v>241</v>
      </c>
      <c r="AU555" s="17" t="s">
        <v>81</v>
      </c>
      <c r="AY555" s="17" t="s">
        <v>139</v>
      </c>
      <c r="BE555" s="176">
        <f>IF(N555="základní",J555,0)</f>
        <v>0</v>
      </c>
      <c r="BF555" s="176">
        <f>IF(N555="snížená",J555,0)</f>
        <v>0</v>
      </c>
      <c r="BG555" s="176">
        <f>IF(N555="zákl. přenesená",J555,0)</f>
        <v>0</v>
      </c>
      <c r="BH555" s="176">
        <f>IF(N555="sníž. přenesená",J555,0)</f>
        <v>0</v>
      </c>
      <c r="BI555" s="176">
        <f>IF(N555="nulová",J555,0)</f>
        <v>0</v>
      </c>
      <c r="BJ555" s="17" t="s">
        <v>22</v>
      </c>
      <c r="BK555" s="176">
        <f>ROUND(I555*H555,2)</f>
        <v>0</v>
      </c>
      <c r="BL555" s="17" t="s">
        <v>223</v>
      </c>
      <c r="BM555" s="17" t="s">
        <v>908</v>
      </c>
    </row>
    <row r="556" spans="2:51" s="11" customFormat="1" ht="22.5" customHeight="1">
      <c r="B556" s="177"/>
      <c r="D556" s="178" t="s">
        <v>148</v>
      </c>
      <c r="F556" s="180" t="s">
        <v>888</v>
      </c>
      <c r="H556" s="181">
        <v>177.873</v>
      </c>
      <c r="I556" s="182"/>
      <c r="L556" s="177"/>
      <c r="M556" s="183"/>
      <c r="N556" s="184"/>
      <c r="O556" s="184"/>
      <c r="P556" s="184"/>
      <c r="Q556" s="184"/>
      <c r="R556" s="184"/>
      <c r="S556" s="184"/>
      <c r="T556" s="185"/>
      <c r="AT556" s="179" t="s">
        <v>148</v>
      </c>
      <c r="AU556" s="179" t="s">
        <v>81</v>
      </c>
      <c r="AV556" s="11" t="s">
        <v>81</v>
      </c>
      <c r="AW556" s="11" t="s">
        <v>4</v>
      </c>
      <c r="AX556" s="11" t="s">
        <v>22</v>
      </c>
      <c r="AY556" s="179" t="s">
        <v>139</v>
      </c>
    </row>
    <row r="557" spans="2:63" s="10" customFormat="1" ht="29.25" customHeight="1">
      <c r="B557" s="150"/>
      <c r="D557" s="161" t="s">
        <v>72</v>
      </c>
      <c r="E557" s="162" t="s">
        <v>909</v>
      </c>
      <c r="F557" s="162" t="s">
        <v>910</v>
      </c>
      <c r="I557" s="153"/>
      <c r="J557" s="163">
        <f>BK557</f>
        <v>0</v>
      </c>
      <c r="L557" s="150"/>
      <c r="M557" s="155"/>
      <c r="N557" s="156"/>
      <c r="O557" s="156"/>
      <c r="P557" s="157">
        <f>SUM(P558:P613)</f>
        <v>0</v>
      </c>
      <c r="Q557" s="156"/>
      <c r="R557" s="157">
        <f>SUM(R558:R613)</f>
        <v>1.83327162</v>
      </c>
      <c r="S557" s="156"/>
      <c r="T557" s="158">
        <f>SUM(T558:T613)</f>
        <v>0</v>
      </c>
      <c r="AR557" s="151" t="s">
        <v>81</v>
      </c>
      <c r="AT557" s="159" t="s">
        <v>72</v>
      </c>
      <c r="AU557" s="159" t="s">
        <v>22</v>
      </c>
      <c r="AY557" s="151" t="s">
        <v>139</v>
      </c>
      <c r="BK557" s="160">
        <f>SUM(BK558:BK613)</f>
        <v>0</v>
      </c>
    </row>
    <row r="558" spans="2:65" s="1" customFormat="1" ht="22.5" customHeight="1">
      <c r="B558" s="164"/>
      <c r="C558" s="165" t="s">
        <v>911</v>
      </c>
      <c r="D558" s="165" t="s">
        <v>141</v>
      </c>
      <c r="E558" s="166" t="s">
        <v>912</v>
      </c>
      <c r="F558" s="167" t="s">
        <v>913</v>
      </c>
      <c r="G558" s="168" t="s">
        <v>144</v>
      </c>
      <c r="H558" s="169">
        <v>45.5</v>
      </c>
      <c r="I558" s="170"/>
      <c r="J558" s="171">
        <f>ROUND(I558*H558,2)</f>
        <v>0</v>
      </c>
      <c r="K558" s="167" t="s">
        <v>145</v>
      </c>
      <c r="L558" s="34"/>
      <c r="M558" s="172" t="s">
        <v>20</v>
      </c>
      <c r="N558" s="173" t="s">
        <v>44</v>
      </c>
      <c r="O558" s="35"/>
      <c r="P558" s="174">
        <f>O558*H558</f>
        <v>0</v>
      </c>
      <c r="Q558" s="174">
        <v>0</v>
      </c>
      <c r="R558" s="174">
        <f>Q558*H558</f>
        <v>0</v>
      </c>
      <c r="S558" s="174">
        <v>0</v>
      </c>
      <c r="T558" s="175">
        <f>S558*H558</f>
        <v>0</v>
      </c>
      <c r="AR558" s="17" t="s">
        <v>223</v>
      </c>
      <c r="AT558" s="17" t="s">
        <v>141</v>
      </c>
      <c r="AU558" s="17" t="s">
        <v>81</v>
      </c>
      <c r="AY558" s="17" t="s">
        <v>139</v>
      </c>
      <c r="BE558" s="176">
        <f>IF(N558="základní",J558,0)</f>
        <v>0</v>
      </c>
      <c r="BF558" s="176">
        <f>IF(N558="snížená",J558,0)</f>
        <v>0</v>
      </c>
      <c r="BG558" s="176">
        <f>IF(N558="zákl. přenesená",J558,0)</f>
        <v>0</v>
      </c>
      <c r="BH558" s="176">
        <f>IF(N558="sníž. přenesená",J558,0)</f>
        <v>0</v>
      </c>
      <c r="BI558" s="176">
        <f>IF(N558="nulová",J558,0)</f>
        <v>0</v>
      </c>
      <c r="BJ558" s="17" t="s">
        <v>22</v>
      </c>
      <c r="BK558" s="176">
        <f>ROUND(I558*H558,2)</f>
        <v>0</v>
      </c>
      <c r="BL558" s="17" t="s">
        <v>223</v>
      </c>
      <c r="BM558" s="17" t="s">
        <v>914</v>
      </c>
    </row>
    <row r="559" spans="2:51" s="11" customFormat="1" ht="22.5" customHeight="1">
      <c r="B559" s="177"/>
      <c r="D559" s="178" t="s">
        <v>148</v>
      </c>
      <c r="E559" s="179" t="s">
        <v>20</v>
      </c>
      <c r="F559" s="180" t="s">
        <v>617</v>
      </c>
      <c r="H559" s="181">
        <v>45.5</v>
      </c>
      <c r="I559" s="182"/>
      <c r="L559" s="177"/>
      <c r="M559" s="183"/>
      <c r="N559" s="184"/>
      <c r="O559" s="184"/>
      <c r="P559" s="184"/>
      <c r="Q559" s="184"/>
      <c r="R559" s="184"/>
      <c r="S559" s="184"/>
      <c r="T559" s="185"/>
      <c r="AT559" s="179" t="s">
        <v>148</v>
      </c>
      <c r="AU559" s="179" t="s">
        <v>81</v>
      </c>
      <c r="AV559" s="11" t="s">
        <v>81</v>
      </c>
      <c r="AW559" s="11" t="s">
        <v>37</v>
      </c>
      <c r="AX559" s="11" t="s">
        <v>73</v>
      </c>
      <c r="AY559" s="179" t="s">
        <v>139</v>
      </c>
    </row>
    <row r="560" spans="2:51" s="12" customFormat="1" ht="22.5" customHeight="1">
      <c r="B560" s="186"/>
      <c r="D560" s="178" t="s">
        <v>148</v>
      </c>
      <c r="E560" s="187" t="s">
        <v>20</v>
      </c>
      <c r="F560" s="188" t="s">
        <v>837</v>
      </c>
      <c r="H560" s="189" t="s">
        <v>20</v>
      </c>
      <c r="I560" s="190"/>
      <c r="L560" s="186"/>
      <c r="M560" s="191"/>
      <c r="N560" s="192"/>
      <c r="O560" s="192"/>
      <c r="P560" s="192"/>
      <c r="Q560" s="192"/>
      <c r="R560" s="192"/>
      <c r="S560" s="192"/>
      <c r="T560" s="193"/>
      <c r="AT560" s="189" t="s">
        <v>148</v>
      </c>
      <c r="AU560" s="189" t="s">
        <v>81</v>
      </c>
      <c r="AV560" s="12" t="s">
        <v>22</v>
      </c>
      <c r="AW560" s="12" t="s">
        <v>37</v>
      </c>
      <c r="AX560" s="12" t="s">
        <v>73</v>
      </c>
      <c r="AY560" s="189" t="s">
        <v>139</v>
      </c>
    </row>
    <row r="561" spans="2:51" s="13" customFormat="1" ht="22.5" customHeight="1">
      <c r="B561" s="194"/>
      <c r="D561" s="195" t="s">
        <v>148</v>
      </c>
      <c r="E561" s="196" t="s">
        <v>20</v>
      </c>
      <c r="F561" s="197" t="s">
        <v>151</v>
      </c>
      <c r="H561" s="198">
        <v>45.5</v>
      </c>
      <c r="I561" s="199"/>
      <c r="L561" s="194"/>
      <c r="M561" s="200"/>
      <c r="N561" s="201"/>
      <c r="O561" s="201"/>
      <c r="P561" s="201"/>
      <c r="Q561" s="201"/>
      <c r="R561" s="201"/>
      <c r="S561" s="201"/>
      <c r="T561" s="202"/>
      <c r="AT561" s="203" t="s">
        <v>148</v>
      </c>
      <c r="AU561" s="203" t="s">
        <v>81</v>
      </c>
      <c r="AV561" s="13" t="s">
        <v>146</v>
      </c>
      <c r="AW561" s="13" t="s">
        <v>37</v>
      </c>
      <c r="AX561" s="13" t="s">
        <v>22</v>
      </c>
      <c r="AY561" s="203" t="s">
        <v>139</v>
      </c>
    </row>
    <row r="562" spans="2:65" s="1" customFormat="1" ht="22.5" customHeight="1">
      <c r="B562" s="164"/>
      <c r="C562" s="207" t="s">
        <v>915</v>
      </c>
      <c r="D562" s="207" t="s">
        <v>241</v>
      </c>
      <c r="E562" s="208" t="s">
        <v>916</v>
      </c>
      <c r="F562" s="209" t="s">
        <v>917</v>
      </c>
      <c r="G562" s="210" t="s">
        <v>144</v>
      </c>
      <c r="H562" s="211">
        <v>46.41</v>
      </c>
      <c r="I562" s="212"/>
      <c r="J562" s="213">
        <f>ROUND(I562*H562,2)</f>
        <v>0</v>
      </c>
      <c r="K562" s="209" t="s">
        <v>145</v>
      </c>
      <c r="L562" s="214"/>
      <c r="M562" s="215" t="s">
        <v>20</v>
      </c>
      <c r="N562" s="216" t="s">
        <v>44</v>
      </c>
      <c r="O562" s="35"/>
      <c r="P562" s="174">
        <f>O562*H562</f>
        <v>0</v>
      </c>
      <c r="Q562" s="174">
        <v>0.00031</v>
      </c>
      <c r="R562" s="174">
        <f>Q562*H562</f>
        <v>0.014387099999999998</v>
      </c>
      <c r="S562" s="174">
        <v>0</v>
      </c>
      <c r="T562" s="175">
        <f>S562*H562</f>
        <v>0</v>
      </c>
      <c r="AR562" s="17" t="s">
        <v>315</v>
      </c>
      <c r="AT562" s="17" t="s">
        <v>241</v>
      </c>
      <c r="AU562" s="17" t="s">
        <v>81</v>
      </c>
      <c r="AY562" s="17" t="s">
        <v>139</v>
      </c>
      <c r="BE562" s="176">
        <f>IF(N562="základní",J562,0)</f>
        <v>0</v>
      </c>
      <c r="BF562" s="176">
        <f>IF(N562="snížená",J562,0)</f>
        <v>0</v>
      </c>
      <c r="BG562" s="176">
        <f>IF(N562="zákl. přenesená",J562,0)</f>
        <v>0</v>
      </c>
      <c r="BH562" s="176">
        <f>IF(N562="sníž. přenesená",J562,0)</f>
        <v>0</v>
      </c>
      <c r="BI562" s="176">
        <f>IF(N562="nulová",J562,0)</f>
        <v>0</v>
      </c>
      <c r="BJ562" s="17" t="s">
        <v>22</v>
      </c>
      <c r="BK562" s="176">
        <f>ROUND(I562*H562,2)</f>
        <v>0</v>
      </c>
      <c r="BL562" s="17" t="s">
        <v>223</v>
      </c>
      <c r="BM562" s="17" t="s">
        <v>918</v>
      </c>
    </row>
    <row r="563" spans="2:47" s="1" customFormat="1" ht="54" customHeight="1">
      <c r="B563" s="34"/>
      <c r="D563" s="178" t="s">
        <v>245</v>
      </c>
      <c r="F563" s="217" t="s">
        <v>919</v>
      </c>
      <c r="I563" s="138"/>
      <c r="L563" s="34"/>
      <c r="M563" s="63"/>
      <c r="N563" s="35"/>
      <c r="O563" s="35"/>
      <c r="P563" s="35"/>
      <c r="Q563" s="35"/>
      <c r="R563" s="35"/>
      <c r="S563" s="35"/>
      <c r="T563" s="64"/>
      <c r="AT563" s="17" t="s">
        <v>245</v>
      </c>
      <c r="AU563" s="17" t="s">
        <v>81</v>
      </c>
    </row>
    <row r="564" spans="2:51" s="11" customFormat="1" ht="22.5" customHeight="1">
      <c r="B564" s="177"/>
      <c r="D564" s="195" t="s">
        <v>148</v>
      </c>
      <c r="F564" s="218" t="s">
        <v>920</v>
      </c>
      <c r="H564" s="219">
        <v>46.41</v>
      </c>
      <c r="I564" s="182"/>
      <c r="L564" s="177"/>
      <c r="M564" s="183"/>
      <c r="N564" s="184"/>
      <c r="O564" s="184"/>
      <c r="P564" s="184"/>
      <c r="Q564" s="184"/>
      <c r="R564" s="184"/>
      <c r="S564" s="184"/>
      <c r="T564" s="185"/>
      <c r="AT564" s="179" t="s">
        <v>148</v>
      </c>
      <c r="AU564" s="179" t="s">
        <v>81</v>
      </c>
      <c r="AV564" s="11" t="s">
        <v>81</v>
      </c>
      <c r="AW564" s="11" t="s">
        <v>4</v>
      </c>
      <c r="AX564" s="11" t="s">
        <v>22</v>
      </c>
      <c r="AY564" s="179" t="s">
        <v>139</v>
      </c>
    </row>
    <row r="565" spans="2:65" s="1" customFormat="1" ht="22.5" customHeight="1">
      <c r="B565" s="164"/>
      <c r="C565" s="165" t="s">
        <v>921</v>
      </c>
      <c r="D565" s="165" t="s">
        <v>141</v>
      </c>
      <c r="E565" s="166" t="s">
        <v>912</v>
      </c>
      <c r="F565" s="167" t="s">
        <v>913</v>
      </c>
      <c r="G565" s="168" t="s">
        <v>144</v>
      </c>
      <c r="H565" s="169">
        <v>28.28</v>
      </c>
      <c r="I565" s="170"/>
      <c r="J565" s="171">
        <f>ROUND(I565*H565,2)</f>
        <v>0</v>
      </c>
      <c r="K565" s="167" t="s">
        <v>145</v>
      </c>
      <c r="L565" s="34"/>
      <c r="M565" s="172" t="s">
        <v>20</v>
      </c>
      <c r="N565" s="173" t="s">
        <v>44</v>
      </c>
      <c r="O565" s="35"/>
      <c r="P565" s="174">
        <f>O565*H565</f>
        <v>0</v>
      </c>
      <c r="Q565" s="174">
        <v>0</v>
      </c>
      <c r="R565" s="174">
        <f>Q565*H565</f>
        <v>0</v>
      </c>
      <c r="S565" s="174">
        <v>0</v>
      </c>
      <c r="T565" s="175">
        <f>S565*H565</f>
        <v>0</v>
      </c>
      <c r="AR565" s="17" t="s">
        <v>223</v>
      </c>
      <c r="AT565" s="17" t="s">
        <v>141</v>
      </c>
      <c r="AU565" s="17" t="s">
        <v>81</v>
      </c>
      <c r="AY565" s="17" t="s">
        <v>139</v>
      </c>
      <c r="BE565" s="176">
        <f>IF(N565="základní",J565,0)</f>
        <v>0</v>
      </c>
      <c r="BF565" s="176">
        <f>IF(N565="snížená",J565,0)</f>
        <v>0</v>
      </c>
      <c r="BG565" s="176">
        <f>IF(N565="zákl. přenesená",J565,0)</f>
        <v>0</v>
      </c>
      <c r="BH565" s="176">
        <f>IF(N565="sníž. přenesená",J565,0)</f>
        <v>0</v>
      </c>
      <c r="BI565" s="176">
        <f>IF(N565="nulová",J565,0)</f>
        <v>0</v>
      </c>
      <c r="BJ565" s="17" t="s">
        <v>22</v>
      </c>
      <c r="BK565" s="176">
        <f>ROUND(I565*H565,2)</f>
        <v>0</v>
      </c>
      <c r="BL565" s="17" t="s">
        <v>223</v>
      </c>
      <c r="BM565" s="17" t="s">
        <v>922</v>
      </c>
    </row>
    <row r="566" spans="2:51" s="11" customFormat="1" ht="22.5" customHeight="1">
      <c r="B566" s="177"/>
      <c r="D566" s="178" t="s">
        <v>148</v>
      </c>
      <c r="E566" s="179" t="s">
        <v>20</v>
      </c>
      <c r="F566" s="180" t="s">
        <v>923</v>
      </c>
      <c r="H566" s="181">
        <v>28.28</v>
      </c>
      <c r="I566" s="182"/>
      <c r="L566" s="177"/>
      <c r="M566" s="183"/>
      <c r="N566" s="184"/>
      <c r="O566" s="184"/>
      <c r="P566" s="184"/>
      <c r="Q566" s="184"/>
      <c r="R566" s="184"/>
      <c r="S566" s="184"/>
      <c r="T566" s="185"/>
      <c r="AT566" s="179" t="s">
        <v>148</v>
      </c>
      <c r="AU566" s="179" t="s">
        <v>81</v>
      </c>
      <c r="AV566" s="11" t="s">
        <v>81</v>
      </c>
      <c r="AW566" s="11" t="s">
        <v>37</v>
      </c>
      <c r="AX566" s="11" t="s">
        <v>73</v>
      </c>
      <c r="AY566" s="179" t="s">
        <v>139</v>
      </c>
    </row>
    <row r="567" spans="2:51" s="12" customFormat="1" ht="22.5" customHeight="1">
      <c r="B567" s="186"/>
      <c r="D567" s="178" t="s">
        <v>148</v>
      </c>
      <c r="E567" s="187" t="s">
        <v>20</v>
      </c>
      <c r="F567" s="188" t="s">
        <v>924</v>
      </c>
      <c r="H567" s="189" t="s">
        <v>20</v>
      </c>
      <c r="I567" s="190"/>
      <c r="L567" s="186"/>
      <c r="M567" s="191"/>
      <c r="N567" s="192"/>
      <c r="O567" s="192"/>
      <c r="P567" s="192"/>
      <c r="Q567" s="192"/>
      <c r="R567" s="192"/>
      <c r="S567" s="192"/>
      <c r="T567" s="193"/>
      <c r="AT567" s="189" t="s">
        <v>148</v>
      </c>
      <c r="AU567" s="189" t="s">
        <v>81</v>
      </c>
      <c r="AV567" s="12" t="s">
        <v>22</v>
      </c>
      <c r="AW567" s="12" t="s">
        <v>37</v>
      </c>
      <c r="AX567" s="12" t="s">
        <v>73</v>
      </c>
      <c r="AY567" s="189" t="s">
        <v>139</v>
      </c>
    </row>
    <row r="568" spans="2:51" s="13" customFormat="1" ht="22.5" customHeight="1">
      <c r="B568" s="194"/>
      <c r="D568" s="195" t="s">
        <v>148</v>
      </c>
      <c r="E568" s="196" t="s">
        <v>20</v>
      </c>
      <c r="F568" s="197" t="s">
        <v>151</v>
      </c>
      <c r="H568" s="198">
        <v>28.28</v>
      </c>
      <c r="I568" s="199"/>
      <c r="L568" s="194"/>
      <c r="M568" s="200"/>
      <c r="N568" s="201"/>
      <c r="O568" s="201"/>
      <c r="P568" s="201"/>
      <c r="Q568" s="201"/>
      <c r="R568" s="201"/>
      <c r="S568" s="201"/>
      <c r="T568" s="202"/>
      <c r="AT568" s="203" t="s">
        <v>148</v>
      </c>
      <c r="AU568" s="203" t="s">
        <v>81</v>
      </c>
      <c r="AV568" s="13" t="s">
        <v>146</v>
      </c>
      <c r="AW568" s="13" t="s">
        <v>37</v>
      </c>
      <c r="AX568" s="13" t="s">
        <v>22</v>
      </c>
      <c r="AY568" s="203" t="s">
        <v>139</v>
      </c>
    </row>
    <row r="569" spans="2:65" s="1" customFormat="1" ht="22.5" customHeight="1">
      <c r="B569" s="164"/>
      <c r="C569" s="207" t="s">
        <v>925</v>
      </c>
      <c r="D569" s="207" t="s">
        <v>241</v>
      </c>
      <c r="E569" s="208" t="s">
        <v>926</v>
      </c>
      <c r="F569" s="209" t="s">
        <v>927</v>
      </c>
      <c r="G569" s="210" t="s">
        <v>144</v>
      </c>
      <c r="H569" s="211">
        <v>28.846</v>
      </c>
      <c r="I569" s="212"/>
      <c r="J569" s="213">
        <f>ROUND(I569*H569,2)</f>
        <v>0</v>
      </c>
      <c r="K569" s="209" t="s">
        <v>145</v>
      </c>
      <c r="L569" s="214"/>
      <c r="M569" s="215" t="s">
        <v>20</v>
      </c>
      <c r="N569" s="216" t="s">
        <v>44</v>
      </c>
      <c r="O569" s="35"/>
      <c r="P569" s="174">
        <f>O569*H569</f>
        <v>0</v>
      </c>
      <c r="Q569" s="174">
        <v>0.003</v>
      </c>
      <c r="R569" s="174">
        <f>Q569*H569</f>
        <v>0.086538</v>
      </c>
      <c r="S569" s="174">
        <v>0</v>
      </c>
      <c r="T569" s="175">
        <f>S569*H569</f>
        <v>0</v>
      </c>
      <c r="AR569" s="17" t="s">
        <v>315</v>
      </c>
      <c r="AT569" s="17" t="s">
        <v>241</v>
      </c>
      <c r="AU569" s="17" t="s">
        <v>81</v>
      </c>
      <c r="AY569" s="17" t="s">
        <v>139</v>
      </c>
      <c r="BE569" s="176">
        <f>IF(N569="základní",J569,0)</f>
        <v>0</v>
      </c>
      <c r="BF569" s="176">
        <f>IF(N569="snížená",J569,0)</f>
        <v>0</v>
      </c>
      <c r="BG569" s="176">
        <f>IF(N569="zákl. přenesená",J569,0)</f>
        <v>0</v>
      </c>
      <c r="BH569" s="176">
        <f>IF(N569="sníž. přenesená",J569,0)</f>
        <v>0</v>
      </c>
      <c r="BI569" s="176">
        <f>IF(N569="nulová",J569,0)</f>
        <v>0</v>
      </c>
      <c r="BJ569" s="17" t="s">
        <v>22</v>
      </c>
      <c r="BK569" s="176">
        <f>ROUND(I569*H569,2)</f>
        <v>0</v>
      </c>
      <c r="BL569" s="17" t="s">
        <v>223</v>
      </c>
      <c r="BM569" s="17" t="s">
        <v>928</v>
      </c>
    </row>
    <row r="570" spans="2:47" s="1" customFormat="1" ht="30" customHeight="1">
      <c r="B570" s="34"/>
      <c r="D570" s="178" t="s">
        <v>245</v>
      </c>
      <c r="F570" s="217" t="s">
        <v>929</v>
      </c>
      <c r="I570" s="138"/>
      <c r="L570" s="34"/>
      <c r="M570" s="63"/>
      <c r="N570" s="35"/>
      <c r="O570" s="35"/>
      <c r="P570" s="35"/>
      <c r="Q570" s="35"/>
      <c r="R570" s="35"/>
      <c r="S570" s="35"/>
      <c r="T570" s="64"/>
      <c r="AT570" s="17" t="s">
        <v>245</v>
      </c>
      <c r="AU570" s="17" t="s">
        <v>81</v>
      </c>
    </row>
    <row r="571" spans="2:51" s="11" customFormat="1" ht="22.5" customHeight="1">
      <c r="B571" s="177"/>
      <c r="D571" s="195" t="s">
        <v>148</v>
      </c>
      <c r="F571" s="218" t="s">
        <v>930</v>
      </c>
      <c r="H571" s="219">
        <v>28.846</v>
      </c>
      <c r="I571" s="182"/>
      <c r="L571" s="177"/>
      <c r="M571" s="183"/>
      <c r="N571" s="184"/>
      <c r="O571" s="184"/>
      <c r="P571" s="184"/>
      <c r="Q571" s="184"/>
      <c r="R571" s="184"/>
      <c r="S571" s="184"/>
      <c r="T571" s="185"/>
      <c r="AT571" s="179" t="s">
        <v>148</v>
      </c>
      <c r="AU571" s="179" t="s">
        <v>81</v>
      </c>
      <c r="AV571" s="11" t="s">
        <v>81</v>
      </c>
      <c r="AW571" s="11" t="s">
        <v>4</v>
      </c>
      <c r="AX571" s="11" t="s">
        <v>22</v>
      </c>
      <c r="AY571" s="179" t="s">
        <v>139</v>
      </c>
    </row>
    <row r="572" spans="2:65" s="1" customFormat="1" ht="22.5" customHeight="1">
      <c r="B572" s="164"/>
      <c r="C572" s="165" t="s">
        <v>931</v>
      </c>
      <c r="D572" s="165" t="s">
        <v>141</v>
      </c>
      <c r="E572" s="166" t="s">
        <v>932</v>
      </c>
      <c r="F572" s="167" t="s">
        <v>933</v>
      </c>
      <c r="G572" s="168" t="s">
        <v>144</v>
      </c>
      <c r="H572" s="169">
        <v>95.5</v>
      </c>
      <c r="I572" s="170"/>
      <c r="J572" s="171">
        <f>ROUND(I572*H572,2)</f>
        <v>0</v>
      </c>
      <c r="K572" s="167" t="s">
        <v>145</v>
      </c>
      <c r="L572" s="34"/>
      <c r="M572" s="172" t="s">
        <v>20</v>
      </c>
      <c r="N572" s="173" t="s">
        <v>44</v>
      </c>
      <c r="O572" s="35"/>
      <c r="P572" s="174">
        <f>O572*H572</f>
        <v>0</v>
      </c>
      <c r="Q572" s="174">
        <v>0</v>
      </c>
      <c r="R572" s="174">
        <f>Q572*H572</f>
        <v>0</v>
      </c>
      <c r="S572" s="174">
        <v>0</v>
      </c>
      <c r="T572" s="175">
        <f>S572*H572</f>
        <v>0</v>
      </c>
      <c r="AR572" s="17" t="s">
        <v>223</v>
      </c>
      <c r="AT572" s="17" t="s">
        <v>141</v>
      </c>
      <c r="AU572" s="17" t="s">
        <v>81</v>
      </c>
      <c r="AY572" s="17" t="s">
        <v>139</v>
      </c>
      <c r="BE572" s="176">
        <f>IF(N572="základní",J572,0)</f>
        <v>0</v>
      </c>
      <c r="BF572" s="176">
        <f>IF(N572="snížená",J572,0)</f>
        <v>0</v>
      </c>
      <c r="BG572" s="176">
        <f>IF(N572="zákl. přenesená",J572,0)</f>
        <v>0</v>
      </c>
      <c r="BH572" s="176">
        <f>IF(N572="sníž. přenesená",J572,0)</f>
        <v>0</v>
      </c>
      <c r="BI572" s="176">
        <f>IF(N572="nulová",J572,0)</f>
        <v>0</v>
      </c>
      <c r="BJ572" s="17" t="s">
        <v>22</v>
      </c>
      <c r="BK572" s="176">
        <f>ROUND(I572*H572,2)</f>
        <v>0</v>
      </c>
      <c r="BL572" s="17" t="s">
        <v>223</v>
      </c>
      <c r="BM572" s="17" t="s">
        <v>934</v>
      </c>
    </row>
    <row r="573" spans="2:51" s="11" customFormat="1" ht="22.5" customHeight="1">
      <c r="B573" s="177"/>
      <c r="D573" s="178" t="s">
        <v>148</v>
      </c>
      <c r="E573" s="179" t="s">
        <v>20</v>
      </c>
      <c r="F573" s="180" t="s">
        <v>623</v>
      </c>
      <c r="H573" s="181">
        <v>95.5</v>
      </c>
      <c r="I573" s="182"/>
      <c r="L573" s="177"/>
      <c r="M573" s="183"/>
      <c r="N573" s="184"/>
      <c r="O573" s="184"/>
      <c r="P573" s="184"/>
      <c r="Q573" s="184"/>
      <c r="R573" s="184"/>
      <c r="S573" s="184"/>
      <c r="T573" s="185"/>
      <c r="AT573" s="179" t="s">
        <v>148</v>
      </c>
      <c r="AU573" s="179" t="s">
        <v>81</v>
      </c>
      <c r="AV573" s="11" t="s">
        <v>81</v>
      </c>
      <c r="AW573" s="11" t="s">
        <v>37</v>
      </c>
      <c r="AX573" s="11" t="s">
        <v>73</v>
      </c>
      <c r="AY573" s="179" t="s">
        <v>139</v>
      </c>
    </row>
    <row r="574" spans="2:51" s="12" customFormat="1" ht="22.5" customHeight="1">
      <c r="B574" s="186"/>
      <c r="D574" s="178" t="s">
        <v>148</v>
      </c>
      <c r="E574" s="187" t="s">
        <v>20</v>
      </c>
      <c r="F574" s="188" t="s">
        <v>600</v>
      </c>
      <c r="H574" s="189" t="s">
        <v>20</v>
      </c>
      <c r="I574" s="190"/>
      <c r="L574" s="186"/>
      <c r="M574" s="191"/>
      <c r="N574" s="192"/>
      <c r="O574" s="192"/>
      <c r="P574" s="192"/>
      <c r="Q574" s="192"/>
      <c r="R574" s="192"/>
      <c r="S574" s="192"/>
      <c r="T574" s="193"/>
      <c r="AT574" s="189" t="s">
        <v>148</v>
      </c>
      <c r="AU574" s="189" t="s">
        <v>81</v>
      </c>
      <c r="AV574" s="12" t="s">
        <v>22</v>
      </c>
      <c r="AW574" s="12" t="s">
        <v>37</v>
      </c>
      <c r="AX574" s="12" t="s">
        <v>73</v>
      </c>
      <c r="AY574" s="189" t="s">
        <v>139</v>
      </c>
    </row>
    <row r="575" spans="2:51" s="13" customFormat="1" ht="22.5" customHeight="1">
      <c r="B575" s="194"/>
      <c r="D575" s="195" t="s">
        <v>148</v>
      </c>
      <c r="E575" s="196" t="s">
        <v>20</v>
      </c>
      <c r="F575" s="197" t="s">
        <v>151</v>
      </c>
      <c r="H575" s="198">
        <v>95.5</v>
      </c>
      <c r="I575" s="199"/>
      <c r="L575" s="194"/>
      <c r="M575" s="200"/>
      <c r="N575" s="201"/>
      <c r="O575" s="201"/>
      <c r="P575" s="201"/>
      <c r="Q575" s="201"/>
      <c r="R575" s="201"/>
      <c r="S575" s="201"/>
      <c r="T575" s="202"/>
      <c r="AT575" s="203" t="s">
        <v>148</v>
      </c>
      <c r="AU575" s="203" t="s">
        <v>81</v>
      </c>
      <c r="AV575" s="13" t="s">
        <v>146</v>
      </c>
      <c r="AW575" s="13" t="s">
        <v>37</v>
      </c>
      <c r="AX575" s="13" t="s">
        <v>22</v>
      </c>
      <c r="AY575" s="203" t="s">
        <v>139</v>
      </c>
    </row>
    <row r="576" spans="2:65" s="1" customFormat="1" ht="22.5" customHeight="1">
      <c r="B576" s="164"/>
      <c r="C576" s="207" t="s">
        <v>935</v>
      </c>
      <c r="D576" s="207" t="s">
        <v>241</v>
      </c>
      <c r="E576" s="208" t="s">
        <v>936</v>
      </c>
      <c r="F576" s="209" t="s">
        <v>937</v>
      </c>
      <c r="G576" s="210" t="s">
        <v>144</v>
      </c>
      <c r="H576" s="211">
        <v>97.41</v>
      </c>
      <c r="I576" s="212"/>
      <c r="J576" s="213">
        <f>ROUND(I576*H576,2)</f>
        <v>0</v>
      </c>
      <c r="K576" s="209" t="s">
        <v>145</v>
      </c>
      <c r="L576" s="214"/>
      <c r="M576" s="215" t="s">
        <v>20</v>
      </c>
      <c r="N576" s="216" t="s">
        <v>44</v>
      </c>
      <c r="O576" s="35"/>
      <c r="P576" s="174">
        <f>O576*H576</f>
        <v>0</v>
      </c>
      <c r="Q576" s="174">
        <v>0.0028</v>
      </c>
      <c r="R576" s="174">
        <f>Q576*H576</f>
        <v>0.272748</v>
      </c>
      <c r="S576" s="174">
        <v>0</v>
      </c>
      <c r="T576" s="175">
        <f>S576*H576</f>
        <v>0</v>
      </c>
      <c r="AR576" s="17" t="s">
        <v>315</v>
      </c>
      <c r="AT576" s="17" t="s">
        <v>241</v>
      </c>
      <c r="AU576" s="17" t="s">
        <v>81</v>
      </c>
      <c r="AY576" s="17" t="s">
        <v>139</v>
      </c>
      <c r="BE576" s="176">
        <f>IF(N576="základní",J576,0)</f>
        <v>0</v>
      </c>
      <c r="BF576" s="176">
        <f>IF(N576="snížená",J576,0)</f>
        <v>0</v>
      </c>
      <c r="BG576" s="176">
        <f>IF(N576="zákl. přenesená",J576,0)</f>
        <v>0</v>
      </c>
      <c r="BH576" s="176">
        <f>IF(N576="sníž. přenesená",J576,0)</f>
        <v>0</v>
      </c>
      <c r="BI576" s="176">
        <f>IF(N576="nulová",J576,0)</f>
        <v>0</v>
      </c>
      <c r="BJ576" s="17" t="s">
        <v>22</v>
      </c>
      <c r="BK576" s="176">
        <f>ROUND(I576*H576,2)</f>
        <v>0</v>
      </c>
      <c r="BL576" s="17" t="s">
        <v>223</v>
      </c>
      <c r="BM576" s="17" t="s">
        <v>938</v>
      </c>
    </row>
    <row r="577" spans="2:47" s="1" customFormat="1" ht="30" customHeight="1">
      <c r="B577" s="34"/>
      <c r="D577" s="178" t="s">
        <v>245</v>
      </c>
      <c r="F577" s="217" t="s">
        <v>538</v>
      </c>
      <c r="I577" s="138"/>
      <c r="L577" s="34"/>
      <c r="M577" s="63"/>
      <c r="N577" s="35"/>
      <c r="O577" s="35"/>
      <c r="P577" s="35"/>
      <c r="Q577" s="35"/>
      <c r="R577" s="35"/>
      <c r="S577" s="35"/>
      <c r="T577" s="64"/>
      <c r="AT577" s="17" t="s">
        <v>245</v>
      </c>
      <c r="AU577" s="17" t="s">
        <v>81</v>
      </c>
    </row>
    <row r="578" spans="2:51" s="11" customFormat="1" ht="22.5" customHeight="1">
      <c r="B578" s="177"/>
      <c r="D578" s="195" t="s">
        <v>148</v>
      </c>
      <c r="F578" s="218" t="s">
        <v>939</v>
      </c>
      <c r="H578" s="219">
        <v>97.41</v>
      </c>
      <c r="I578" s="182"/>
      <c r="L578" s="177"/>
      <c r="M578" s="183"/>
      <c r="N578" s="184"/>
      <c r="O578" s="184"/>
      <c r="P578" s="184"/>
      <c r="Q578" s="184"/>
      <c r="R578" s="184"/>
      <c r="S578" s="184"/>
      <c r="T578" s="185"/>
      <c r="AT578" s="179" t="s">
        <v>148</v>
      </c>
      <c r="AU578" s="179" t="s">
        <v>81</v>
      </c>
      <c r="AV578" s="11" t="s">
        <v>81</v>
      </c>
      <c r="AW578" s="11" t="s">
        <v>4</v>
      </c>
      <c r="AX578" s="11" t="s">
        <v>22</v>
      </c>
      <c r="AY578" s="179" t="s">
        <v>139</v>
      </c>
    </row>
    <row r="579" spans="2:65" s="1" customFormat="1" ht="22.5" customHeight="1">
      <c r="B579" s="164"/>
      <c r="C579" s="207" t="s">
        <v>940</v>
      </c>
      <c r="D579" s="207" t="s">
        <v>241</v>
      </c>
      <c r="E579" s="208" t="s">
        <v>941</v>
      </c>
      <c r="F579" s="209" t="s">
        <v>942</v>
      </c>
      <c r="G579" s="210" t="s">
        <v>144</v>
      </c>
      <c r="H579" s="211">
        <v>97.41</v>
      </c>
      <c r="I579" s="212"/>
      <c r="J579" s="213">
        <f>ROUND(I579*H579,2)</f>
        <v>0</v>
      </c>
      <c r="K579" s="209" t="s">
        <v>145</v>
      </c>
      <c r="L579" s="214"/>
      <c r="M579" s="215" t="s">
        <v>20</v>
      </c>
      <c r="N579" s="216" t="s">
        <v>44</v>
      </c>
      <c r="O579" s="35"/>
      <c r="P579" s="174">
        <f>O579*H579</f>
        <v>0</v>
      </c>
      <c r="Q579" s="174">
        <v>0.0021</v>
      </c>
      <c r="R579" s="174">
        <f>Q579*H579</f>
        <v>0.204561</v>
      </c>
      <c r="S579" s="174">
        <v>0</v>
      </c>
      <c r="T579" s="175">
        <f>S579*H579</f>
        <v>0</v>
      </c>
      <c r="AR579" s="17" t="s">
        <v>315</v>
      </c>
      <c r="AT579" s="17" t="s">
        <v>241</v>
      </c>
      <c r="AU579" s="17" t="s">
        <v>81</v>
      </c>
      <c r="AY579" s="17" t="s">
        <v>139</v>
      </c>
      <c r="BE579" s="176">
        <f>IF(N579="základní",J579,0)</f>
        <v>0</v>
      </c>
      <c r="BF579" s="176">
        <f>IF(N579="snížená",J579,0)</f>
        <v>0</v>
      </c>
      <c r="BG579" s="176">
        <f>IF(N579="zákl. přenesená",J579,0)</f>
        <v>0</v>
      </c>
      <c r="BH579" s="176">
        <f>IF(N579="sníž. přenesená",J579,0)</f>
        <v>0</v>
      </c>
      <c r="BI579" s="176">
        <f>IF(N579="nulová",J579,0)</f>
        <v>0</v>
      </c>
      <c r="BJ579" s="17" t="s">
        <v>22</v>
      </c>
      <c r="BK579" s="176">
        <f>ROUND(I579*H579,2)</f>
        <v>0</v>
      </c>
      <c r="BL579" s="17" t="s">
        <v>223</v>
      </c>
      <c r="BM579" s="17" t="s">
        <v>943</v>
      </c>
    </row>
    <row r="580" spans="2:47" s="1" customFormat="1" ht="30" customHeight="1">
      <c r="B580" s="34"/>
      <c r="D580" s="178" t="s">
        <v>245</v>
      </c>
      <c r="F580" s="217" t="s">
        <v>538</v>
      </c>
      <c r="I580" s="138"/>
      <c r="L580" s="34"/>
      <c r="M580" s="63"/>
      <c r="N580" s="35"/>
      <c r="O580" s="35"/>
      <c r="P580" s="35"/>
      <c r="Q580" s="35"/>
      <c r="R580" s="35"/>
      <c r="S580" s="35"/>
      <c r="T580" s="64"/>
      <c r="AT580" s="17" t="s">
        <v>245</v>
      </c>
      <c r="AU580" s="17" t="s">
        <v>81</v>
      </c>
    </row>
    <row r="581" spans="2:51" s="11" customFormat="1" ht="22.5" customHeight="1">
      <c r="B581" s="177"/>
      <c r="D581" s="195" t="s">
        <v>148</v>
      </c>
      <c r="F581" s="218" t="s">
        <v>939</v>
      </c>
      <c r="H581" s="219">
        <v>97.41</v>
      </c>
      <c r="I581" s="182"/>
      <c r="L581" s="177"/>
      <c r="M581" s="183"/>
      <c r="N581" s="184"/>
      <c r="O581" s="184"/>
      <c r="P581" s="184"/>
      <c r="Q581" s="184"/>
      <c r="R581" s="184"/>
      <c r="S581" s="184"/>
      <c r="T581" s="185"/>
      <c r="AT581" s="179" t="s">
        <v>148</v>
      </c>
      <c r="AU581" s="179" t="s">
        <v>81</v>
      </c>
      <c r="AV581" s="11" t="s">
        <v>81</v>
      </c>
      <c r="AW581" s="11" t="s">
        <v>4</v>
      </c>
      <c r="AX581" s="11" t="s">
        <v>22</v>
      </c>
      <c r="AY581" s="179" t="s">
        <v>139</v>
      </c>
    </row>
    <row r="582" spans="2:65" s="1" customFormat="1" ht="22.5" customHeight="1">
      <c r="B582" s="164"/>
      <c r="C582" s="165" t="s">
        <v>944</v>
      </c>
      <c r="D582" s="165" t="s">
        <v>141</v>
      </c>
      <c r="E582" s="166" t="s">
        <v>945</v>
      </c>
      <c r="F582" s="167" t="s">
        <v>946</v>
      </c>
      <c r="G582" s="168" t="s">
        <v>144</v>
      </c>
      <c r="H582" s="169">
        <v>45.891</v>
      </c>
      <c r="I582" s="170"/>
      <c r="J582" s="171">
        <f>ROUND(I582*H582,2)</f>
        <v>0</v>
      </c>
      <c r="K582" s="167" t="s">
        <v>145</v>
      </c>
      <c r="L582" s="34"/>
      <c r="M582" s="172" t="s">
        <v>20</v>
      </c>
      <c r="N582" s="173" t="s">
        <v>44</v>
      </c>
      <c r="O582" s="35"/>
      <c r="P582" s="174">
        <f>O582*H582</f>
        <v>0</v>
      </c>
      <c r="Q582" s="174">
        <v>0.006</v>
      </c>
      <c r="R582" s="174">
        <f>Q582*H582</f>
        <v>0.275346</v>
      </c>
      <c r="S582" s="174">
        <v>0</v>
      </c>
      <c r="T582" s="175">
        <f>S582*H582</f>
        <v>0</v>
      </c>
      <c r="AR582" s="17" t="s">
        <v>223</v>
      </c>
      <c r="AT582" s="17" t="s">
        <v>141</v>
      </c>
      <c r="AU582" s="17" t="s">
        <v>81</v>
      </c>
      <c r="AY582" s="17" t="s">
        <v>139</v>
      </c>
      <c r="BE582" s="176">
        <f>IF(N582="základní",J582,0)</f>
        <v>0</v>
      </c>
      <c r="BF582" s="176">
        <f>IF(N582="snížená",J582,0)</f>
        <v>0</v>
      </c>
      <c r="BG582" s="176">
        <f>IF(N582="zákl. přenesená",J582,0)</f>
        <v>0</v>
      </c>
      <c r="BH582" s="176">
        <f>IF(N582="sníž. přenesená",J582,0)</f>
        <v>0</v>
      </c>
      <c r="BI582" s="176">
        <f>IF(N582="nulová",J582,0)</f>
        <v>0</v>
      </c>
      <c r="BJ582" s="17" t="s">
        <v>22</v>
      </c>
      <c r="BK582" s="176">
        <f>ROUND(I582*H582,2)</f>
        <v>0</v>
      </c>
      <c r="BL582" s="17" t="s">
        <v>223</v>
      </c>
      <c r="BM582" s="17" t="s">
        <v>947</v>
      </c>
    </row>
    <row r="583" spans="2:51" s="11" customFormat="1" ht="22.5" customHeight="1">
      <c r="B583" s="177"/>
      <c r="D583" s="178" t="s">
        <v>148</v>
      </c>
      <c r="E583" s="179" t="s">
        <v>20</v>
      </c>
      <c r="F583" s="180" t="s">
        <v>948</v>
      </c>
      <c r="H583" s="181">
        <v>45.891</v>
      </c>
      <c r="I583" s="182"/>
      <c r="L583" s="177"/>
      <c r="M583" s="183"/>
      <c r="N583" s="184"/>
      <c r="O583" s="184"/>
      <c r="P583" s="184"/>
      <c r="Q583" s="184"/>
      <c r="R583" s="184"/>
      <c r="S583" s="184"/>
      <c r="T583" s="185"/>
      <c r="AT583" s="179" t="s">
        <v>148</v>
      </c>
      <c r="AU583" s="179" t="s">
        <v>81</v>
      </c>
      <c r="AV583" s="11" t="s">
        <v>81</v>
      </c>
      <c r="AW583" s="11" t="s">
        <v>37</v>
      </c>
      <c r="AX583" s="11" t="s">
        <v>73</v>
      </c>
      <c r="AY583" s="179" t="s">
        <v>139</v>
      </c>
    </row>
    <row r="584" spans="2:51" s="12" customFormat="1" ht="22.5" customHeight="1">
      <c r="B584" s="186"/>
      <c r="D584" s="178" t="s">
        <v>148</v>
      </c>
      <c r="E584" s="187" t="s">
        <v>20</v>
      </c>
      <c r="F584" s="188" t="s">
        <v>949</v>
      </c>
      <c r="H584" s="189" t="s">
        <v>20</v>
      </c>
      <c r="I584" s="190"/>
      <c r="L584" s="186"/>
      <c r="M584" s="191"/>
      <c r="N584" s="192"/>
      <c r="O584" s="192"/>
      <c r="P584" s="192"/>
      <c r="Q584" s="192"/>
      <c r="R584" s="192"/>
      <c r="S584" s="192"/>
      <c r="T584" s="193"/>
      <c r="AT584" s="189" t="s">
        <v>148</v>
      </c>
      <c r="AU584" s="189" t="s">
        <v>81</v>
      </c>
      <c r="AV584" s="12" t="s">
        <v>22</v>
      </c>
      <c r="AW584" s="12" t="s">
        <v>37</v>
      </c>
      <c r="AX584" s="12" t="s">
        <v>73</v>
      </c>
      <c r="AY584" s="189" t="s">
        <v>139</v>
      </c>
    </row>
    <row r="585" spans="2:51" s="13" customFormat="1" ht="22.5" customHeight="1">
      <c r="B585" s="194"/>
      <c r="D585" s="195" t="s">
        <v>148</v>
      </c>
      <c r="E585" s="196" t="s">
        <v>20</v>
      </c>
      <c r="F585" s="197" t="s">
        <v>151</v>
      </c>
      <c r="H585" s="198">
        <v>45.891</v>
      </c>
      <c r="I585" s="199"/>
      <c r="L585" s="194"/>
      <c r="M585" s="200"/>
      <c r="N585" s="201"/>
      <c r="O585" s="201"/>
      <c r="P585" s="201"/>
      <c r="Q585" s="201"/>
      <c r="R585" s="201"/>
      <c r="S585" s="201"/>
      <c r="T585" s="202"/>
      <c r="AT585" s="203" t="s">
        <v>148</v>
      </c>
      <c r="AU585" s="203" t="s">
        <v>81</v>
      </c>
      <c r="AV585" s="13" t="s">
        <v>146</v>
      </c>
      <c r="AW585" s="13" t="s">
        <v>37</v>
      </c>
      <c r="AX585" s="13" t="s">
        <v>22</v>
      </c>
      <c r="AY585" s="203" t="s">
        <v>139</v>
      </c>
    </row>
    <row r="586" spans="2:65" s="1" customFormat="1" ht="22.5" customHeight="1">
      <c r="B586" s="164"/>
      <c r="C586" s="207" t="s">
        <v>950</v>
      </c>
      <c r="D586" s="207" t="s">
        <v>241</v>
      </c>
      <c r="E586" s="208" t="s">
        <v>951</v>
      </c>
      <c r="F586" s="209" t="s">
        <v>952</v>
      </c>
      <c r="G586" s="210" t="s">
        <v>144</v>
      </c>
      <c r="H586" s="211">
        <v>46.809</v>
      </c>
      <c r="I586" s="212"/>
      <c r="J586" s="213">
        <f>ROUND(I586*H586,2)</f>
        <v>0</v>
      </c>
      <c r="K586" s="209" t="s">
        <v>145</v>
      </c>
      <c r="L586" s="214"/>
      <c r="M586" s="215" t="s">
        <v>20</v>
      </c>
      <c r="N586" s="216" t="s">
        <v>44</v>
      </c>
      <c r="O586" s="35"/>
      <c r="P586" s="174">
        <f>O586*H586</f>
        <v>0</v>
      </c>
      <c r="Q586" s="174">
        <v>0.00102</v>
      </c>
      <c r="R586" s="174">
        <f>Q586*H586</f>
        <v>0.04774518</v>
      </c>
      <c r="S586" s="174">
        <v>0</v>
      </c>
      <c r="T586" s="175">
        <f>S586*H586</f>
        <v>0</v>
      </c>
      <c r="AR586" s="17" t="s">
        <v>315</v>
      </c>
      <c r="AT586" s="17" t="s">
        <v>241</v>
      </c>
      <c r="AU586" s="17" t="s">
        <v>81</v>
      </c>
      <c r="AY586" s="17" t="s">
        <v>139</v>
      </c>
      <c r="BE586" s="176">
        <f>IF(N586="základní",J586,0)</f>
        <v>0</v>
      </c>
      <c r="BF586" s="176">
        <f>IF(N586="snížená",J586,0)</f>
        <v>0</v>
      </c>
      <c r="BG586" s="176">
        <f>IF(N586="zákl. přenesená",J586,0)</f>
        <v>0</v>
      </c>
      <c r="BH586" s="176">
        <f>IF(N586="sníž. přenesená",J586,0)</f>
        <v>0</v>
      </c>
      <c r="BI586" s="176">
        <f>IF(N586="nulová",J586,0)</f>
        <v>0</v>
      </c>
      <c r="BJ586" s="17" t="s">
        <v>22</v>
      </c>
      <c r="BK586" s="176">
        <f>ROUND(I586*H586,2)</f>
        <v>0</v>
      </c>
      <c r="BL586" s="17" t="s">
        <v>223</v>
      </c>
      <c r="BM586" s="17" t="s">
        <v>953</v>
      </c>
    </row>
    <row r="587" spans="2:47" s="1" customFormat="1" ht="30" customHeight="1">
      <c r="B587" s="34"/>
      <c r="D587" s="178" t="s">
        <v>245</v>
      </c>
      <c r="F587" s="217" t="s">
        <v>954</v>
      </c>
      <c r="I587" s="138"/>
      <c r="L587" s="34"/>
      <c r="M587" s="63"/>
      <c r="N587" s="35"/>
      <c r="O587" s="35"/>
      <c r="P587" s="35"/>
      <c r="Q587" s="35"/>
      <c r="R587" s="35"/>
      <c r="S587" s="35"/>
      <c r="T587" s="64"/>
      <c r="AT587" s="17" t="s">
        <v>245</v>
      </c>
      <c r="AU587" s="17" t="s">
        <v>81</v>
      </c>
    </row>
    <row r="588" spans="2:51" s="11" customFormat="1" ht="22.5" customHeight="1">
      <c r="B588" s="177"/>
      <c r="D588" s="195" t="s">
        <v>148</v>
      </c>
      <c r="F588" s="218" t="s">
        <v>955</v>
      </c>
      <c r="H588" s="219">
        <v>46.809</v>
      </c>
      <c r="I588" s="182"/>
      <c r="L588" s="177"/>
      <c r="M588" s="183"/>
      <c r="N588" s="184"/>
      <c r="O588" s="184"/>
      <c r="P588" s="184"/>
      <c r="Q588" s="184"/>
      <c r="R588" s="184"/>
      <c r="S588" s="184"/>
      <c r="T588" s="185"/>
      <c r="AT588" s="179" t="s">
        <v>148</v>
      </c>
      <c r="AU588" s="179" t="s">
        <v>81</v>
      </c>
      <c r="AV588" s="11" t="s">
        <v>81</v>
      </c>
      <c r="AW588" s="11" t="s">
        <v>4</v>
      </c>
      <c r="AX588" s="11" t="s">
        <v>22</v>
      </c>
      <c r="AY588" s="179" t="s">
        <v>139</v>
      </c>
    </row>
    <row r="589" spans="2:65" s="1" customFormat="1" ht="22.5" customHeight="1">
      <c r="B589" s="164"/>
      <c r="C589" s="165" t="s">
        <v>956</v>
      </c>
      <c r="D589" s="165" t="s">
        <v>141</v>
      </c>
      <c r="E589" s="166" t="s">
        <v>957</v>
      </c>
      <c r="F589" s="167" t="s">
        <v>958</v>
      </c>
      <c r="G589" s="168" t="s">
        <v>144</v>
      </c>
      <c r="H589" s="169">
        <v>100.642</v>
      </c>
      <c r="I589" s="170"/>
      <c r="J589" s="171">
        <f>ROUND(I589*H589,2)</f>
        <v>0</v>
      </c>
      <c r="K589" s="167" t="s">
        <v>145</v>
      </c>
      <c r="L589" s="34"/>
      <c r="M589" s="172" t="s">
        <v>20</v>
      </c>
      <c r="N589" s="173" t="s">
        <v>44</v>
      </c>
      <c r="O589" s="35"/>
      <c r="P589" s="174">
        <f>O589*H589</f>
        <v>0</v>
      </c>
      <c r="Q589" s="174">
        <v>0</v>
      </c>
      <c r="R589" s="174">
        <f>Q589*H589</f>
        <v>0</v>
      </c>
      <c r="S589" s="174">
        <v>0</v>
      </c>
      <c r="T589" s="175">
        <f>S589*H589</f>
        <v>0</v>
      </c>
      <c r="AR589" s="17" t="s">
        <v>223</v>
      </c>
      <c r="AT589" s="17" t="s">
        <v>141</v>
      </c>
      <c r="AU589" s="17" t="s">
        <v>81</v>
      </c>
      <c r="AY589" s="17" t="s">
        <v>139</v>
      </c>
      <c r="BE589" s="176">
        <f>IF(N589="základní",J589,0)</f>
        <v>0</v>
      </c>
      <c r="BF589" s="176">
        <f>IF(N589="snížená",J589,0)</f>
        <v>0</v>
      </c>
      <c r="BG589" s="176">
        <f>IF(N589="zákl. přenesená",J589,0)</f>
        <v>0</v>
      </c>
      <c r="BH589" s="176">
        <f>IF(N589="sníž. přenesená",J589,0)</f>
        <v>0</v>
      </c>
      <c r="BI589" s="176">
        <f>IF(N589="nulová",J589,0)</f>
        <v>0</v>
      </c>
      <c r="BJ589" s="17" t="s">
        <v>22</v>
      </c>
      <c r="BK589" s="176">
        <f>ROUND(I589*H589,2)</f>
        <v>0</v>
      </c>
      <c r="BL589" s="17" t="s">
        <v>223</v>
      </c>
      <c r="BM589" s="17" t="s">
        <v>959</v>
      </c>
    </row>
    <row r="590" spans="2:51" s="11" customFormat="1" ht="22.5" customHeight="1">
      <c r="B590" s="177"/>
      <c r="D590" s="178" t="s">
        <v>148</v>
      </c>
      <c r="E590" s="179" t="s">
        <v>20</v>
      </c>
      <c r="F590" s="180" t="s">
        <v>861</v>
      </c>
      <c r="H590" s="181">
        <v>100.642</v>
      </c>
      <c r="I590" s="182"/>
      <c r="L590" s="177"/>
      <c r="M590" s="183"/>
      <c r="N590" s="184"/>
      <c r="O590" s="184"/>
      <c r="P590" s="184"/>
      <c r="Q590" s="184"/>
      <c r="R590" s="184"/>
      <c r="S590" s="184"/>
      <c r="T590" s="185"/>
      <c r="AT590" s="179" t="s">
        <v>148</v>
      </c>
      <c r="AU590" s="179" t="s">
        <v>81</v>
      </c>
      <c r="AV590" s="11" t="s">
        <v>81</v>
      </c>
      <c r="AW590" s="11" t="s">
        <v>37</v>
      </c>
      <c r="AX590" s="11" t="s">
        <v>73</v>
      </c>
      <c r="AY590" s="179" t="s">
        <v>139</v>
      </c>
    </row>
    <row r="591" spans="2:51" s="13" customFormat="1" ht="22.5" customHeight="1">
      <c r="B591" s="194"/>
      <c r="D591" s="195" t="s">
        <v>148</v>
      </c>
      <c r="E591" s="196" t="s">
        <v>20</v>
      </c>
      <c r="F591" s="197" t="s">
        <v>151</v>
      </c>
      <c r="H591" s="198">
        <v>100.642</v>
      </c>
      <c r="I591" s="199"/>
      <c r="L591" s="194"/>
      <c r="M591" s="200"/>
      <c r="N591" s="201"/>
      <c r="O591" s="201"/>
      <c r="P591" s="201"/>
      <c r="Q591" s="201"/>
      <c r="R591" s="201"/>
      <c r="S591" s="201"/>
      <c r="T591" s="202"/>
      <c r="AT591" s="203" t="s">
        <v>148</v>
      </c>
      <c r="AU591" s="203" t="s">
        <v>81</v>
      </c>
      <c r="AV591" s="13" t="s">
        <v>146</v>
      </c>
      <c r="AW591" s="13" t="s">
        <v>37</v>
      </c>
      <c r="AX591" s="13" t="s">
        <v>22</v>
      </c>
      <c r="AY591" s="203" t="s">
        <v>139</v>
      </c>
    </row>
    <row r="592" spans="2:65" s="1" customFormat="1" ht="22.5" customHeight="1">
      <c r="B592" s="164"/>
      <c r="C592" s="207" t="s">
        <v>960</v>
      </c>
      <c r="D592" s="207" t="s">
        <v>241</v>
      </c>
      <c r="E592" s="208" t="s">
        <v>961</v>
      </c>
      <c r="F592" s="209" t="s">
        <v>962</v>
      </c>
      <c r="G592" s="210" t="s">
        <v>154</v>
      </c>
      <c r="H592" s="211">
        <v>13.335</v>
      </c>
      <c r="I592" s="212"/>
      <c r="J592" s="213">
        <f>ROUND(I592*H592,2)</f>
        <v>0</v>
      </c>
      <c r="K592" s="209" t="s">
        <v>145</v>
      </c>
      <c r="L592" s="214"/>
      <c r="M592" s="215" t="s">
        <v>20</v>
      </c>
      <c r="N592" s="216" t="s">
        <v>44</v>
      </c>
      <c r="O592" s="35"/>
      <c r="P592" s="174">
        <f>O592*H592</f>
        <v>0</v>
      </c>
      <c r="Q592" s="174">
        <v>0.025</v>
      </c>
      <c r="R592" s="174">
        <f>Q592*H592</f>
        <v>0.33337500000000003</v>
      </c>
      <c r="S592" s="174">
        <v>0</v>
      </c>
      <c r="T592" s="175">
        <f>S592*H592</f>
        <v>0</v>
      </c>
      <c r="AR592" s="17" t="s">
        <v>315</v>
      </c>
      <c r="AT592" s="17" t="s">
        <v>241</v>
      </c>
      <c r="AU592" s="17" t="s">
        <v>81</v>
      </c>
      <c r="AY592" s="17" t="s">
        <v>139</v>
      </c>
      <c r="BE592" s="176">
        <f>IF(N592="základní",J592,0)</f>
        <v>0</v>
      </c>
      <c r="BF592" s="176">
        <f>IF(N592="snížená",J592,0)</f>
        <v>0</v>
      </c>
      <c r="BG592" s="176">
        <f>IF(N592="zákl. přenesená",J592,0)</f>
        <v>0</v>
      </c>
      <c r="BH592" s="176">
        <f>IF(N592="sníž. přenesená",J592,0)</f>
        <v>0</v>
      </c>
      <c r="BI592" s="176">
        <f>IF(N592="nulová",J592,0)</f>
        <v>0</v>
      </c>
      <c r="BJ592" s="17" t="s">
        <v>22</v>
      </c>
      <c r="BK592" s="176">
        <f>ROUND(I592*H592,2)</f>
        <v>0</v>
      </c>
      <c r="BL592" s="17" t="s">
        <v>223</v>
      </c>
      <c r="BM592" s="17" t="s">
        <v>963</v>
      </c>
    </row>
    <row r="593" spans="2:47" s="1" customFormat="1" ht="30" customHeight="1">
      <c r="B593" s="34"/>
      <c r="D593" s="178" t="s">
        <v>245</v>
      </c>
      <c r="F593" s="217" t="s">
        <v>964</v>
      </c>
      <c r="I593" s="138"/>
      <c r="L593" s="34"/>
      <c r="M593" s="63"/>
      <c r="N593" s="35"/>
      <c r="O593" s="35"/>
      <c r="P593" s="35"/>
      <c r="Q593" s="35"/>
      <c r="R593" s="35"/>
      <c r="S593" s="35"/>
      <c r="T593" s="64"/>
      <c r="AT593" s="17" t="s">
        <v>245</v>
      </c>
      <c r="AU593" s="17" t="s">
        <v>81</v>
      </c>
    </row>
    <row r="594" spans="2:51" s="11" customFormat="1" ht="22.5" customHeight="1">
      <c r="B594" s="177"/>
      <c r="D594" s="178" t="s">
        <v>148</v>
      </c>
      <c r="E594" s="179" t="s">
        <v>20</v>
      </c>
      <c r="F594" s="180" t="s">
        <v>965</v>
      </c>
      <c r="H594" s="181">
        <v>13.335</v>
      </c>
      <c r="I594" s="182"/>
      <c r="L594" s="177"/>
      <c r="M594" s="183"/>
      <c r="N594" s="184"/>
      <c r="O594" s="184"/>
      <c r="P594" s="184"/>
      <c r="Q594" s="184"/>
      <c r="R594" s="184"/>
      <c r="S594" s="184"/>
      <c r="T594" s="185"/>
      <c r="AT594" s="179" t="s">
        <v>148</v>
      </c>
      <c r="AU594" s="179" t="s">
        <v>81</v>
      </c>
      <c r="AV594" s="11" t="s">
        <v>81</v>
      </c>
      <c r="AW594" s="11" t="s">
        <v>37</v>
      </c>
      <c r="AX594" s="11" t="s">
        <v>73</v>
      </c>
      <c r="AY594" s="179" t="s">
        <v>139</v>
      </c>
    </row>
    <row r="595" spans="2:51" s="12" customFormat="1" ht="22.5" customHeight="1">
      <c r="B595" s="186"/>
      <c r="D595" s="178" t="s">
        <v>148</v>
      </c>
      <c r="E595" s="187" t="s">
        <v>20</v>
      </c>
      <c r="F595" s="188" t="s">
        <v>966</v>
      </c>
      <c r="H595" s="189" t="s">
        <v>20</v>
      </c>
      <c r="I595" s="190"/>
      <c r="L595" s="186"/>
      <c r="M595" s="191"/>
      <c r="N595" s="192"/>
      <c r="O595" s="192"/>
      <c r="P595" s="192"/>
      <c r="Q595" s="192"/>
      <c r="R595" s="192"/>
      <c r="S595" s="192"/>
      <c r="T595" s="193"/>
      <c r="AT595" s="189" t="s">
        <v>148</v>
      </c>
      <c r="AU595" s="189" t="s">
        <v>81</v>
      </c>
      <c r="AV595" s="12" t="s">
        <v>22</v>
      </c>
      <c r="AW595" s="12" t="s">
        <v>37</v>
      </c>
      <c r="AX595" s="12" t="s">
        <v>73</v>
      </c>
      <c r="AY595" s="189" t="s">
        <v>139</v>
      </c>
    </row>
    <row r="596" spans="2:51" s="13" customFormat="1" ht="22.5" customHeight="1">
      <c r="B596" s="194"/>
      <c r="D596" s="195" t="s">
        <v>148</v>
      </c>
      <c r="E596" s="196" t="s">
        <v>20</v>
      </c>
      <c r="F596" s="197" t="s">
        <v>151</v>
      </c>
      <c r="H596" s="198">
        <v>13.335</v>
      </c>
      <c r="I596" s="199"/>
      <c r="L596" s="194"/>
      <c r="M596" s="200"/>
      <c r="N596" s="201"/>
      <c r="O596" s="201"/>
      <c r="P596" s="201"/>
      <c r="Q596" s="201"/>
      <c r="R596" s="201"/>
      <c r="S596" s="201"/>
      <c r="T596" s="202"/>
      <c r="AT596" s="203" t="s">
        <v>148</v>
      </c>
      <c r="AU596" s="203" t="s">
        <v>81</v>
      </c>
      <c r="AV596" s="13" t="s">
        <v>146</v>
      </c>
      <c r="AW596" s="13" t="s">
        <v>37</v>
      </c>
      <c r="AX596" s="13" t="s">
        <v>22</v>
      </c>
      <c r="AY596" s="203" t="s">
        <v>139</v>
      </c>
    </row>
    <row r="597" spans="2:65" s="1" customFormat="1" ht="31.5" customHeight="1">
      <c r="B597" s="164"/>
      <c r="C597" s="165" t="s">
        <v>967</v>
      </c>
      <c r="D597" s="165" t="s">
        <v>141</v>
      </c>
      <c r="E597" s="166" t="s">
        <v>968</v>
      </c>
      <c r="F597" s="167" t="s">
        <v>969</v>
      </c>
      <c r="G597" s="168" t="s">
        <v>144</v>
      </c>
      <c r="H597" s="169">
        <v>100.642</v>
      </c>
      <c r="I597" s="170"/>
      <c r="J597" s="171">
        <f>ROUND(I597*H597,2)</f>
        <v>0</v>
      </c>
      <c r="K597" s="167" t="s">
        <v>145</v>
      </c>
      <c r="L597" s="34"/>
      <c r="M597" s="172" t="s">
        <v>20</v>
      </c>
      <c r="N597" s="173" t="s">
        <v>44</v>
      </c>
      <c r="O597" s="35"/>
      <c r="P597" s="174">
        <f>O597*H597</f>
        <v>0</v>
      </c>
      <c r="Q597" s="174">
        <v>0.00027</v>
      </c>
      <c r="R597" s="174">
        <f>Q597*H597</f>
        <v>0.02717334</v>
      </c>
      <c r="S597" s="174">
        <v>0</v>
      </c>
      <c r="T597" s="175">
        <f>S597*H597</f>
        <v>0</v>
      </c>
      <c r="AR597" s="17" t="s">
        <v>223</v>
      </c>
      <c r="AT597" s="17" t="s">
        <v>141</v>
      </c>
      <c r="AU597" s="17" t="s">
        <v>81</v>
      </c>
      <c r="AY597" s="17" t="s">
        <v>139</v>
      </c>
      <c r="BE597" s="176">
        <f>IF(N597="základní",J597,0)</f>
        <v>0</v>
      </c>
      <c r="BF597" s="176">
        <f>IF(N597="snížená",J597,0)</f>
        <v>0</v>
      </c>
      <c r="BG597" s="176">
        <f>IF(N597="zákl. přenesená",J597,0)</f>
        <v>0</v>
      </c>
      <c r="BH597" s="176">
        <f>IF(N597="sníž. přenesená",J597,0)</f>
        <v>0</v>
      </c>
      <c r="BI597" s="176">
        <f>IF(N597="nulová",J597,0)</f>
        <v>0</v>
      </c>
      <c r="BJ597" s="17" t="s">
        <v>22</v>
      </c>
      <c r="BK597" s="176">
        <f>ROUND(I597*H597,2)</f>
        <v>0</v>
      </c>
      <c r="BL597" s="17" t="s">
        <v>223</v>
      </c>
      <c r="BM597" s="17" t="s">
        <v>970</v>
      </c>
    </row>
    <row r="598" spans="2:51" s="11" customFormat="1" ht="22.5" customHeight="1">
      <c r="B598" s="177"/>
      <c r="D598" s="178" t="s">
        <v>148</v>
      </c>
      <c r="E598" s="179" t="s">
        <v>20</v>
      </c>
      <c r="F598" s="180" t="s">
        <v>861</v>
      </c>
      <c r="H598" s="181">
        <v>100.642</v>
      </c>
      <c r="I598" s="182"/>
      <c r="L598" s="177"/>
      <c r="M598" s="183"/>
      <c r="N598" s="184"/>
      <c r="O598" s="184"/>
      <c r="P598" s="184"/>
      <c r="Q598" s="184"/>
      <c r="R598" s="184"/>
      <c r="S598" s="184"/>
      <c r="T598" s="185"/>
      <c r="AT598" s="179" t="s">
        <v>148</v>
      </c>
      <c r="AU598" s="179" t="s">
        <v>81</v>
      </c>
      <c r="AV598" s="11" t="s">
        <v>81</v>
      </c>
      <c r="AW598" s="11" t="s">
        <v>37</v>
      </c>
      <c r="AX598" s="11" t="s">
        <v>73</v>
      </c>
      <c r="AY598" s="179" t="s">
        <v>139</v>
      </c>
    </row>
    <row r="599" spans="2:51" s="12" customFormat="1" ht="22.5" customHeight="1">
      <c r="B599" s="186"/>
      <c r="D599" s="178" t="s">
        <v>148</v>
      </c>
      <c r="E599" s="187" t="s">
        <v>20</v>
      </c>
      <c r="F599" s="188" t="s">
        <v>971</v>
      </c>
      <c r="H599" s="189" t="s">
        <v>20</v>
      </c>
      <c r="I599" s="190"/>
      <c r="L599" s="186"/>
      <c r="M599" s="191"/>
      <c r="N599" s="192"/>
      <c r="O599" s="192"/>
      <c r="P599" s="192"/>
      <c r="Q599" s="192"/>
      <c r="R599" s="192"/>
      <c r="S599" s="192"/>
      <c r="T599" s="193"/>
      <c r="AT599" s="189" t="s">
        <v>148</v>
      </c>
      <c r="AU599" s="189" t="s">
        <v>81</v>
      </c>
      <c r="AV599" s="12" t="s">
        <v>22</v>
      </c>
      <c r="AW599" s="12" t="s">
        <v>37</v>
      </c>
      <c r="AX599" s="12" t="s">
        <v>73</v>
      </c>
      <c r="AY599" s="189" t="s">
        <v>139</v>
      </c>
    </row>
    <row r="600" spans="2:51" s="13" customFormat="1" ht="22.5" customHeight="1">
      <c r="B600" s="194"/>
      <c r="D600" s="195" t="s">
        <v>148</v>
      </c>
      <c r="E600" s="196" t="s">
        <v>20</v>
      </c>
      <c r="F600" s="197" t="s">
        <v>151</v>
      </c>
      <c r="H600" s="198">
        <v>100.642</v>
      </c>
      <c r="I600" s="199"/>
      <c r="L600" s="194"/>
      <c r="M600" s="200"/>
      <c r="N600" s="201"/>
      <c r="O600" s="201"/>
      <c r="P600" s="201"/>
      <c r="Q600" s="201"/>
      <c r="R600" s="201"/>
      <c r="S600" s="201"/>
      <c r="T600" s="202"/>
      <c r="AT600" s="203" t="s">
        <v>148</v>
      </c>
      <c r="AU600" s="203" t="s">
        <v>81</v>
      </c>
      <c r="AV600" s="13" t="s">
        <v>146</v>
      </c>
      <c r="AW600" s="13" t="s">
        <v>37</v>
      </c>
      <c r="AX600" s="13" t="s">
        <v>22</v>
      </c>
      <c r="AY600" s="203" t="s">
        <v>139</v>
      </c>
    </row>
    <row r="601" spans="2:65" s="1" customFormat="1" ht="22.5" customHeight="1">
      <c r="B601" s="164"/>
      <c r="C601" s="207" t="s">
        <v>972</v>
      </c>
      <c r="D601" s="207" t="s">
        <v>241</v>
      </c>
      <c r="E601" s="208" t="s">
        <v>973</v>
      </c>
      <c r="F601" s="209" t="s">
        <v>974</v>
      </c>
      <c r="G601" s="210" t="s">
        <v>144</v>
      </c>
      <c r="H601" s="211">
        <v>102.655</v>
      </c>
      <c r="I601" s="212"/>
      <c r="J601" s="213">
        <f>ROUND(I601*H601,2)</f>
        <v>0</v>
      </c>
      <c r="K601" s="209" t="s">
        <v>145</v>
      </c>
      <c r="L601" s="214"/>
      <c r="M601" s="215" t="s">
        <v>20</v>
      </c>
      <c r="N601" s="216" t="s">
        <v>44</v>
      </c>
      <c r="O601" s="35"/>
      <c r="P601" s="174">
        <f>O601*H601</f>
        <v>0</v>
      </c>
      <c r="Q601" s="174">
        <v>0.0054</v>
      </c>
      <c r="R601" s="174">
        <f>Q601*H601</f>
        <v>0.5543370000000001</v>
      </c>
      <c r="S601" s="174">
        <v>0</v>
      </c>
      <c r="T601" s="175">
        <f>S601*H601</f>
        <v>0</v>
      </c>
      <c r="AR601" s="17" t="s">
        <v>315</v>
      </c>
      <c r="AT601" s="17" t="s">
        <v>241</v>
      </c>
      <c r="AU601" s="17" t="s">
        <v>81</v>
      </c>
      <c r="AY601" s="17" t="s">
        <v>139</v>
      </c>
      <c r="BE601" s="176">
        <f>IF(N601="základní",J601,0)</f>
        <v>0</v>
      </c>
      <c r="BF601" s="176">
        <f>IF(N601="snížená",J601,0)</f>
        <v>0</v>
      </c>
      <c r="BG601" s="176">
        <f>IF(N601="zákl. přenesená",J601,0)</f>
        <v>0</v>
      </c>
      <c r="BH601" s="176">
        <f>IF(N601="sníž. přenesená",J601,0)</f>
        <v>0</v>
      </c>
      <c r="BI601" s="176">
        <f>IF(N601="nulová",J601,0)</f>
        <v>0</v>
      </c>
      <c r="BJ601" s="17" t="s">
        <v>22</v>
      </c>
      <c r="BK601" s="176">
        <f>ROUND(I601*H601,2)</f>
        <v>0</v>
      </c>
      <c r="BL601" s="17" t="s">
        <v>223</v>
      </c>
      <c r="BM601" s="17" t="s">
        <v>975</v>
      </c>
    </row>
    <row r="602" spans="2:47" s="1" customFormat="1" ht="30" customHeight="1">
      <c r="B602" s="34"/>
      <c r="D602" s="178" t="s">
        <v>245</v>
      </c>
      <c r="F602" s="217" t="s">
        <v>976</v>
      </c>
      <c r="I602" s="138"/>
      <c r="L602" s="34"/>
      <c r="M602" s="63"/>
      <c r="N602" s="35"/>
      <c r="O602" s="35"/>
      <c r="P602" s="35"/>
      <c r="Q602" s="35"/>
      <c r="R602" s="35"/>
      <c r="S602" s="35"/>
      <c r="T602" s="64"/>
      <c r="AT602" s="17" t="s">
        <v>245</v>
      </c>
      <c r="AU602" s="17" t="s">
        <v>81</v>
      </c>
    </row>
    <row r="603" spans="2:51" s="11" customFormat="1" ht="22.5" customHeight="1">
      <c r="B603" s="177"/>
      <c r="D603" s="195" t="s">
        <v>148</v>
      </c>
      <c r="F603" s="218" t="s">
        <v>977</v>
      </c>
      <c r="H603" s="219">
        <v>102.655</v>
      </c>
      <c r="I603" s="182"/>
      <c r="L603" s="177"/>
      <c r="M603" s="183"/>
      <c r="N603" s="184"/>
      <c r="O603" s="184"/>
      <c r="P603" s="184"/>
      <c r="Q603" s="184"/>
      <c r="R603" s="184"/>
      <c r="S603" s="184"/>
      <c r="T603" s="185"/>
      <c r="AT603" s="179" t="s">
        <v>148</v>
      </c>
      <c r="AU603" s="179" t="s">
        <v>81</v>
      </c>
      <c r="AV603" s="11" t="s">
        <v>81</v>
      </c>
      <c r="AW603" s="11" t="s">
        <v>4</v>
      </c>
      <c r="AX603" s="11" t="s">
        <v>22</v>
      </c>
      <c r="AY603" s="179" t="s">
        <v>139</v>
      </c>
    </row>
    <row r="604" spans="2:65" s="1" customFormat="1" ht="22.5" customHeight="1">
      <c r="B604" s="164"/>
      <c r="C604" s="165" t="s">
        <v>978</v>
      </c>
      <c r="D604" s="165" t="s">
        <v>141</v>
      </c>
      <c r="E604" s="166" t="s">
        <v>979</v>
      </c>
      <c r="F604" s="167" t="s">
        <v>980</v>
      </c>
      <c r="G604" s="168" t="s">
        <v>144</v>
      </c>
      <c r="H604" s="169">
        <v>141</v>
      </c>
      <c r="I604" s="170"/>
      <c r="J604" s="171">
        <f>ROUND(I604*H604,2)</f>
        <v>0</v>
      </c>
      <c r="K604" s="167" t="s">
        <v>145</v>
      </c>
      <c r="L604" s="34"/>
      <c r="M604" s="172" t="s">
        <v>20</v>
      </c>
      <c r="N604" s="173" t="s">
        <v>44</v>
      </c>
      <c r="O604" s="35"/>
      <c r="P604" s="174">
        <f>O604*H604</f>
        <v>0</v>
      </c>
      <c r="Q604" s="174">
        <v>0</v>
      </c>
      <c r="R604" s="174">
        <f>Q604*H604</f>
        <v>0</v>
      </c>
      <c r="S604" s="174">
        <v>0</v>
      </c>
      <c r="T604" s="175">
        <f>S604*H604</f>
        <v>0</v>
      </c>
      <c r="AR604" s="17" t="s">
        <v>223</v>
      </c>
      <c r="AT604" s="17" t="s">
        <v>141</v>
      </c>
      <c r="AU604" s="17" t="s">
        <v>81</v>
      </c>
      <c r="AY604" s="17" t="s">
        <v>139</v>
      </c>
      <c r="BE604" s="176">
        <f>IF(N604="základní",J604,0)</f>
        <v>0</v>
      </c>
      <c r="BF604" s="176">
        <f>IF(N604="snížená",J604,0)</f>
        <v>0</v>
      </c>
      <c r="BG604" s="176">
        <f>IF(N604="zákl. přenesená",J604,0)</f>
        <v>0</v>
      </c>
      <c r="BH604" s="176">
        <f>IF(N604="sníž. přenesená",J604,0)</f>
        <v>0</v>
      </c>
      <c r="BI604" s="176">
        <f>IF(N604="nulová",J604,0)</f>
        <v>0</v>
      </c>
      <c r="BJ604" s="17" t="s">
        <v>22</v>
      </c>
      <c r="BK604" s="176">
        <f>ROUND(I604*H604,2)</f>
        <v>0</v>
      </c>
      <c r="BL604" s="17" t="s">
        <v>223</v>
      </c>
      <c r="BM604" s="17" t="s">
        <v>981</v>
      </c>
    </row>
    <row r="605" spans="2:51" s="11" customFormat="1" ht="22.5" customHeight="1">
      <c r="B605" s="177"/>
      <c r="D605" s="178" t="s">
        <v>148</v>
      </c>
      <c r="E605" s="179" t="s">
        <v>20</v>
      </c>
      <c r="F605" s="180" t="s">
        <v>623</v>
      </c>
      <c r="H605" s="181">
        <v>95.5</v>
      </c>
      <c r="I605" s="182"/>
      <c r="L605" s="177"/>
      <c r="M605" s="183"/>
      <c r="N605" s="184"/>
      <c r="O605" s="184"/>
      <c r="P605" s="184"/>
      <c r="Q605" s="184"/>
      <c r="R605" s="184"/>
      <c r="S605" s="184"/>
      <c r="T605" s="185"/>
      <c r="AT605" s="179" t="s">
        <v>148</v>
      </c>
      <c r="AU605" s="179" t="s">
        <v>81</v>
      </c>
      <c r="AV605" s="11" t="s">
        <v>81</v>
      </c>
      <c r="AW605" s="11" t="s">
        <v>37</v>
      </c>
      <c r="AX605" s="11" t="s">
        <v>73</v>
      </c>
      <c r="AY605" s="179" t="s">
        <v>139</v>
      </c>
    </row>
    <row r="606" spans="2:51" s="12" customFormat="1" ht="22.5" customHeight="1">
      <c r="B606" s="186"/>
      <c r="D606" s="178" t="s">
        <v>148</v>
      </c>
      <c r="E606" s="187" t="s">
        <v>20</v>
      </c>
      <c r="F606" s="188" t="s">
        <v>600</v>
      </c>
      <c r="H606" s="189" t="s">
        <v>20</v>
      </c>
      <c r="I606" s="190"/>
      <c r="L606" s="186"/>
      <c r="M606" s="191"/>
      <c r="N606" s="192"/>
      <c r="O606" s="192"/>
      <c r="P606" s="192"/>
      <c r="Q606" s="192"/>
      <c r="R606" s="192"/>
      <c r="S606" s="192"/>
      <c r="T606" s="193"/>
      <c r="AT606" s="189" t="s">
        <v>148</v>
      </c>
      <c r="AU606" s="189" t="s">
        <v>81</v>
      </c>
      <c r="AV606" s="12" t="s">
        <v>22</v>
      </c>
      <c r="AW606" s="12" t="s">
        <v>37</v>
      </c>
      <c r="AX606" s="12" t="s">
        <v>73</v>
      </c>
      <c r="AY606" s="189" t="s">
        <v>139</v>
      </c>
    </row>
    <row r="607" spans="2:51" s="11" customFormat="1" ht="22.5" customHeight="1">
      <c r="B607" s="177"/>
      <c r="D607" s="178" t="s">
        <v>148</v>
      </c>
      <c r="E607" s="179" t="s">
        <v>20</v>
      </c>
      <c r="F607" s="180" t="s">
        <v>617</v>
      </c>
      <c r="H607" s="181">
        <v>45.5</v>
      </c>
      <c r="I607" s="182"/>
      <c r="L607" s="177"/>
      <c r="M607" s="183"/>
      <c r="N607" s="184"/>
      <c r="O607" s="184"/>
      <c r="P607" s="184"/>
      <c r="Q607" s="184"/>
      <c r="R607" s="184"/>
      <c r="S607" s="184"/>
      <c r="T607" s="185"/>
      <c r="AT607" s="179" t="s">
        <v>148</v>
      </c>
      <c r="AU607" s="179" t="s">
        <v>81</v>
      </c>
      <c r="AV607" s="11" t="s">
        <v>81</v>
      </c>
      <c r="AW607" s="11" t="s">
        <v>37</v>
      </c>
      <c r="AX607" s="11" t="s">
        <v>73</v>
      </c>
      <c r="AY607" s="179" t="s">
        <v>139</v>
      </c>
    </row>
    <row r="608" spans="2:51" s="12" customFormat="1" ht="22.5" customHeight="1">
      <c r="B608" s="186"/>
      <c r="D608" s="178" t="s">
        <v>148</v>
      </c>
      <c r="E608" s="187" t="s">
        <v>20</v>
      </c>
      <c r="F608" s="188" t="s">
        <v>618</v>
      </c>
      <c r="H608" s="189" t="s">
        <v>20</v>
      </c>
      <c r="I608" s="190"/>
      <c r="L608" s="186"/>
      <c r="M608" s="191"/>
      <c r="N608" s="192"/>
      <c r="O608" s="192"/>
      <c r="P608" s="192"/>
      <c r="Q608" s="192"/>
      <c r="R608" s="192"/>
      <c r="S608" s="192"/>
      <c r="T608" s="193"/>
      <c r="AT608" s="189" t="s">
        <v>148</v>
      </c>
      <c r="AU608" s="189" t="s">
        <v>81</v>
      </c>
      <c r="AV608" s="12" t="s">
        <v>22</v>
      </c>
      <c r="AW608" s="12" t="s">
        <v>37</v>
      </c>
      <c r="AX608" s="12" t="s">
        <v>73</v>
      </c>
      <c r="AY608" s="189" t="s">
        <v>139</v>
      </c>
    </row>
    <row r="609" spans="2:51" s="13" customFormat="1" ht="22.5" customHeight="1">
      <c r="B609" s="194"/>
      <c r="D609" s="195" t="s">
        <v>148</v>
      </c>
      <c r="E609" s="196" t="s">
        <v>20</v>
      </c>
      <c r="F609" s="197" t="s">
        <v>151</v>
      </c>
      <c r="H609" s="198">
        <v>141</v>
      </c>
      <c r="I609" s="199"/>
      <c r="L609" s="194"/>
      <c r="M609" s="200"/>
      <c r="N609" s="201"/>
      <c r="O609" s="201"/>
      <c r="P609" s="201"/>
      <c r="Q609" s="201"/>
      <c r="R609" s="201"/>
      <c r="S609" s="201"/>
      <c r="T609" s="202"/>
      <c r="AT609" s="203" t="s">
        <v>148</v>
      </c>
      <c r="AU609" s="203" t="s">
        <v>81</v>
      </c>
      <c r="AV609" s="13" t="s">
        <v>146</v>
      </c>
      <c r="AW609" s="13" t="s">
        <v>37</v>
      </c>
      <c r="AX609" s="13" t="s">
        <v>22</v>
      </c>
      <c r="AY609" s="203" t="s">
        <v>139</v>
      </c>
    </row>
    <row r="610" spans="2:65" s="1" customFormat="1" ht="22.5" customHeight="1">
      <c r="B610" s="164"/>
      <c r="C610" s="207" t="s">
        <v>982</v>
      </c>
      <c r="D610" s="207" t="s">
        <v>241</v>
      </c>
      <c r="E610" s="208" t="s">
        <v>983</v>
      </c>
      <c r="F610" s="209" t="s">
        <v>984</v>
      </c>
      <c r="G610" s="210" t="s">
        <v>144</v>
      </c>
      <c r="H610" s="211">
        <v>155.1</v>
      </c>
      <c r="I610" s="212"/>
      <c r="J610" s="213">
        <f>ROUND(I610*H610,2)</f>
        <v>0</v>
      </c>
      <c r="K610" s="209" t="s">
        <v>145</v>
      </c>
      <c r="L610" s="214"/>
      <c r="M610" s="215" t="s">
        <v>20</v>
      </c>
      <c r="N610" s="216" t="s">
        <v>44</v>
      </c>
      <c r="O610" s="35"/>
      <c r="P610" s="174">
        <f>O610*H610</f>
        <v>0</v>
      </c>
      <c r="Q610" s="174">
        <v>0.00011</v>
      </c>
      <c r="R610" s="174">
        <f>Q610*H610</f>
        <v>0.017061</v>
      </c>
      <c r="S610" s="174">
        <v>0</v>
      </c>
      <c r="T610" s="175">
        <f>S610*H610</f>
        <v>0</v>
      </c>
      <c r="AR610" s="17" t="s">
        <v>315</v>
      </c>
      <c r="AT610" s="17" t="s">
        <v>241</v>
      </c>
      <c r="AU610" s="17" t="s">
        <v>81</v>
      </c>
      <c r="AY610" s="17" t="s">
        <v>139</v>
      </c>
      <c r="BE610" s="176">
        <f>IF(N610="základní",J610,0)</f>
        <v>0</v>
      </c>
      <c r="BF610" s="176">
        <f>IF(N610="snížená",J610,0)</f>
        <v>0</v>
      </c>
      <c r="BG610" s="176">
        <f>IF(N610="zákl. přenesená",J610,0)</f>
        <v>0</v>
      </c>
      <c r="BH610" s="176">
        <f>IF(N610="sníž. přenesená",J610,0)</f>
        <v>0</v>
      </c>
      <c r="BI610" s="176">
        <f>IF(N610="nulová",J610,0)</f>
        <v>0</v>
      </c>
      <c r="BJ610" s="17" t="s">
        <v>22</v>
      </c>
      <c r="BK610" s="176">
        <f>ROUND(I610*H610,2)</f>
        <v>0</v>
      </c>
      <c r="BL610" s="17" t="s">
        <v>223</v>
      </c>
      <c r="BM610" s="17" t="s">
        <v>985</v>
      </c>
    </row>
    <row r="611" spans="2:47" s="1" customFormat="1" ht="30" customHeight="1">
      <c r="B611" s="34"/>
      <c r="D611" s="178" t="s">
        <v>245</v>
      </c>
      <c r="F611" s="217" t="s">
        <v>986</v>
      </c>
      <c r="I611" s="138"/>
      <c r="L611" s="34"/>
      <c r="M611" s="63"/>
      <c r="N611" s="35"/>
      <c r="O611" s="35"/>
      <c r="P611" s="35"/>
      <c r="Q611" s="35"/>
      <c r="R611" s="35"/>
      <c r="S611" s="35"/>
      <c r="T611" s="64"/>
      <c r="AT611" s="17" t="s">
        <v>245</v>
      </c>
      <c r="AU611" s="17" t="s">
        <v>81</v>
      </c>
    </row>
    <row r="612" spans="2:51" s="11" customFormat="1" ht="22.5" customHeight="1">
      <c r="B612" s="177"/>
      <c r="D612" s="195" t="s">
        <v>148</v>
      </c>
      <c r="F612" s="218" t="s">
        <v>987</v>
      </c>
      <c r="H612" s="219">
        <v>155.1</v>
      </c>
      <c r="I612" s="182"/>
      <c r="L612" s="177"/>
      <c r="M612" s="183"/>
      <c r="N612" s="184"/>
      <c r="O612" s="184"/>
      <c r="P612" s="184"/>
      <c r="Q612" s="184"/>
      <c r="R612" s="184"/>
      <c r="S612" s="184"/>
      <c r="T612" s="185"/>
      <c r="AT612" s="179" t="s">
        <v>148</v>
      </c>
      <c r="AU612" s="179" t="s">
        <v>81</v>
      </c>
      <c r="AV612" s="11" t="s">
        <v>81</v>
      </c>
      <c r="AW612" s="11" t="s">
        <v>4</v>
      </c>
      <c r="AX612" s="11" t="s">
        <v>22</v>
      </c>
      <c r="AY612" s="179" t="s">
        <v>139</v>
      </c>
    </row>
    <row r="613" spans="2:65" s="1" customFormat="1" ht="22.5" customHeight="1">
      <c r="B613" s="164"/>
      <c r="C613" s="165" t="s">
        <v>988</v>
      </c>
      <c r="D613" s="165" t="s">
        <v>141</v>
      </c>
      <c r="E613" s="166" t="s">
        <v>989</v>
      </c>
      <c r="F613" s="167" t="s">
        <v>990</v>
      </c>
      <c r="G613" s="168" t="s">
        <v>220</v>
      </c>
      <c r="H613" s="169">
        <v>1.833</v>
      </c>
      <c r="I613" s="170"/>
      <c r="J613" s="171">
        <f>ROUND(I613*H613,2)</f>
        <v>0</v>
      </c>
      <c r="K613" s="167" t="s">
        <v>145</v>
      </c>
      <c r="L613" s="34"/>
      <c r="M613" s="172" t="s">
        <v>20</v>
      </c>
      <c r="N613" s="173" t="s">
        <v>44</v>
      </c>
      <c r="O613" s="35"/>
      <c r="P613" s="174">
        <f>O613*H613</f>
        <v>0</v>
      </c>
      <c r="Q613" s="174">
        <v>0</v>
      </c>
      <c r="R613" s="174">
        <f>Q613*H613</f>
        <v>0</v>
      </c>
      <c r="S613" s="174">
        <v>0</v>
      </c>
      <c r="T613" s="175">
        <f>S613*H613</f>
        <v>0</v>
      </c>
      <c r="AR613" s="17" t="s">
        <v>223</v>
      </c>
      <c r="AT613" s="17" t="s">
        <v>141</v>
      </c>
      <c r="AU613" s="17" t="s">
        <v>81</v>
      </c>
      <c r="AY613" s="17" t="s">
        <v>139</v>
      </c>
      <c r="BE613" s="176">
        <f>IF(N613="základní",J613,0)</f>
        <v>0</v>
      </c>
      <c r="BF613" s="176">
        <f>IF(N613="snížená",J613,0)</f>
        <v>0</v>
      </c>
      <c r="BG613" s="176">
        <f>IF(N613="zákl. přenesená",J613,0)</f>
        <v>0</v>
      </c>
      <c r="BH613" s="176">
        <f>IF(N613="sníž. přenesená",J613,0)</f>
        <v>0</v>
      </c>
      <c r="BI613" s="176">
        <f>IF(N613="nulová",J613,0)</f>
        <v>0</v>
      </c>
      <c r="BJ613" s="17" t="s">
        <v>22</v>
      </c>
      <c r="BK613" s="176">
        <f>ROUND(I613*H613,2)</f>
        <v>0</v>
      </c>
      <c r="BL613" s="17" t="s">
        <v>223</v>
      </c>
      <c r="BM613" s="17" t="s">
        <v>991</v>
      </c>
    </row>
    <row r="614" spans="2:63" s="10" customFormat="1" ht="29.25" customHeight="1">
      <c r="B614" s="150"/>
      <c r="D614" s="161" t="s">
        <v>72</v>
      </c>
      <c r="E614" s="162" t="s">
        <v>992</v>
      </c>
      <c r="F614" s="162" t="s">
        <v>993</v>
      </c>
      <c r="I614" s="153"/>
      <c r="J614" s="163">
        <f>BK614</f>
        <v>0</v>
      </c>
      <c r="L614" s="150"/>
      <c r="M614" s="155"/>
      <c r="N614" s="156"/>
      <c r="O614" s="156"/>
      <c r="P614" s="157">
        <f>SUM(P615:P630)</f>
        <v>0</v>
      </c>
      <c r="Q614" s="156"/>
      <c r="R614" s="157">
        <f>SUM(R615:R630)</f>
        <v>2.6367031499999998</v>
      </c>
      <c r="S614" s="156"/>
      <c r="T614" s="158">
        <f>SUM(T615:T630)</f>
        <v>0</v>
      </c>
      <c r="AR614" s="151" t="s">
        <v>81</v>
      </c>
      <c r="AT614" s="159" t="s">
        <v>72</v>
      </c>
      <c r="AU614" s="159" t="s">
        <v>22</v>
      </c>
      <c r="AY614" s="151" t="s">
        <v>139</v>
      </c>
      <c r="BK614" s="160">
        <f>SUM(BK615:BK630)</f>
        <v>0</v>
      </c>
    </row>
    <row r="615" spans="2:65" s="1" customFormat="1" ht="22.5" customHeight="1">
      <c r="B615" s="164"/>
      <c r="C615" s="165" t="s">
        <v>994</v>
      </c>
      <c r="D615" s="165" t="s">
        <v>141</v>
      </c>
      <c r="E615" s="166" t="s">
        <v>995</v>
      </c>
      <c r="F615" s="167" t="s">
        <v>996</v>
      </c>
      <c r="G615" s="168" t="s">
        <v>144</v>
      </c>
      <c r="H615" s="169">
        <v>22.5</v>
      </c>
      <c r="I615" s="170"/>
      <c r="J615" s="171">
        <f>ROUND(I615*H615,2)</f>
        <v>0</v>
      </c>
      <c r="K615" s="167" t="s">
        <v>145</v>
      </c>
      <c r="L615" s="34"/>
      <c r="M615" s="172" t="s">
        <v>20</v>
      </c>
      <c r="N615" s="173" t="s">
        <v>44</v>
      </c>
      <c r="O615" s="35"/>
      <c r="P615" s="174">
        <f>O615*H615</f>
        <v>0</v>
      </c>
      <c r="Q615" s="174">
        <v>0.01625</v>
      </c>
      <c r="R615" s="174">
        <f>Q615*H615</f>
        <v>0.36562500000000003</v>
      </c>
      <c r="S615" s="174">
        <v>0</v>
      </c>
      <c r="T615" s="175">
        <f>S615*H615</f>
        <v>0</v>
      </c>
      <c r="AR615" s="17" t="s">
        <v>223</v>
      </c>
      <c r="AT615" s="17" t="s">
        <v>141</v>
      </c>
      <c r="AU615" s="17" t="s">
        <v>81</v>
      </c>
      <c r="AY615" s="17" t="s">
        <v>139</v>
      </c>
      <c r="BE615" s="176">
        <f>IF(N615="základní",J615,0)</f>
        <v>0</v>
      </c>
      <c r="BF615" s="176">
        <f>IF(N615="snížená",J615,0)</f>
        <v>0</v>
      </c>
      <c r="BG615" s="176">
        <f>IF(N615="zákl. přenesená",J615,0)</f>
        <v>0</v>
      </c>
      <c r="BH615" s="176">
        <f>IF(N615="sníž. přenesená",J615,0)</f>
        <v>0</v>
      </c>
      <c r="BI615" s="176">
        <f>IF(N615="nulová",J615,0)</f>
        <v>0</v>
      </c>
      <c r="BJ615" s="17" t="s">
        <v>22</v>
      </c>
      <c r="BK615" s="176">
        <f>ROUND(I615*H615,2)</f>
        <v>0</v>
      </c>
      <c r="BL615" s="17" t="s">
        <v>223</v>
      </c>
      <c r="BM615" s="17" t="s">
        <v>997</v>
      </c>
    </row>
    <row r="616" spans="2:51" s="11" customFormat="1" ht="22.5" customHeight="1">
      <c r="B616" s="177"/>
      <c r="D616" s="178" t="s">
        <v>148</v>
      </c>
      <c r="E616" s="179" t="s">
        <v>20</v>
      </c>
      <c r="F616" s="180" t="s">
        <v>998</v>
      </c>
      <c r="H616" s="181">
        <v>22.5</v>
      </c>
      <c r="I616" s="182"/>
      <c r="L616" s="177"/>
      <c r="M616" s="183"/>
      <c r="N616" s="184"/>
      <c r="O616" s="184"/>
      <c r="P616" s="184"/>
      <c r="Q616" s="184"/>
      <c r="R616" s="184"/>
      <c r="S616" s="184"/>
      <c r="T616" s="185"/>
      <c r="AT616" s="179" t="s">
        <v>148</v>
      </c>
      <c r="AU616" s="179" t="s">
        <v>81</v>
      </c>
      <c r="AV616" s="11" t="s">
        <v>81</v>
      </c>
      <c r="AW616" s="11" t="s">
        <v>37</v>
      </c>
      <c r="AX616" s="11" t="s">
        <v>73</v>
      </c>
      <c r="AY616" s="179" t="s">
        <v>139</v>
      </c>
    </row>
    <row r="617" spans="2:51" s="12" customFormat="1" ht="22.5" customHeight="1">
      <c r="B617" s="186"/>
      <c r="D617" s="178" t="s">
        <v>148</v>
      </c>
      <c r="E617" s="187" t="s">
        <v>20</v>
      </c>
      <c r="F617" s="188" t="s">
        <v>999</v>
      </c>
      <c r="H617" s="189" t="s">
        <v>20</v>
      </c>
      <c r="I617" s="190"/>
      <c r="L617" s="186"/>
      <c r="M617" s="191"/>
      <c r="N617" s="192"/>
      <c r="O617" s="192"/>
      <c r="P617" s="192"/>
      <c r="Q617" s="192"/>
      <c r="R617" s="192"/>
      <c r="S617" s="192"/>
      <c r="T617" s="193"/>
      <c r="AT617" s="189" t="s">
        <v>148</v>
      </c>
      <c r="AU617" s="189" t="s">
        <v>81</v>
      </c>
      <c r="AV617" s="12" t="s">
        <v>22</v>
      </c>
      <c r="AW617" s="12" t="s">
        <v>37</v>
      </c>
      <c r="AX617" s="12" t="s">
        <v>73</v>
      </c>
      <c r="AY617" s="189" t="s">
        <v>139</v>
      </c>
    </row>
    <row r="618" spans="2:51" s="13" customFormat="1" ht="22.5" customHeight="1">
      <c r="B618" s="194"/>
      <c r="D618" s="195" t="s">
        <v>148</v>
      </c>
      <c r="E618" s="196" t="s">
        <v>20</v>
      </c>
      <c r="F618" s="197" t="s">
        <v>151</v>
      </c>
      <c r="H618" s="198">
        <v>22.5</v>
      </c>
      <c r="I618" s="199"/>
      <c r="L618" s="194"/>
      <c r="M618" s="200"/>
      <c r="N618" s="201"/>
      <c r="O618" s="201"/>
      <c r="P618" s="201"/>
      <c r="Q618" s="201"/>
      <c r="R618" s="201"/>
      <c r="S618" s="201"/>
      <c r="T618" s="202"/>
      <c r="AT618" s="203" t="s">
        <v>148</v>
      </c>
      <c r="AU618" s="203" t="s">
        <v>81</v>
      </c>
      <c r="AV618" s="13" t="s">
        <v>146</v>
      </c>
      <c r="AW618" s="13" t="s">
        <v>37</v>
      </c>
      <c r="AX618" s="13" t="s">
        <v>22</v>
      </c>
      <c r="AY618" s="203" t="s">
        <v>139</v>
      </c>
    </row>
    <row r="619" spans="2:65" s="1" customFormat="1" ht="22.5" customHeight="1">
      <c r="B619" s="164"/>
      <c r="C619" s="165" t="s">
        <v>1000</v>
      </c>
      <c r="D619" s="165" t="s">
        <v>141</v>
      </c>
      <c r="E619" s="166" t="s">
        <v>1001</v>
      </c>
      <c r="F619" s="167" t="s">
        <v>1002</v>
      </c>
      <c r="G619" s="168" t="s">
        <v>144</v>
      </c>
      <c r="H619" s="169">
        <v>64</v>
      </c>
      <c r="I619" s="170"/>
      <c r="J619" s="171">
        <f>ROUND(I619*H619,2)</f>
        <v>0</v>
      </c>
      <c r="K619" s="167" t="s">
        <v>145</v>
      </c>
      <c r="L619" s="34"/>
      <c r="M619" s="172" t="s">
        <v>20</v>
      </c>
      <c r="N619" s="173" t="s">
        <v>44</v>
      </c>
      <c r="O619" s="35"/>
      <c r="P619" s="174">
        <f>O619*H619</f>
        <v>0</v>
      </c>
      <c r="Q619" s="174">
        <v>0</v>
      </c>
      <c r="R619" s="174">
        <f>Q619*H619</f>
        <v>0</v>
      </c>
      <c r="S619" s="174">
        <v>0</v>
      </c>
      <c r="T619" s="175">
        <f>S619*H619</f>
        <v>0</v>
      </c>
      <c r="AR619" s="17" t="s">
        <v>223</v>
      </c>
      <c r="AT619" s="17" t="s">
        <v>141</v>
      </c>
      <c r="AU619" s="17" t="s">
        <v>81</v>
      </c>
      <c r="AY619" s="17" t="s">
        <v>139</v>
      </c>
      <c r="BE619" s="176">
        <f>IF(N619="základní",J619,0)</f>
        <v>0</v>
      </c>
      <c r="BF619" s="176">
        <f>IF(N619="snížená",J619,0)</f>
        <v>0</v>
      </c>
      <c r="BG619" s="176">
        <f>IF(N619="zákl. přenesená",J619,0)</f>
        <v>0</v>
      </c>
      <c r="BH619" s="176">
        <f>IF(N619="sníž. přenesená",J619,0)</f>
        <v>0</v>
      </c>
      <c r="BI619" s="176">
        <f>IF(N619="nulová",J619,0)</f>
        <v>0</v>
      </c>
      <c r="BJ619" s="17" t="s">
        <v>22</v>
      </c>
      <c r="BK619" s="176">
        <f>ROUND(I619*H619,2)</f>
        <v>0</v>
      </c>
      <c r="BL619" s="17" t="s">
        <v>223</v>
      </c>
      <c r="BM619" s="17" t="s">
        <v>1003</v>
      </c>
    </row>
    <row r="620" spans="2:51" s="11" customFormat="1" ht="22.5" customHeight="1">
      <c r="B620" s="177"/>
      <c r="D620" s="178" t="s">
        <v>148</v>
      </c>
      <c r="E620" s="179" t="s">
        <v>20</v>
      </c>
      <c r="F620" s="180" t="s">
        <v>478</v>
      </c>
      <c r="H620" s="181">
        <v>64</v>
      </c>
      <c r="I620" s="182"/>
      <c r="L620" s="177"/>
      <c r="M620" s="183"/>
      <c r="N620" s="184"/>
      <c r="O620" s="184"/>
      <c r="P620" s="184"/>
      <c r="Q620" s="184"/>
      <c r="R620" s="184"/>
      <c r="S620" s="184"/>
      <c r="T620" s="185"/>
      <c r="AT620" s="179" t="s">
        <v>148</v>
      </c>
      <c r="AU620" s="179" t="s">
        <v>81</v>
      </c>
      <c r="AV620" s="11" t="s">
        <v>81</v>
      </c>
      <c r="AW620" s="11" t="s">
        <v>37</v>
      </c>
      <c r="AX620" s="11" t="s">
        <v>73</v>
      </c>
      <c r="AY620" s="179" t="s">
        <v>139</v>
      </c>
    </row>
    <row r="621" spans="2:51" s="13" customFormat="1" ht="22.5" customHeight="1">
      <c r="B621" s="194"/>
      <c r="D621" s="195" t="s">
        <v>148</v>
      </c>
      <c r="E621" s="196" t="s">
        <v>20</v>
      </c>
      <c r="F621" s="197" t="s">
        <v>151</v>
      </c>
      <c r="H621" s="198">
        <v>64</v>
      </c>
      <c r="I621" s="199"/>
      <c r="L621" s="194"/>
      <c r="M621" s="200"/>
      <c r="N621" s="201"/>
      <c r="O621" s="201"/>
      <c r="P621" s="201"/>
      <c r="Q621" s="201"/>
      <c r="R621" s="201"/>
      <c r="S621" s="201"/>
      <c r="T621" s="202"/>
      <c r="AT621" s="203" t="s">
        <v>148</v>
      </c>
      <c r="AU621" s="203" t="s">
        <v>81</v>
      </c>
      <c r="AV621" s="13" t="s">
        <v>146</v>
      </c>
      <c r="AW621" s="13" t="s">
        <v>37</v>
      </c>
      <c r="AX621" s="13" t="s">
        <v>22</v>
      </c>
      <c r="AY621" s="203" t="s">
        <v>139</v>
      </c>
    </row>
    <row r="622" spans="2:65" s="1" customFormat="1" ht="22.5" customHeight="1">
      <c r="B622" s="164"/>
      <c r="C622" s="207" t="s">
        <v>1004</v>
      </c>
      <c r="D622" s="207" t="s">
        <v>241</v>
      </c>
      <c r="E622" s="208" t="s">
        <v>1005</v>
      </c>
      <c r="F622" s="209" t="s">
        <v>1006</v>
      </c>
      <c r="G622" s="210" t="s">
        <v>251</v>
      </c>
      <c r="H622" s="211">
        <v>179.025</v>
      </c>
      <c r="I622" s="212"/>
      <c r="J622" s="213">
        <f>ROUND(I622*H622,2)</f>
        <v>0</v>
      </c>
      <c r="K622" s="209" t="s">
        <v>145</v>
      </c>
      <c r="L622" s="214"/>
      <c r="M622" s="215" t="s">
        <v>20</v>
      </c>
      <c r="N622" s="216" t="s">
        <v>44</v>
      </c>
      <c r="O622" s="35"/>
      <c r="P622" s="174">
        <f>O622*H622</f>
        <v>0</v>
      </c>
      <c r="Q622" s="174">
        <v>0.00315</v>
      </c>
      <c r="R622" s="174">
        <f>Q622*H622</f>
        <v>0.56392875</v>
      </c>
      <c r="S622" s="174">
        <v>0</v>
      </c>
      <c r="T622" s="175">
        <f>S622*H622</f>
        <v>0</v>
      </c>
      <c r="AR622" s="17" t="s">
        <v>315</v>
      </c>
      <c r="AT622" s="17" t="s">
        <v>241</v>
      </c>
      <c r="AU622" s="17" t="s">
        <v>81</v>
      </c>
      <c r="AY622" s="17" t="s">
        <v>139</v>
      </c>
      <c r="BE622" s="176">
        <f>IF(N622="základní",J622,0)</f>
        <v>0</v>
      </c>
      <c r="BF622" s="176">
        <f>IF(N622="snížená",J622,0)</f>
        <v>0</v>
      </c>
      <c r="BG622" s="176">
        <f>IF(N622="zákl. přenesená",J622,0)</f>
        <v>0</v>
      </c>
      <c r="BH622" s="176">
        <f>IF(N622="sníž. přenesená",J622,0)</f>
        <v>0</v>
      </c>
      <c r="BI622" s="176">
        <f>IF(N622="nulová",J622,0)</f>
        <v>0</v>
      </c>
      <c r="BJ622" s="17" t="s">
        <v>22</v>
      </c>
      <c r="BK622" s="176">
        <f>ROUND(I622*H622,2)</f>
        <v>0</v>
      </c>
      <c r="BL622" s="17" t="s">
        <v>223</v>
      </c>
      <c r="BM622" s="17" t="s">
        <v>1007</v>
      </c>
    </row>
    <row r="623" spans="2:51" s="11" customFormat="1" ht="22.5" customHeight="1">
      <c r="B623" s="177"/>
      <c r="D623" s="178" t="s">
        <v>148</v>
      </c>
      <c r="E623" s="179" t="s">
        <v>20</v>
      </c>
      <c r="F623" s="180" t="s">
        <v>1008</v>
      </c>
      <c r="H623" s="181">
        <v>179.025</v>
      </c>
      <c r="I623" s="182"/>
      <c r="L623" s="177"/>
      <c r="M623" s="183"/>
      <c r="N623" s="184"/>
      <c r="O623" s="184"/>
      <c r="P623" s="184"/>
      <c r="Q623" s="184"/>
      <c r="R623" s="184"/>
      <c r="S623" s="184"/>
      <c r="T623" s="185"/>
      <c r="AT623" s="179" t="s">
        <v>148</v>
      </c>
      <c r="AU623" s="179" t="s">
        <v>81</v>
      </c>
      <c r="AV623" s="11" t="s">
        <v>81</v>
      </c>
      <c r="AW623" s="11" t="s">
        <v>37</v>
      </c>
      <c r="AX623" s="11" t="s">
        <v>73</v>
      </c>
      <c r="AY623" s="179" t="s">
        <v>139</v>
      </c>
    </row>
    <row r="624" spans="2:51" s="13" customFormat="1" ht="22.5" customHeight="1">
      <c r="B624" s="194"/>
      <c r="D624" s="195" t="s">
        <v>148</v>
      </c>
      <c r="E624" s="196" t="s">
        <v>20</v>
      </c>
      <c r="F624" s="197" t="s">
        <v>151</v>
      </c>
      <c r="H624" s="198">
        <v>179.025</v>
      </c>
      <c r="I624" s="199"/>
      <c r="L624" s="194"/>
      <c r="M624" s="200"/>
      <c r="N624" s="201"/>
      <c r="O624" s="201"/>
      <c r="P624" s="201"/>
      <c r="Q624" s="201"/>
      <c r="R624" s="201"/>
      <c r="S624" s="201"/>
      <c r="T624" s="202"/>
      <c r="AT624" s="203" t="s">
        <v>148</v>
      </c>
      <c r="AU624" s="203" t="s">
        <v>81</v>
      </c>
      <c r="AV624" s="13" t="s">
        <v>146</v>
      </c>
      <c r="AW624" s="13" t="s">
        <v>37</v>
      </c>
      <c r="AX624" s="13" t="s">
        <v>22</v>
      </c>
      <c r="AY624" s="203" t="s">
        <v>139</v>
      </c>
    </row>
    <row r="625" spans="2:65" s="1" customFormat="1" ht="31.5" customHeight="1">
      <c r="B625" s="164"/>
      <c r="C625" s="165" t="s">
        <v>1009</v>
      </c>
      <c r="D625" s="165" t="s">
        <v>141</v>
      </c>
      <c r="E625" s="166" t="s">
        <v>1010</v>
      </c>
      <c r="F625" s="167" t="s">
        <v>1011</v>
      </c>
      <c r="G625" s="168" t="s">
        <v>144</v>
      </c>
      <c r="H625" s="169">
        <v>63.938</v>
      </c>
      <c r="I625" s="170"/>
      <c r="J625" s="171">
        <f>ROUND(I625*H625,2)</f>
        <v>0</v>
      </c>
      <c r="K625" s="167" t="s">
        <v>145</v>
      </c>
      <c r="L625" s="34"/>
      <c r="M625" s="172" t="s">
        <v>20</v>
      </c>
      <c r="N625" s="173" t="s">
        <v>44</v>
      </c>
      <c r="O625" s="35"/>
      <c r="P625" s="174">
        <f>O625*H625</f>
        <v>0</v>
      </c>
      <c r="Q625" s="174">
        <v>0.0003</v>
      </c>
      <c r="R625" s="174">
        <f>Q625*H625</f>
        <v>0.019181399999999998</v>
      </c>
      <c r="S625" s="174">
        <v>0</v>
      </c>
      <c r="T625" s="175">
        <f>S625*H625</f>
        <v>0</v>
      </c>
      <c r="AR625" s="17" t="s">
        <v>223</v>
      </c>
      <c r="AT625" s="17" t="s">
        <v>141</v>
      </c>
      <c r="AU625" s="17" t="s">
        <v>81</v>
      </c>
      <c r="AY625" s="17" t="s">
        <v>139</v>
      </c>
      <c r="BE625" s="176">
        <f>IF(N625="základní",J625,0)</f>
        <v>0</v>
      </c>
      <c r="BF625" s="176">
        <f>IF(N625="snížená",J625,0)</f>
        <v>0</v>
      </c>
      <c r="BG625" s="176">
        <f>IF(N625="zákl. přenesená",J625,0)</f>
        <v>0</v>
      </c>
      <c r="BH625" s="176">
        <f>IF(N625="sníž. přenesená",J625,0)</f>
        <v>0</v>
      </c>
      <c r="BI625" s="176">
        <f>IF(N625="nulová",J625,0)</f>
        <v>0</v>
      </c>
      <c r="BJ625" s="17" t="s">
        <v>22</v>
      </c>
      <c r="BK625" s="176">
        <f>ROUND(I625*H625,2)</f>
        <v>0</v>
      </c>
      <c r="BL625" s="17" t="s">
        <v>223</v>
      </c>
      <c r="BM625" s="17" t="s">
        <v>1012</v>
      </c>
    </row>
    <row r="626" spans="2:51" s="11" customFormat="1" ht="22.5" customHeight="1">
      <c r="B626" s="177"/>
      <c r="D626" s="178" t="s">
        <v>148</v>
      </c>
      <c r="E626" s="179" t="s">
        <v>20</v>
      </c>
      <c r="F626" s="180" t="s">
        <v>1013</v>
      </c>
      <c r="H626" s="181">
        <v>63.938</v>
      </c>
      <c r="I626" s="182"/>
      <c r="L626" s="177"/>
      <c r="M626" s="183"/>
      <c r="N626" s="184"/>
      <c r="O626" s="184"/>
      <c r="P626" s="184"/>
      <c r="Q626" s="184"/>
      <c r="R626" s="184"/>
      <c r="S626" s="184"/>
      <c r="T626" s="185"/>
      <c r="AT626" s="179" t="s">
        <v>148</v>
      </c>
      <c r="AU626" s="179" t="s">
        <v>81</v>
      </c>
      <c r="AV626" s="11" t="s">
        <v>81</v>
      </c>
      <c r="AW626" s="11" t="s">
        <v>37</v>
      </c>
      <c r="AX626" s="11" t="s">
        <v>73</v>
      </c>
      <c r="AY626" s="179" t="s">
        <v>139</v>
      </c>
    </row>
    <row r="627" spans="2:51" s="13" customFormat="1" ht="22.5" customHeight="1">
      <c r="B627" s="194"/>
      <c r="D627" s="195" t="s">
        <v>148</v>
      </c>
      <c r="E627" s="196" t="s">
        <v>20</v>
      </c>
      <c r="F627" s="197" t="s">
        <v>151</v>
      </c>
      <c r="H627" s="198">
        <v>63.938</v>
      </c>
      <c r="I627" s="199"/>
      <c r="L627" s="194"/>
      <c r="M627" s="200"/>
      <c r="N627" s="201"/>
      <c r="O627" s="201"/>
      <c r="P627" s="201"/>
      <c r="Q627" s="201"/>
      <c r="R627" s="201"/>
      <c r="S627" s="201"/>
      <c r="T627" s="202"/>
      <c r="AT627" s="203" t="s">
        <v>148</v>
      </c>
      <c r="AU627" s="203" t="s">
        <v>81</v>
      </c>
      <c r="AV627" s="13" t="s">
        <v>146</v>
      </c>
      <c r="AW627" s="13" t="s">
        <v>37</v>
      </c>
      <c r="AX627" s="13" t="s">
        <v>22</v>
      </c>
      <c r="AY627" s="203" t="s">
        <v>139</v>
      </c>
    </row>
    <row r="628" spans="2:65" s="1" customFormat="1" ht="22.5" customHeight="1">
      <c r="B628" s="164"/>
      <c r="C628" s="207" t="s">
        <v>1014</v>
      </c>
      <c r="D628" s="207" t="s">
        <v>241</v>
      </c>
      <c r="E628" s="208" t="s">
        <v>1015</v>
      </c>
      <c r="F628" s="209" t="s">
        <v>1016</v>
      </c>
      <c r="G628" s="210" t="s">
        <v>144</v>
      </c>
      <c r="H628" s="211">
        <v>70.332</v>
      </c>
      <c r="I628" s="212"/>
      <c r="J628" s="213">
        <f>ROUND(I628*H628,2)</f>
        <v>0</v>
      </c>
      <c r="K628" s="209" t="s">
        <v>20</v>
      </c>
      <c r="L628" s="214"/>
      <c r="M628" s="215" t="s">
        <v>20</v>
      </c>
      <c r="N628" s="216" t="s">
        <v>44</v>
      </c>
      <c r="O628" s="35"/>
      <c r="P628" s="174">
        <f>O628*H628</f>
        <v>0</v>
      </c>
      <c r="Q628" s="174">
        <v>0.024</v>
      </c>
      <c r="R628" s="174">
        <f>Q628*H628</f>
        <v>1.687968</v>
      </c>
      <c r="S628" s="174">
        <v>0</v>
      </c>
      <c r="T628" s="175">
        <f>S628*H628</f>
        <v>0</v>
      </c>
      <c r="AR628" s="17" t="s">
        <v>315</v>
      </c>
      <c r="AT628" s="17" t="s">
        <v>241</v>
      </c>
      <c r="AU628" s="17" t="s">
        <v>81</v>
      </c>
      <c r="AY628" s="17" t="s">
        <v>139</v>
      </c>
      <c r="BE628" s="176">
        <f>IF(N628="základní",J628,0)</f>
        <v>0</v>
      </c>
      <c r="BF628" s="176">
        <f>IF(N628="snížená",J628,0)</f>
        <v>0</v>
      </c>
      <c r="BG628" s="176">
        <f>IF(N628="zákl. přenesená",J628,0)</f>
        <v>0</v>
      </c>
      <c r="BH628" s="176">
        <f>IF(N628="sníž. přenesená",J628,0)</f>
        <v>0</v>
      </c>
      <c r="BI628" s="176">
        <f>IF(N628="nulová",J628,0)</f>
        <v>0</v>
      </c>
      <c r="BJ628" s="17" t="s">
        <v>22</v>
      </c>
      <c r="BK628" s="176">
        <f>ROUND(I628*H628,2)</f>
        <v>0</v>
      </c>
      <c r="BL628" s="17" t="s">
        <v>223</v>
      </c>
      <c r="BM628" s="17" t="s">
        <v>1017</v>
      </c>
    </row>
    <row r="629" spans="2:51" s="11" customFormat="1" ht="22.5" customHeight="1">
      <c r="B629" s="177"/>
      <c r="D629" s="195" t="s">
        <v>148</v>
      </c>
      <c r="F629" s="218" t="s">
        <v>1018</v>
      </c>
      <c r="H629" s="219">
        <v>70.332</v>
      </c>
      <c r="I629" s="182"/>
      <c r="L629" s="177"/>
      <c r="M629" s="183"/>
      <c r="N629" s="184"/>
      <c r="O629" s="184"/>
      <c r="P629" s="184"/>
      <c r="Q629" s="184"/>
      <c r="R629" s="184"/>
      <c r="S629" s="184"/>
      <c r="T629" s="185"/>
      <c r="AT629" s="179" t="s">
        <v>148</v>
      </c>
      <c r="AU629" s="179" t="s">
        <v>81</v>
      </c>
      <c r="AV629" s="11" t="s">
        <v>81</v>
      </c>
      <c r="AW629" s="11" t="s">
        <v>4</v>
      </c>
      <c r="AX629" s="11" t="s">
        <v>22</v>
      </c>
      <c r="AY629" s="179" t="s">
        <v>139</v>
      </c>
    </row>
    <row r="630" spans="2:65" s="1" customFormat="1" ht="22.5" customHeight="1">
      <c r="B630" s="164"/>
      <c r="C630" s="165" t="s">
        <v>1019</v>
      </c>
      <c r="D630" s="165" t="s">
        <v>141</v>
      </c>
      <c r="E630" s="166" t="s">
        <v>1020</v>
      </c>
      <c r="F630" s="167" t="s">
        <v>1021</v>
      </c>
      <c r="G630" s="168" t="s">
        <v>220</v>
      </c>
      <c r="H630" s="169">
        <v>2.637</v>
      </c>
      <c r="I630" s="170"/>
      <c r="J630" s="171">
        <f>ROUND(I630*H630,2)</f>
        <v>0</v>
      </c>
      <c r="K630" s="167" t="s">
        <v>145</v>
      </c>
      <c r="L630" s="34"/>
      <c r="M630" s="172" t="s">
        <v>20</v>
      </c>
      <c r="N630" s="173" t="s">
        <v>44</v>
      </c>
      <c r="O630" s="35"/>
      <c r="P630" s="174">
        <f>O630*H630</f>
        <v>0</v>
      </c>
      <c r="Q630" s="174">
        <v>0</v>
      </c>
      <c r="R630" s="174">
        <f>Q630*H630</f>
        <v>0</v>
      </c>
      <c r="S630" s="174">
        <v>0</v>
      </c>
      <c r="T630" s="175">
        <f>S630*H630</f>
        <v>0</v>
      </c>
      <c r="AR630" s="17" t="s">
        <v>223</v>
      </c>
      <c r="AT630" s="17" t="s">
        <v>141</v>
      </c>
      <c r="AU630" s="17" t="s">
        <v>81</v>
      </c>
      <c r="AY630" s="17" t="s">
        <v>139</v>
      </c>
      <c r="BE630" s="176">
        <f>IF(N630="základní",J630,0)</f>
        <v>0</v>
      </c>
      <c r="BF630" s="176">
        <f>IF(N630="snížená",J630,0)</f>
        <v>0</v>
      </c>
      <c r="BG630" s="176">
        <f>IF(N630="zákl. přenesená",J630,0)</f>
        <v>0</v>
      </c>
      <c r="BH630" s="176">
        <f>IF(N630="sníž. přenesená",J630,0)</f>
        <v>0</v>
      </c>
      <c r="BI630" s="176">
        <f>IF(N630="nulová",J630,0)</f>
        <v>0</v>
      </c>
      <c r="BJ630" s="17" t="s">
        <v>22</v>
      </c>
      <c r="BK630" s="176">
        <f>ROUND(I630*H630,2)</f>
        <v>0</v>
      </c>
      <c r="BL630" s="17" t="s">
        <v>223</v>
      </c>
      <c r="BM630" s="17" t="s">
        <v>1022</v>
      </c>
    </row>
    <row r="631" spans="2:63" s="10" customFormat="1" ht="29.25" customHeight="1">
      <c r="B631" s="150"/>
      <c r="D631" s="161" t="s">
        <v>72</v>
      </c>
      <c r="E631" s="162" t="s">
        <v>1023</v>
      </c>
      <c r="F631" s="162" t="s">
        <v>1024</v>
      </c>
      <c r="I631" s="153"/>
      <c r="J631" s="163">
        <f>BK631</f>
        <v>0</v>
      </c>
      <c r="L631" s="150"/>
      <c r="M631" s="155"/>
      <c r="N631" s="156"/>
      <c r="O631" s="156"/>
      <c r="P631" s="157">
        <f>SUM(P632:P657)</f>
        <v>0</v>
      </c>
      <c r="Q631" s="156"/>
      <c r="R631" s="157">
        <f>SUM(R632:R657)</f>
        <v>4.3131872499999995</v>
      </c>
      <c r="S631" s="156"/>
      <c r="T631" s="158">
        <f>SUM(T632:T657)</f>
        <v>1.09754772</v>
      </c>
      <c r="AR631" s="151" t="s">
        <v>81</v>
      </c>
      <c r="AT631" s="159" t="s">
        <v>72</v>
      </c>
      <c r="AU631" s="159" t="s">
        <v>22</v>
      </c>
      <c r="AY631" s="151" t="s">
        <v>139</v>
      </c>
      <c r="BK631" s="160">
        <f>SUM(BK632:BK657)</f>
        <v>0</v>
      </c>
    </row>
    <row r="632" spans="2:65" s="1" customFormat="1" ht="22.5" customHeight="1">
      <c r="B632" s="164"/>
      <c r="C632" s="165" t="s">
        <v>1025</v>
      </c>
      <c r="D632" s="165" t="s">
        <v>141</v>
      </c>
      <c r="E632" s="166" t="s">
        <v>1026</v>
      </c>
      <c r="F632" s="167" t="s">
        <v>1027</v>
      </c>
      <c r="G632" s="168" t="s">
        <v>144</v>
      </c>
      <c r="H632" s="169">
        <v>2.22</v>
      </c>
      <c r="I632" s="170"/>
      <c r="J632" s="171">
        <f>ROUND(I632*H632,2)</f>
        <v>0</v>
      </c>
      <c r="K632" s="167" t="s">
        <v>145</v>
      </c>
      <c r="L632" s="34"/>
      <c r="M632" s="172" t="s">
        <v>20</v>
      </c>
      <c r="N632" s="173" t="s">
        <v>44</v>
      </c>
      <c r="O632" s="35"/>
      <c r="P632" s="174">
        <f>O632*H632</f>
        <v>0</v>
      </c>
      <c r="Q632" s="174">
        <v>0.02198</v>
      </c>
      <c r="R632" s="174">
        <f>Q632*H632</f>
        <v>0.0487956</v>
      </c>
      <c r="S632" s="174">
        <v>0</v>
      </c>
      <c r="T632" s="175">
        <f>S632*H632</f>
        <v>0</v>
      </c>
      <c r="AR632" s="17" t="s">
        <v>223</v>
      </c>
      <c r="AT632" s="17" t="s">
        <v>141</v>
      </c>
      <c r="AU632" s="17" t="s">
        <v>81</v>
      </c>
      <c r="AY632" s="17" t="s">
        <v>139</v>
      </c>
      <c r="BE632" s="176">
        <f>IF(N632="základní",J632,0)</f>
        <v>0</v>
      </c>
      <c r="BF632" s="176">
        <f>IF(N632="snížená",J632,0)</f>
        <v>0</v>
      </c>
      <c r="BG632" s="176">
        <f>IF(N632="zákl. přenesená",J632,0)</f>
        <v>0</v>
      </c>
      <c r="BH632" s="176">
        <f>IF(N632="sníž. přenesená",J632,0)</f>
        <v>0</v>
      </c>
      <c r="BI632" s="176">
        <f>IF(N632="nulová",J632,0)</f>
        <v>0</v>
      </c>
      <c r="BJ632" s="17" t="s">
        <v>22</v>
      </c>
      <c r="BK632" s="176">
        <f>ROUND(I632*H632,2)</f>
        <v>0</v>
      </c>
      <c r="BL632" s="17" t="s">
        <v>223</v>
      </c>
      <c r="BM632" s="17" t="s">
        <v>1028</v>
      </c>
    </row>
    <row r="633" spans="2:51" s="11" customFormat="1" ht="22.5" customHeight="1">
      <c r="B633" s="177"/>
      <c r="D633" s="178" t="s">
        <v>148</v>
      </c>
      <c r="E633" s="179" t="s">
        <v>20</v>
      </c>
      <c r="F633" s="180" t="s">
        <v>1029</v>
      </c>
      <c r="H633" s="181">
        <v>2.22</v>
      </c>
      <c r="I633" s="182"/>
      <c r="L633" s="177"/>
      <c r="M633" s="183"/>
      <c r="N633" s="184"/>
      <c r="O633" s="184"/>
      <c r="P633" s="184"/>
      <c r="Q633" s="184"/>
      <c r="R633" s="184"/>
      <c r="S633" s="184"/>
      <c r="T633" s="185"/>
      <c r="AT633" s="179" t="s">
        <v>148</v>
      </c>
      <c r="AU633" s="179" t="s">
        <v>81</v>
      </c>
      <c r="AV633" s="11" t="s">
        <v>81</v>
      </c>
      <c r="AW633" s="11" t="s">
        <v>37</v>
      </c>
      <c r="AX633" s="11" t="s">
        <v>73</v>
      </c>
      <c r="AY633" s="179" t="s">
        <v>139</v>
      </c>
    </row>
    <row r="634" spans="2:51" s="13" customFormat="1" ht="22.5" customHeight="1">
      <c r="B634" s="194"/>
      <c r="D634" s="195" t="s">
        <v>148</v>
      </c>
      <c r="E634" s="196" t="s">
        <v>20</v>
      </c>
      <c r="F634" s="197" t="s">
        <v>151</v>
      </c>
      <c r="H634" s="198">
        <v>2.22</v>
      </c>
      <c r="I634" s="199"/>
      <c r="L634" s="194"/>
      <c r="M634" s="200"/>
      <c r="N634" s="201"/>
      <c r="O634" s="201"/>
      <c r="P634" s="201"/>
      <c r="Q634" s="201"/>
      <c r="R634" s="201"/>
      <c r="S634" s="201"/>
      <c r="T634" s="202"/>
      <c r="AT634" s="203" t="s">
        <v>148</v>
      </c>
      <c r="AU634" s="203" t="s">
        <v>81</v>
      </c>
      <c r="AV634" s="13" t="s">
        <v>146</v>
      </c>
      <c r="AW634" s="13" t="s">
        <v>37</v>
      </c>
      <c r="AX634" s="13" t="s">
        <v>22</v>
      </c>
      <c r="AY634" s="203" t="s">
        <v>139</v>
      </c>
    </row>
    <row r="635" spans="2:65" s="1" customFormat="1" ht="22.5" customHeight="1">
      <c r="B635" s="164"/>
      <c r="C635" s="165" t="s">
        <v>1030</v>
      </c>
      <c r="D635" s="165" t="s">
        <v>141</v>
      </c>
      <c r="E635" s="166" t="s">
        <v>1031</v>
      </c>
      <c r="F635" s="167" t="s">
        <v>1032</v>
      </c>
      <c r="G635" s="168" t="s">
        <v>144</v>
      </c>
      <c r="H635" s="169">
        <v>45.399</v>
      </c>
      <c r="I635" s="170"/>
      <c r="J635" s="171">
        <f>ROUND(I635*H635,2)</f>
        <v>0</v>
      </c>
      <c r="K635" s="167" t="s">
        <v>145</v>
      </c>
      <c r="L635" s="34"/>
      <c r="M635" s="172" t="s">
        <v>20</v>
      </c>
      <c r="N635" s="173" t="s">
        <v>44</v>
      </c>
      <c r="O635" s="35"/>
      <c r="P635" s="174">
        <f>O635*H635</f>
        <v>0</v>
      </c>
      <c r="Q635" s="174">
        <v>0.04745</v>
      </c>
      <c r="R635" s="174">
        <f>Q635*H635</f>
        <v>2.15418255</v>
      </c>
      <c r="S635" s="174">
        <v>0</v>
      </c>
      <c r="T635" s="175">
        <f>S635*H635</f>
        <v>0</v>
      </c>
      <c r="AR635" s="17" t="s">
        <v>223</v>
      </c>
      <c r="AT635" s="17" t="s">
        <v>141</v>
      </c>
      <c r="AU635" s="17" t="s">
        <v>81</v>
      </c>
      <c r="AY635" s="17" t="s">
        <v>139</v>
      </c>
      <c r="BE635" s="176">
        <f>IF(N635="základní",J635,0)</f>
        <v>0</v>
      </c>
      <c r="BF635" s="176">
        <f>IF(N635="snížená",J635,0)</f>
        <v>0</v>
      </c>
      <c r="BG635" s="176">
        <f>IF(N635="zákl. přenesená",J635,0)</f>
        <v>0</v>
      </c>
      <c r="BH635" s="176">
        <f>IF(N635="sníž. přenesená",J635,0)</f>
        <v>0</v>
      </c>
      <c r="BI635" s="176">
        <f>IF(N635="nulová",J635,0)</f>
        <v>0</v>
      </c>
      <c r="BJ635" s="17" t="s">
        <v>22</v>
      </c>
      <c r="BK635" s="176">
        <f>ROUND(I635*H635,2)</f>
        <v>0</v>
      </c>
      <c r="BL635" s="17" t="s">
        <v>223</v>
      </c>
      <c r="BM635" s="17" t="s">
        <v>1033</v>
      </c>
    </row>
    <row r="636" spans="2:51" s="11" customFormat="1" ht="22.5" customHeight="1">
      <c r="B636" s="177"/>
      <c r="D636" s="178" t="s">
        <v>148</v>
      </c>
      <c r="E636" s="179" t="s">
        <v>20</v>
      </c>
      <c r="F636" s="180" t="s">
        <v>1034</v>
      </c>
      <c r="H636" s="181">
        <v>45.399</v>
      </c>
      <c r="I636" s="182"/>
      <c r="L636" s="177"/>
      <c r="M636" s="183"/>
      <c r="N636" s="184"/>
      <c r="O636" s="184"/>
      <c r="P636" s="184"/>
      <c r="Q636" s="184"/>
      <c r="R636" s="184"/>
      <c r="S636" s="184"/>
      <c r="T636" s="185"/>
      <c r="AT636" s="179" t="s">
        <v>148</v>
      </c>
      <c r="AU636" s="179" t="s">
        <v>81</v>
      </c>
      <c r="AV636" s="11" t="s">
        <v>81</v>
      </c>
      <c r="AW636" s="11" t="s">
        <v>37</v>
      </c>
      <c r="AX636" s="11" t="s">
        <v>73</v>
      </c>
      <c r="AY636" s="179" t="s">
        <v>139</v>
      </c>
    </row>
    <row r="637" spans="2:51" s="13" customFormat="1" ht="22.5" customHeight="1">
      <c r="B637" s="194"/>
      <c r="D637" s="195" t="s">
        <v>148</v>
      </c>
      <c r="E637" s="196" t="s">
        <v>20</v>
      </c>
      <c r="F637" s="197" t="s">
        <v>151</v>
      </c>
      <c r="H637" s="198">
        <v>45.399</v>
      </c>
      <c r="I637" s="199"/>
      <c r="L637" s="194"/>
      <c r="M637" s="200"/>
      <c r="N637" s="201"/>
      <c r="O637" s="201"/>
      <c r="P637" s="201"/>
      <c r="Q637" s="201"/>
      <c r="R637" s="201"/>
      <c r="S637" s="201"/>
      <c r="T637" s="202"/>
      <c r="AT637" s="203" t="s">
        <v>148</v>
      </c>
      <c r="AU637" s="203" t="s">
        <v>81</v>
      </c>
      <c r="AV637" s="13" t="s">
        <v>146</v>
      </c>
      <c r="AW637" s="13" t="s">
        <v>37</v>
      </c>
      <c r="AX637" s="13" t="s">
        <v>22</v>
      </c>
      <c r="AY637" s="203" t="s">
        <v>139</v>
      </c>
    </row>
    <row r="638" spans="2:65" s="1" customFormat="1" ht="22.5" customHeight="1">
      <c r="B638" s="164"/>
      <c r="C638" s="165" t="s">
        <v>1035</v>
      </c>
      <c r="D638" s="165" t="s">
        <v>141</v>
      </c>
      <c r="E638" s="166" t="s">
        <v>1036</v>
      </c>
      <c r="F638" s="167" t="s">
        <v>1037</v>
      </c>
      <c r="G638" s="168" t="s">
        <v>251</v>
      </c>
      <c r="H638" s="169">
        <v>3.72</v>
      </c>
      <c r="I638" s="170"/>
      <c r="J638" s="171">
        <f>ROUND(I638*H638,2)</f>
        <v>0</v>
      </c>
      <c r="K638" s="167" t="s">
        <v>145</v>
      </c>
      <c r="L638" s="34"/>
      <c r="M638" s="172" t="s">
        <v>20</v>
      </c>
      <c r="N638" s="173" t="s">
        <v>44</v>
      </c>
      <c r="O638" s="35"/>
      <c r="P638" s="174">
        <f>O638*H638</f>
        <v>0</v>
      </c>
      <c r="Q638" s="174">
        <v>0.00103</v>
      </c>
      <c r="R638" s="174">
        <f>Q638*H638</f>
        <v>0.0038316000000000005</v>
      </c>
      <c r="S638" s="174">
        <v>0</v>
      </c>
      <c r="T638" s="175">
        <f>S638*H638</f>
        <v>0</v>
      </c>
      <c r="AR638" s="17" t="s">
        <v>146</v>
      </c>
      <c r="AT638" s="17" t="s">
        <v>141</v>
      </c>
      <c r="AU638" s="17" t="s">
        <v>81</v>
      </c>
      <c r="AY638" s="17" t="s">
        <v>139</v>
      </c>
      <c r="BE638" s="176">
        <f>IF(N638="základní",J638,0)</f>
        <v>0</v>
      </c>
      <c r="BF638" s="176">
        <f>IF(N638="snížená",J638,0)</f>
        <v>0</v>
      </c>
      <c r="BG638" s="176">
        <f>IF(N638="zákl. přenesená",J638,0)</f>
        <v>0</v>
      </c>
      <c r="BH638" s="176">
        <f>IF(N638="sníž. přenesená",J638,0)</f>
        <v>0</v>
      </c>
      <c r="BI638" s="176">
        <f>IF(N638="nulová",J638,0)</f>
        <v>0</v>
      </c>
      <c r="BJ638" s="17" t="s">
        <v>22</v>
      </c>
      <c r="BK638" s="176">
        <f>ROUND(I638*H638,2)</f>
        <v>0</v>
      </c>
      <c r="BL638" s="17" t="s">
        <v>146</v>
      </c>
      <c r="BM638" s="17" t="s">
        <v>1038</v>
      </c>
    </row>
    <row r="639" spans="2:51" s="11" customFormat="1" ht="22.5" customHeight="1">
      <c r="B639" s="177"/>
      <c r="D639" s="178" t="s">
        <v>148</v>
      </c>
      <c r="E639" s="179" t="s">
        <v>20</v>
      </c>
      <c r="F639" s="180" t="s">
        <v>1039</v>
      </c>
      <c r="H639" s="181">
        <v>3.72</v>
      </c>
      <c r="I639" s="182"/>
      <c r="L639" s="177"/>
      <c r="M639" s="183"/>
      <c r="N639" s="184"/>
      <c r="O639" s="184"/>
      <c r="P639" s="184"/>
      <c r="Q639" s="184"/>
      <c r="R639" s="184"/>
      <c r="S639" s="184"/>
      <c r="T639" s="185"/>
      <c r="AT639" s="179" t="s">
        <v>148</v>
      </c>
      <c r="AU639" s="179" t="s">
        <v>81</v>
      </c>
      <c r="AV639" s="11" t="s">
        <v>81</v>
      </c>
      <c r="AW639" s="11" t="s">
        <v>37</v>
      </c>
      <c r="AX639" s="11" t="s">
        <v>73</v>
      </c>
      <c r="AY639" s="179" t="s">
        <v>139</v>
      </c>
    </row>
    <row r="640" spans="2:51" s="13" customFormat="1" ht="22.5" customHeight="1">
      <c r="B640" s="194"/>
      <c r="D640" s="195" t="s">
        <v>148</v>
      </c>
      <c r="E640" s="196" t="s">
        <v>20</v>
      </c>
      <c r="F640" s="197" t="s">
        <v>151</v>
      </c>
      <c r="H640" s="198">
        <v>3.72</v>
      </c>
      <c r="I640" s="199"/>
      <c r="L640" s="194"/>
      <c r="M640" s="200"/>
      <c r="N640" s="201"/>
      <c r="O640" s="201"/>
      <c r="P640" s="201"/>
      <c r="Q640" s="201"/>
      <c r="R640" s="201"/>
      <c r="S640" s="201"/>
      <c r="T640" s="202"/>
      <c r="AT640" s="203" t="s">
        <v>148</v>
      </c>
      <c r="AU640" s="203" t="s">
        <v>81</v>
      </c>
      <c r="AV640" s="13" t="s">
        <v>146</v>
      </c>
      <c r="AW640" s="13" t="s">
        <v>37</v>
      </c>
      <c r="AX640" s="13" t="s">
        <v>22</v>
      </c>
      <c r="AY640" s="203" t="s">
        <v>139</v>
      </c>
    </row>
    <row r="641" spans="2:65" s="1" customFormat="1" ht="22.5" customHeight="1">
      <c r="B641" s="164"/>
      <c r="C641" s="165" t="s">
        <v>1040</v>
      </c>
      <c r="D641" s="165" t="s">
        <v>141</v>
      </c>
      <c r="E641" s="166" t="s">
        <v>1041</v>
      </c>
      <c r="F641" s="167" t="s">
        <v>1042</v>
      </c>
      <c r="G641" s="168" t="s">
        <v>144</v>
      </c>
      <c r="H641" s="169">
        <v>95.238</v>
      </c>
      <c r="I641" s="170"/>
      <c r="J641" s="171">
        <f>ROUND(I641*H641,2)</f>
        <v>0</v>
      </c>
      <c r="K641" s="167" t="s">
        <v>145</v>
      </c>
      <c r="L641" s="34"/>
      <c r="M641" s="172" t="s">
        <v>20</v>
      </c>
      <c r="N641" s="173" t="s">
        <v>44</v>
      </c>
      <c r="O641" s="35"/>
      <c r="P641" s="174">
        <f>O641*H641</f>
        <v>0</v>
      </c>
      <c r="Q641" s="174">
        <v>0.0002</v>
      </c>
      <c r="R641" s="174">
        <f>Q641*H641</f>
        <v>0.0190476</v>
      </c>
      <c r="S641" s="174">
        <v>0</v>
      </c>
      <c r="T641" s="175">
        <f>S641*H641</f>
        <v>0</v>
      </c>
      <c r="AR641" s="17" t="s">
        <v>223</v>
      </c>
      <c r="AT641" s="17" t="s">
        <v>141</v>
      </c>
      <c r="AU641" s="17" t="s">
        <v>81</v>
      </c>
      <c r="AY641" s="17" t="s">
        <v>139</v>
      </c>
      <c r="BE641" s="176">
        <f>IF(N641="základní",J641,0)</f>
        <v>0</v>
      </c>
      <c r="BF641" s="176">
        <f>IF(N641="snížená",J641,0)</f>
        <v>0</v>
      </c>
      <c r="BG641" s="176">
        <f>IF(N641="zákl. přenesená",J641,0)</f>
        <v>0</v>
      </c>
      <c r="BH641" s="176">
        <f>IF(N641="sníž. přenesená",J641,0)</f>
        <v>0</v>
      </c>
      <c r="BI641" s="176">
        <f>IF(N641="nulová",J641,0)</f>
        <v>0</v>
      </c>
      <c r="BJ641" s="17" t="s">
        <v>22</v>
      </c>
      <c r="BK641" s="176">
        <f>ROUND(I641*H641,2)</f>
        <v>0</v>
      </c>
      <c r="BL641" s="17" t="s">
        <v>223</v>
      </c>
      <c r="BM641" s="17" t="s">
        <v>1043</v>
      </c>
    </row>
    <row r="642" spans="2:51" s="11" customFormat="1" ht="22.5" customHeight="1">
      <c r="B642" s="177"/>
      <c r="D642" s="178" t="s">
        <v>148</v>
      </c>
      <c r="E642" s="179" t="s">
        <v>20</v>
      </c>
      <c r="F642" s="180" t="s">
        <v>1044</v>
      </c>
      <c r="H642" s="181">
        <v>95.238</v>
      </c>
      <c r="I642" s="182"/>
      <c r="L642" s="177"/>
      <c r="M642" s="183"/>
      <c r="N642" s="184"/>
      <c r="O642" s="184"/>
      <c r="P642" s="184"/>
      <c r="Q642" s="184"/>
      <c r="R642" s="184"/>
      <c r="S642" s="184"/>
      <c r="T642" s="185"/>
      <c r="AT642" s="179" t="s">
        <v>148</v>
      </c>
      <c r="AU642" s="179" t="s">
        <v>81</v>
      </c>
      <c r="AV642" s="11" t="s">
        <v>81</v>
      </c>
      <c r="AW642" s="11" t="s">
        <v>37</v>
      </c>
      <c r="AX642" s="11" t="s">
        <v>73</v>
      </c>
      <c r="AY642" s="179" t="s">
        <v>139</v>
      </c>
    </row>
    <row r="643" spans="2:51" s="13" customFormat="1" ht="22.5" customHeight="1">
      <c r="B643" s="194"/>
      <c r="D643" s="195" t="s">
        <v>148</v>
      </c>
      <c r="E643" s="196" t="s">
        <v>20</v>
      </c>
      <c r="F643" s="197" t="s">
        <v>151</v>
      </c>
      <c r="H643" s="198">
        <v>95.238</v>
      </c>
      <c r="I643" s="199"/>
      <c r="L643" s="194"/>
      <c r="M643" s="200"/>
      <c r="N643" s="201"/>
      <c r="O643" s="201"/>
      <c r="P643" s="201"/>
      <c r="Q643" s="201"/>
      <c r="R643" s="201"/>
      <c r="S643" s="201"/>
      <c r="T643" s="202"/>
      <c r="AT643" s="203" t="s">
        <v>148</v>
      </c>
      <c r="AU643" s="203" t="s">
        <v>81</v>
      </c>
      <c r="AV643" s="13" t="s">
        <v>146</v>
      </c>
      <c r="AW643" s="13" t="s">
        <v>37</v>
      </c>
      <c r="AX643" s="13" t="s">
        <v>22</v>
      </c>
      <c r="AY643" s="203" t="s">
        <v>139</v>
      </c>
    </row>
    <row r="644" spans="2:65" s="1" customFormat="1" ht="31.5" customHeight="1">
      <c r="B644" s="164"/>
      <c r="C644" s="165" t="s">
        <v>1045</v>
      </c>
      <c r="D644" s="165" t="s">
        <v>141</v>
      </c>
      <c r="E644" s="166" t="s">
        <v>1046</v>
      </c>
      <c r="F644" s="167" t="s">
        <v>1047</v>
      </c>
      <c r="G644" s="168" t="s">
        <v>144</v>
      </c>
      <c r="H644" s="169">
        <v>213.21</v>
      </c>
      <c r="I644" s="170"/>
      <c r="J644" s="171">
        <f>ROUND(I644*H644,2)</f>
        <v>0</v>
      </c>
      <c r="K644" s="167" t="s">
        <v>145</v>
      </c>
      <c r="L644" s="34"/>
      <c r="M644" s="172" t="s">
        <v>20</v>
      </c>
      <c r="N644" s="173" t="s">
        <v>44</v>
      </c>
      <c r="O644" s="35"/>
      <c r="P644" s="174">
        <f>O644*H644</f>
        <v>0</v>
      </c>
      <c r="Q644" s="174">
        <v>0.00139</v>
      </c>
      <c r="R644" s="174">
        <f>Q644*H644</f>
        <v>0.2963619</v>
      </c>
      <c r="S644" s="174">
        <v>0</v>
      </c>
      <c r="T644" s="175">
        <f>S644*H644</f>
        <v>0</v>
      </c>
      <c r="AR644" s="17" t="s">
        <v>223</v>
      </c>
      <c r="AT644" s="17" t="s">
        <v>141</v>
      </c>
      <c r="AU644" s="17" t="s">
        <v>81</v>
      </c>
      <c r="AY644" s="17" t="s">
        <v>139</v>
      </c>
      <c r="BE644" s="176">
        <f>IF(N644="základní",J644,0)</f>
        <v>0</v>
      </c>
      <c r="BF644" s="176">
        <f>IF(N644="snížená",J644,0)</f>
        <v>0</v>
      </c>
      <c r="BG644" s="176">
        <f>IF(N644="zákl. přenesená",J644,0)</f>
        <v>0</v>
      </c>
      <c r="BH644" s="176">
        <f>IF(N644="sníž. přenesená",J644,0)</f>
        <v>0</v>
      </c>
      <c r="BI644" s="176">
        <f>IF(N644="nulová",J644,0)</f>
        <v>0</v>
      </c>
      <c r="BJ644" s="17" t="s">
        <v>22</v>
      </c>
      <c r="BK644" s="176">
        <f>ROUND(I644*H644,2)</f>
        <v>0</v>
      </c>
      <c r="BL644" s="17" t="s">
        <v>223</v>
      </c>
      <c r="BM644" s="17" t="s">
        <v>1048</v>
      </c>
    </row>
    <row r="645" spans="2:51" s="11" customFormat="1" ht="22.5" customHeight="1">
      <c r="B645" s="177"/>
      <c r="D645" s="178" t="s">
        <v>148</v>
      </c>
      <c r="E645" s="179" t="s">
        <v>20</v>
      </c>
      <c r="F645" s="180" t="s">
        <v>1049</v>
      </c>
      <c r="H645" s="181">
        <v>200.5</v>
      </c>
      <c r="I645" s="182"/>
      <c r="L645" s="177"/>
      <c r="M645" s="183"/>
      <c r="N645" s="184"/>
      <c r="O645" s="184"/>
      <c r="P645" s="184"/>
      <c r="Q645" s="184"/>
      <c r="R645" s="184"/>
      <c r="S645" s="184"/>
      <c r="T645" s="185"/>
      <c r="AT645" s="179" t="s">
        <v>148</v>
      </c>
      <c r="AU645" s="179" t="s">
        <v>81</v>
      </c>
      <c r="AV645" s="11" t="s">
        <v>81</v>
      </c>
      <c r="AW645" s="11" t="s">
        <v>37</v>
      </c>
      <c r="AX645" s="11" t="s">
        <v>73</v>
      </c>
      <c r="AY645" s="179" t="s">
        <v>139</v>
      </c>
    </row>
    <row r="646" spans="2:51" s="11" customFormat="1" ht="22.5" customHeight="1">
      <c r="B646" s="177"/>
      <c r="D646" s="178" t="s">
        <v>148</v>
      </c>
      <c r="E646" s="179" t="s">
        <v>20</v>
      </c>
      <c r="F646" s="180" t="s">
        <v>1050</v>
      </c>
      <c r="H646" s="181">
        <v>12.71</v>
      </c>
      <c r="I646" s="182"/>
      <c r="L646" s="177"/>
      <c r="M646" s="183"/>
      <c r="N646" s="184"/>
      <c r="O646" s="184"/>
      <c r="P646" s="184"/>
      <c r="Q646" s="184"/>
      <c r="R646" s="184"/>
      <c r="S646" s="184"/>
      <c r="T646" s="185"/>
      <c r="AT646" s="179" t="s">
        <v>148</v>
      </c>
      <c r="AU646" s="179" t="s">
        <v>81</v>
      </c>
      <c r="AV646" s="11" t="s">
        <v>81</v>
      </c>
      <c r="AW646" s="11" t="s">
        <v>37</v>
      </c>
      <c r="AX646" s="11" t="s">
        <v>73</v>
      </c>
      <c r="AY646" s="179" t="s">
        <v>139</v>
      </c>
    </row>
    <row r="647" spans="2:51" s="13" customFormat="1" ht="22.5" customHeight="1">
      <c r="B647" s="194"/>
      <c r="D647" s="195" t="s">
        <v>148</v>
      </c>
      <c r="E647" s="196" t="s">
        <v>20</v>
      </c>
      <c r="F647" s="197" t="s">
        <v>151</v>
      </c>
      <c r="H647" s="198">
        <v>213.21</v>
      </c>
      <c r="I647" s="199"/>
      <c r="L647" s="194"/>
      <c r="M647" s="200"/>
      <c r="N647" s="201"/>
      <c r="O647" s="201"/>
      <c r="P647" s="201"/>
      <c r="Q647" s="201"/>
      <c r="R647" s="201"/>
      <c r="S647" s="201"/>
      <c r="T647" s="202"/>
      <c r="AT647" s="203" t="s">
        <v>148</v>
      </c>
      <c r="AU647" s="203" t="s">
        <v>81</v>
      </c>
      <c r="AV647" s="13" t="s">
        <v>146</v>
      </c>
      <c r="AW647" s="13" t="s">
        <v>37</v>
      </c>
      <c r="AX647" s="13" t="s">
        <v>22</v>
      </c>
      <c r="AY647" s="203" t="s">
        <v>139</v>
      </c>
    </row>
    <row r="648" spans="2:65" s="1" customFormat="1" ht="22.5" customHeight="1">
      <c r="B648" s="164"/>
      <c r="C648" s="207" t="s">
        <v>1051</v>
      </c>
      <c r="D648" s="207" t="s">
        <v>241</v>
      </c>
      <c r="E648" s="208" t="s">
        <v>1052</v>
      </c>
      <c r="F648" s="209" t="s">
        <v>1053</v>
      </c>
      <c r="G648" s="210" t="s">
        <v>144</v>
      </c>
      <c r="H648" s="211">
        <v>210.525</v>
      </c>
      <c r="I648" s="212"/>
      <c r="J648" s="213">
        <f>ROUND(I648*H648,2)</f>
        <v>0</v>
      </c>
      <c r="K648" s="209" t="s">
        <v>145</v>
      </c>
      <c r="L648" s="214"/>
      <c r="M648" s="215" t="s">
        <v>20</v>
      </c>
      <c r="N648" s="216" t="s">
        <v>44</v>
      </c>
      <c r="O648" s="35"/>
      <c r="P648" s="174">
        <f>O648*H648</f>
        <v>0</v>
      </c>
      <c r="Q648" s="174">
        <v>0.008</v>
      </c>
      <c r="R648" s="174">
        <f>Q648*H648</f>
        <v>1.6842000000000001</v>
      </c>
      <c r="S648" s="174">
        <v>0</v>
      </c>
      <c r="T648" s="175">
        <f>S648*H648</f>
        <v>0</v>
      </c>
      <c r="AR648" s="17" t="s">
        <v>315</v>
      </c>
      <c r="AT648" s="17" t="s">
        <v>241</v>
      </c>
      <c r="AU648" s="17" t="s">
        <v>81</v>
      </c>
      <c r="AY648" s="17" t="s">
        <v>139</v>
      </c>
      <c r="BE648" s="176">
        <f>IF(N648="základní",J648,0)</f>
        <v>0</v>
      </c>
      <c r="BF648" s="176">
        <f>IF(N648="snížená",J648,0)</f>
        <v>0</v>
      </c>
      <c r="BG648" s="176">
        <f>IF(N648="zákl. přenesená",J648,0)</f>
        <v>0</v>
      </c>
      <c r="BH648" s="176">
        <f>IF(N648="sníž. přenesená",J648,0)</f>
        <v>0</v>
      </c>
      <c r="BI648" s="176">
        <f>IF(N648="nulová",J648,0)</f>
        <v>0</v>
      </c>
      <c r="BJ648" s="17" t="s">
        <v>22</v>
      </c>
      <c r="BK648" s="176">
        <f>ROUND(I648*H648,2)</f>
        <v>0</v>
      </c>
      <c r="BL648" s="17" t="s">
        <v>223</v>
      </c>
      <c r="BM648" s="17" t="s">
        <v>1054</v>
      </c>
    </row>
    <row r="649" spans="2:51" s="11" customFormat="1" ht="22.5" customHeight="1">
      <c r="B649" s="177"/>
      <c r="D649" s="178" t="s">
        <v>148</v>
      </c>
      <c r="E649" s="179" t="s">
        <v>20</v>
      </c>
      <c r="F649" s="180" t="s">
        <v>1055</v>
      </c>
      <c r="H649" s="181">
        <v>210.525</v>
      </c>
      <c r="I649" s="182"/>
      <c r="L649" s="177"/>
      <c r="M649" s="183"/>
      <c r="N649" s="184"/>
      <c r="O649" s="184"/>
      <c r="P649" s="184"/>
      <c r="Q649" s="184"/>
      <c r="R649" s="184"/>
      <c r="S649" s="184"/>
      <c r="T649" s="185"/>
      <c r="AT649" s="179" t="s">
        <v>148</v>
      </c>
      <c r="AU649" s="179" t="s">
        <v>81</v>
      </c>
      <c r="AV649" s="11" t="s">
        <v>81</v>
      </c>
      <c r="AW649" s="11" t="s">
        <v>37</v>
      </c>
      <c r="AX649" s="11" t="s">
        <v>73</v>
      </c>
      <c r="AY649" s="179" t="s">
        <v>139</v>
      </c>
    </row>
    <row r="650" spans="2:51" s="13" customFormat="1" ht="22.5" customHeight="1">
      <c r="B650" s="194"/>
      <c r="D650" s="195" t="s">
        <v>148</v>
      </c>
      <c r="E650" s="196" t="s">
        <v>20</v>
      </c>
      <c r="F650" s="197" t="s">
        <v>151</v>
      </c>
      <c r="H650" s="198">
        <v>210.525</v>
      </c>
      <c r="I650" s="199"/>
      <c r="L650" s="194"/>
      <c r="M650" s="200"/>
      <c r="N650" s="201"/>
      <c r="O650" s="201"/>
      <c r="P650" s="201"/>
      <c r="Q650" s="201"/>
      <c r="R650" s="201"/>
      <c r="S650" s="201"/>
      <c r="T650" s="202"/>
      <c r="AT650" s="203" t="s">
        <v>148</v>
      </c>
      <c r="AU650" s="203" t="s">
        <v>81</v>
      </c>
      <c r="AV650" s="13" t="s">
        <v>146</v>
      </c>
      <c r="AW650" s="13" t="s">
        <v>37</v>
      </c>
      <c r="AX650" s="13" t="s">
        <v>22</v>
      </c>
      <c r="AY650" s="203" t="s">
        <v>139</v>
      </c>
    </row>
    <row r="651" spans="2:65" s="1" customFormat="1" ht="22.5" customHeight="1">
      <c r="B651" s="164"/>
      <c r="C651" s="207" t="s">
        <v>1056</v>
      </c>
      <c r="D651" s="207" t="s">
        <v>241</v>
      </c>
      <c r="E651" s="208" t="s">
        <v>1057</v>
      </c>
      <c r="F651" s="209" t="s">
        <v>1058</v>
      </c>
      <c r="G651" s="210" t="s">
        <v>144</v>
      </c>
      <c r="H651" s="211">
        <v>13.346</v>
      </c>
      <c r="I651" s="212"/>
      <c r="J651" s="213">
        <f>ROUND(I651*H651,2)</f>
        <v>0</v>
      </c>
      <c r="K651" s="209" t="s">
        <v>145</v>
      </c>
      <c r="L651" s="214"/>
      <c r="M651" s="215" t="s">
        <v>20</v>
      </c>
      <c r="N651" s="216" t="s">
        <v>44</v>
      </c>
      <c r="O651" s="35"/>
      <c r="P651" s="174">
        <f>O651*H651</f>
        <v>0</v>
      </c>
      <c r="Q651" s="174">
        <v>0.008</v>
      </c>
      <c r="R651" s="174">
        <f>Q651*H651</f>
        <v>0.106768</v>
      </c>
      <c r="S651" s="174">
        <v>0</v>
      </c>
      <c r="T651" s="175">
        <f>S651*H651</f>
        <v>0</v>
      </c>
      <c r="AR651" s="17" t="s">
        <v>315</v>
      </c>
      <c r="AT651" s="17" t="s">
        <v>241</v>
      </c>
      <c r="AU651" s="17" t="s">
        <v>81</v>
      </c>
      <c r="AY651" s="17" t="s">
        <v>139</v>
      </c>
      <c r="BE651" s="176">
        <f>IF(N651="základní",J651,0)</f>
        <v>0</v>
      </c>
      <c r="BF651" s="176">
        <f>IF(N651="snížená",J651,0)</f>
        <v>0</v>
      </c>
      <c r="BG651" s="176">
        <f>IF(N651="zákl. přenesená",J651,0)</f>
        <v>0</v>
      </c>
      <c r="BH651" s="176">
        <f>IF(N651="sníž. přenesená",J651,0)</f>
        <v>0</v>
      </c>
      <c r="BI651" s="176">
        <f>IF(N651="nulová",J651,0)</f>
        <v>0</v>
      </c>
      <c r="BJ651" s="17" t="s">
        <v>22</v>
      </c>
      <c r="BK651" s="176">
        <f>ROUND(I651*H651,2)</f>
        <v>0</v>
      </c>
      <c r="BL651" s="17" t="s">
        <v>223</v>
      </c>
      <c r="BM651" s="17" t="s">
        <v>1059</v>
      </c>
    </row>
    <row r="652" spans="2:51" s="11" customFormat="1" ht="22.5" customHeight="1">
      <c r="B652" s="177"/>
      <c r="D652" s="178" t="s">
        <v>148</v>
      </c>
      <c r="E652" s="179" t="s">
        <v>20</v>
      </c>
      <c r="F652" s="180" t="s">
        <v>1060</v>
      </c>
      <c r="H652" s="181">
        <v>13.346</v>
      </c>
      <c r="I652" s="182"/>
      <c r="L652" s="177"/>
      <c r="M652" s="183"/>
      <c r="N652" s="184"/>
      <c r="O652" s="184"/>
      <c r="P652" s="184"/>
      <c r="Q652" s="184"/>
      <c r="R652" s="184"/>
      <c r="S652" s="184"/>
      <c r="T652" s="185"/>
      <c r="AT652" s="179" t="s">
        <v>148</v>
      </c>
      <c r="AU652" s="179" t="s">
        <v>81</v>
      </c>
      <c r="AV652" s="11" t="s">
        <v>81</v>
      </c>
      <c r="AW652" s="11" t="s">
        <v>37</v>
      </c>
      <c r="AX652" s="11" t="s">
        <v>73</v>
      </c>
      <c r="AY652" s="179" t="s">
        <v>139</v>
      </c>
    </row>
    <row r="653" spans="2:51" s="13" customFormat="1" ht="22.5" customHeight="1">
      <c r="B653" s="194"/>
      <c r="D653" s="195" t="s">
        <v>148</v>
      </c>
      <c r="E653" s="196" t="s">
        <v>20</v>
      </c>
      <c r="F653" s="197" t="s">
        <v>151</v>
      </c>
      <c r="H653" s="198">
        <v>13.346</v>
      </c>
      <c r="I653" s="199"/>
      <c r="L653" s="194"/>
      <c r="M653" s="200"/>
      <c r="N653" s="201"/>
      <c r="O653" s="201"/>
      <c r="P653" s="201"/>
      <c r="Q653" s="201"/>
      <c r="R653" s="201"/>
      <c r="S653" s="201"/>
      <c r="T653" s="202"/>
      <c r="AT653" s="203" t="s">
        <v>148</v>
      </c>
      <c r="AU653" s="203" t="s">
        <v>81</v>
      </c>
      <c r="AV653" s="13" t="s">
        <v>146</v>
      </c>
      <c r="AW653" s="13" t="s">
        <v>37</v>
      </c>
      <c r="AX653" s="13" t="s">
        <v>22</v>
      </c>
      <c r="AY653" s="203" t="s">
        <v>139</v>
      </c>
    </row>
    <row r="654" spans="2:65" s="1" customFormat="1" ht="22.5" customHeight="1">
      <c r="B654" s="164"/>
      <c r="C654" s="165" t="s">
        <v>1061</v>
      </c>
      <c r="D654" s="165" t="s">
        <v>141</v>
      </c>
      <c r="E654" s="166" t="s">
        <v>1062</v>
      </c>
      <c r="F654" s="167" t="s">
        <v>1063</v>
      </c>
      <c r="G654" s="168" t="s">
        <v>144</v>
      </c>
      <c r="H654" s="169">
        <v>104.628</v>
      </c>
      <c r="I654" s="170"/>
      <c r="J654" s="171">
        <f>ROUND(I654*H654,2)</f>
        <v>0</v>
      </c>
      <c r="K654" s="167" t="s">
        <v>145</v>
      </c>
      <c r="L654" s="34"/>
      <c r="M654" s="172" t="s">
        <v>20</v>
      </c>
      <c r="N654" s="173" t="s">
        <v>44</v>
      </c>
      <c r="O654" s="35"/>
      <c r="P654" s="174">
        <f>O654*H654</f>
        <v>0</v>
      </c>
      <c r="Q654" s="174">
        <v>0</v>
      </c>
      <c r="R654" s="174">
        <f>Q654*H654</f>
        <v>0</v>
      </c>
      <c r="S654" s="174">
        <v>0.01049</v>
      </c>
      <c r="T654" s="175">
        <f>S654*H654</f>
        <v>1.09754772</v>
      </c>
      <c r="AR654" s="17" t="s">
        <v>223</v>
      </c>
      <c r="AT654" s="17" t="s">
        <v>141</v>
      </c>
      <c r="AU654" s="17" t="s">
        <v>81</v>
      </c>
      <c r="AY654" s="17" t="s">
        <v>139</v>
      </c>
      <c r="BE654" s="176">
        <f>IF(N654="základní",J654,0)</f>
        <v>0</v>
      </c>
      <c r="BF654" s="176">
        <f>IF(N654="snížená",J654,0)</f>
        <v>0</v>
      </c>
      <c r="BG654" s="176">
        <f>IF(N654="zákl. přenesená",J654,0)</f>
        <v>0</v>
      </c>
      <c r="BH654" s="176">
        <f>IF(N654="sníž. přenesená",J654,0)</f>
        <v>0</v>
      </c>
      <c r="BI654" s="176">
        <f>IF(N654="nulová",J654,0)</f>
        <v>0</v>
      </c>
      <c r="BJ654" s="17" t="s">
        <v>22</v>
      </c>
      <c r="BK654" s="176">
        <f>ROUND(I654*H654,2)</f>
        <v>0</v>
      </c>
      <c r="BL654" s="17" t="s">
        <v>223</v>
      </c>
      <c r="BM654" s="17" t="s">
        <v>1064</v>
      </c>
    </row>
    <row r="655" spans="2:51" s="11" customFormat="1" ht="22.5" customHeight="1">
      <c r="B655" s="177"/>
      <c r="D655" s="178" t="s">
        <v>148</v>
      </c>
      <c r="E655" s="179" t="s">
        <v>20</v>
      </c>
      <c r="F655" s="180" t="s">
        <v>1065</v>
      </c>
      <c r="H655" s="181">
        <v>104.628</v>
      </c>
      <c r="I655" s="182"/>
      <c r="L655" s="177"/>
      <c r="M655" s="183"/>
      <c r="N655" s="184"/>
      <c r="O655" s="184"/>
      <c r="P655" s="184"/>
      <c r="Q655" s="184"/>
      <c r="R655" s="184"/>
      <c r="S655" s="184"/>
      <c r="T655" s="185"/>
      <c r="AT655" s="179" t="s">
        <v>148</v>
      </c>
      <c r="AU655" s="179" t="s">
        <v>81</v>
      </c>
      <c r="AV655" s="11" t="s">
        <v>81</v>
      </c>
      <c r="AW655" s="11" t="s">
        <v>37</v>
      </c>
      <c r="AX655" s="11" t="s">
        <v>73</v>
      </c>
      <c r="AY655" s="179" t="s">
        <v>139</v>
      </c>
    </row>
    <row r="656" spans="2:51" s="13" customFormat="1" ht="22.5" customHeight="1">
      <c r="B656" s="194"/>
      <c r="D656" s="195" t="s">
        <v>148</v>
      </c>
      <c r="E656" s="196" t="s">
        <v>20</v>
      </c>
      <c r="F656" s="197" t="s">
        <v>151</v>
      </c>
      <c r="H656" s="198">
        <v>104.628</v>
      </c>
      <c r="I656" s="199"/>
      <c r="L656" s="194"/>
      <c r="M656" s="200"/>
      <c r="N656" s="201"/>
      <c r="O656" s="201"/>
      <c r="P656" s="201"/>
      <c r="Q656" s="201"/>
      <c r="R656" s="201"/>
      <c r="S656" s="201"/>
      <c r="T656" s="202"/>
      <c r="AT656" s="203" t="s">
        <v>148</v>
      </c>
      <c r="AU656" s="203" t="s">
        <v>81</v>
      </c>
      <c r="AV656" s="13" t="s">
        <v>146</v>
      </c>
      <c r="AW656" s="13" t="s">
        <v>37</v>
      </c>
      <c r="AX656" s="13" t="s">
        <v>22</v>
      </c>
      <c r="AY656" s="203" t="s">
        <v>139</v>
      </c>
    </row>
    <row r="657" spans="2:65" s="1" customFormat="1" ht="22.5" customHeight="1">
      <c r="B657" s="164"/>
      <c r="C657" s="165" t="s">
        <v>1066</v>
      </c>
      <c r="D657" s="165" t="s">
        <v>141</v>
      </c>
      <c r="E657" s="166" t="s">
        <v>1067</v>
      </c>
      <c r="F657" s="167" t="s">
        <v>1068</v>
      </c>
      <c r="G657" s="168" t="s">
        <v>220</v>
      </c>
      <c r="H657" s="169">
        <v>4.309</v>
      </c>
      <c r="I657" s="170"/>
      <c r="J657" s="171">
        <f>ROUND(I657*H657,2)</f>
        <v>0</v>
      </c>
      <c r="K657" s="167" t="s">
        <v>145</v>
      </c>
      <c r="L657" s="34"/>
      <c r="M657" s="172" t="s">
        <v>20</v>
      </c>
      <c r="N657" s="173" t="s">
        <v>44</v>
      </c>
      <c r="O657" s="35"/>
      <c r="P657" s="174">
        <f>O657*H657</f>
        <v>0</v>
      </c>
      <c r="Q657" s="174">
        <v>0</v>
      </c>
      <c r="R657" s="174">
        <f>Q657*H657</f>
        <v>0</v>
      </c>
      <c r="S657" s="174">
        <v>0</v>
      </c>
      <c r="T657" s="175">
        <f>S657*H657</f>
        <v>0</v>
      </c>
      <c r="AR657" s="17" t="s">
        <v>223</v>
      </c>
      <c r="AT657" s="17" t="s">
        <v>141</v>
      </c>
      <c r="AU657" s="17" t="s">
        <v>81</v>
      </c>
      <c r="AY657" s="17" t="s">
        <v>139</v>
      </c>
      <c r="BE657" s="176">
        <f>IF(N657="základní",J657,0)</f>
        <v>0</v>
      </c>
      <c r="BF657" s="176">
        <f>IF(N657="snížená",J657,0)</f>
        <v>0</v>
      </c>
      <c r="BG657" s="176">
        <f>IF(N657="zákl. přenesená",J657,0)</f>
        <v>0</v>
      </c>
      <c r="BH657" s="176">
        <f>IF(N657="sníž. přenesená",J657,0)</f>
        <v>0</v>
      </c>
      <c r="BI657" s="176">
        <f>IF(N657="nulová",J657,0)</f>
        <v>0</v>
      </c>
      <c r="BJ657" s="17" t="s">
        <v>22</v>
      </c>
      <c r="BK657" s="176">
        <f>ROUND(I657*H657,2)</f>
        <v>0</v>
      </c>
      <c r="BL657" s="17" t="s">
        <v>223</v>
      </c>
      <c r="BM657" s="17" t="s">
        <v>1069</v>
      </c>
    </row>
    <row r="658" spans="2:63" s="10" customFormat="1" ht="29.25" customHeight="1">
      <c r="B658" s="150"/>
      <c r="D658" s="161" t="s">
        <v>72</v>
      </c>
      <c r="E658" s="162" t="s">
        <v>1070</v>
      </c>
      <c r="F658" s="162" t="s">
        <v>1071</v>
      </c>
      <c r="I658" s="153"/>
      <c r="J658" s="163">
        <f>BK658</f>
        <v>0</v>
      </c>
      <c r="L658" s="150"/>
      <c r="M658" s="155"/>
      <c r="N658" s="156"/>
      <c r="O658" s="156"/>
      <c r="P658" s="157">
        <f>SUM(P659:P677)</f>
        <v>0</v>
      </c>
      <c r="Q658" s="156"/>
      <c r="R658" s="157">
        <f>SUM(R659:R677)</f>
        <v>0.39214</v>
      </c>
      <c r="S658" s="156"/>
      <c r="T658" s="158">
        <f>SUM(T659:T677)</f>
        <v>0.0244655</v>
      </c>
      <c r="AR658" s="151" t="s">
        <v>81</v>
      </c>
      <c r="AT658" s="159" t="s">
        <v>72</v>
      </c>
      <c r="AU658" s="159" t="s">
        <v>22</v>
      </c>
      <c r="AY658" s="151" t="s">
        <v>139</v>
      </c>
      <c r="BK658" s="160">
        <f>SUM(BK659:BK677)</f>
        <v>0</v>
      </c>
    </row>
    <row r="659" spans="2:65" s="1" customFormat="1" ht="22.5" customHeight="1">
      <c r="B659" s="164"/>
      <c r="C659" s="165" t="s">
        <v>1072</v>
      </c>
      <c r="D659" s="165" t="s">
        <v>141</v>
      </c>
      <c r="E659" s="166" t="s">
        <v>1073</v>
      </c>
      <c r="F659" s="167" t="s">
        <v>1074</v>
      </c>
      <c r="G659" s="168" t="s">
        <v>251</v>
      </c>
      <c r="H659" s="169">
        <v>14.65</v>
      </c>
      <c r="I659" s="170"/>
      <c r="J659" s="171">
        <f>ROUND(I659*H659,2)</f>
        <v>0</v>
      </c>
      <c r="K659" s="167" t="s">
        <v>145</v>
      </c>
      <c r="L659" s="34"/>
      <c r="M659" s="172" t="s">
        <v>20</v>
      </c>
      <c r="N659" s="173" t="s">
        <v>44</v>
      </c>
      <c r="O659" s="35"/>
      <c r="P659" s="174">
        <f>O659*H659</f>
        <v>0</v>
      </c>
      <c r="Q659" s="174">
        <v>0</v>
      </c>
      <c r="R659" s="174">
        <f>Q659*H659</f>
        <v>0</v>
      </c>
      <c r="S659" s="174">
        <v>0.00167</v>
      </c>
      <c r="T659" s="175">
        <f>S659*H659</f>
        <v>0.0244655</v>
      </c>
      <c r="AR659" s="17" t="s">
        <v>223</v>
      </c>
      <c r="AT659" s="17" t="s">
        <v>141</v>
      </c>
      <c r="AU659" s="17" t="s">
        <v>81</v>
      </c>
      <c r="AY659" s="17" t="s">
        <v>139</v>
      </c>
      <c r="BE659" s="176">
        <f>IF(N659="základní",J659,0)</f>
        <v>0</v>
      </c>
      <c r="BF659" s="176">
        <f>IF(N659="snížená",J659,0)</f>
        <v>0</v>
      </c>
      <c r="BG659" s="176">
        <f>IF(N659="zákl. přenesená",J659,0)</f>
        <v>0</v>
      </c>
      <c r="BH659" s="176">
        <f>IF(N659="sníž. přenesená",J659,0)</f>
        <v>0</v>
      </c>
      <c r="BI659" s="176">
        <f>IF(N659="nulová",J659,0)</f>
        <v>0</v>
      </c>
      <c r="BJ659" s="17" t="s">
        <v>22</v>
      </c>
      <c r="BK659" s="176">
        <f>ROUND(I659*H659,2)</f>
        <v>0</v>
      </c>
      <c r="BL659" s="17" t="s">
        <v>223</v>
      </c>
      <c r="BM659" s="17" t="s">
        <v>1075</v>
      </c>
    </row>
    <row r="660" spans="2:51" s="11" customFormat="1" ht="22.5" customHeight="1">
      <c r="B660" s="177"/>
      <c r="D660" s="178" t="s">
        <v>148</v>
      </c>
      <c r="E660" s="179" t="s">
        <v>20</v>
      </c>
      <c r="F660" s="180" t="s">
        <v>1076</v>
      </c>
      <c r="H660" s="181">
        <v>14.65</v>
      </c>
      <c r="I660" s="182"/>
      <c r="L660" s="177"/>
      <c r="M660" s="183"/>
      <c r="N660" s="184"/>
      <c r="O660" s="184"/>
      <c r="P660" s="184"/>
      <c r="Q660" s="184"/>
      <c r="R660" s="184"/>
      <c r="S660" s="184"/>
      <c r="T660" s="185"/>
      <c r="AT660" s="179" t="s">
        <v>148</v>
      </c>
      <c r="AU660" s="179" t="s">
        <v>81</v>
      </c>
      <c r="AV660" s="11" t="s">
        <v>81</v>
      </c>
      <c r="AW660" s="11" t="s">
        <v>37</v>
      </c>
      <c r="AX660" s="11" t="s">
        <v>73</v>
      </c>
      <c r="AY660" s="179" t="s">
        <v>139</v>
      </c>
    </row>
    <row r="661" spans="2:51" s="13" customFormat="1" ht="22.5" customHeight="1">
      <c r="B661" s="194"/>
      <c r="D661" s="195" t="s">
        <v>148</v>
      </c>
      <c r="E661" s="196" t="s">
        <v>20</v>
      </c>
      <c r="F661" s="197" t="s">
        <v>151</v>
      </c>
      <c r="H661" s="198">
        <v>14.65</v>
      </c>
      <c r="I661" s="199"/>
      <c r="L661" s="194"/>
      <c r="M661" s="200"/>
      <c r="N661" s="201"/>
      <c r="O661" s="201"/>
      <c r="P661" s="201"/>
      <c r="Q661" s="201"/>
      <c r="R661" s="201"/>
      <c r="S661" s="201"/>
      <c r="T661" s="202"/>
      <c r="AT661" s="203" t="s">
        <v>148</v>
      </c>
      <c r="AU661" s="203" t="s">
        <v>81</v>
      </c>
      <c r="AV661" s="13" t="s">
        <v>146</v>
      </c>
      <c r="AW661" s="13" t="s">
        <v>37</v>
      </c>
      <c r="AX661" s="13" t="s">
        <v>22</v>
      </c>
      <c r="AY661" s="203" t="s">
        <v>139</v>
      </c>
    </row>
    <row r="662" spans="2:65" s="1" customFormat="1" ht="22.5" customHeight="1">
      <c r="B662" s="164"/>
      <c r="C662" s="165" t="s">
        <v>1077</v>
      </c>
      <c r="D662" s="165" t="s">
        <v>141</v>
      </c>
      <c r="E662" s="166" t="s">
        <v>1078</v>
      </c>
      <c r="F662" s="167" t="s">
        <v>1079</v>
      </c>
      <c r="G662" s="168" t="s">
        <v>251</v>
      </c>
      <c r="H662" s="169">
        <v>50</v>
      </c>
      <c r="I662" s="170"/>
      <c r="J662" s="171">
        <f>ROUND(I662*H662,2)</f>
        <v>0</v>
      </c>
      <c r="K662" s="167" t="s">
        <v>145</v>
      </c>
      <c r="L662" s="34"/>
      <c r="M662" s="172" t="s">
        <v>20</v>
      </c>
      <c r="N662" s="173" t="s">
        <v>44</v>
      </c>
      <c r="O662" s="35"/>
      <c r="P662" s="174">
        <f>O662*H662</f>
        <v>0</v>
      </c>
      <c r="Q662" s="174">
        <v>0.00131</v>
      </c>
      <c r="R662" s="174">
        <f>Q662*H662</f>
        <v>0.0655</v>
      </c>
      <c r="S662" s="174">
        <v>0</v>
      </c>
      <c r="T662" s="175">
        <f>S662*H662</f>
        <v>0</v>
      </c>
      <c r="AR662" s="17" t="s">
        <v>223</v>
      </c>
      <c r="AT662" s="17" t="s">
        <v>141</v>
      </c>
      <c r="AU662" s="17" t="s">
        <v>81</v>
      </c>
      <c r="AY662" s="17" t="s">
        <v>139</v>
      </c>
      <c r="BE662" s="176">
        <f>IF(N662="základní",J662,0)</f>
        <v>0</v>
      </c>
      <c r="BF662" s="176">
        <f>IF(N662="snížená",J662,0)</f>
        <v>0</v>
      </c>
      <c r="BG662" s="176">
        <f>IF(N662="zákl. přenesená",J662,0)</f>
        <v>0</v>
      </c>
      <c r="BH662" s="176">
        <f>IF(N662="sníž. přenesená",J662,0)</f>
        <v>0</v>
      </c>
      <c r="BI662" s="176">
        <f>IF(N662="nulová",J662,0)</f>
        <v>0</v>
      </c>
      <c r="BJ662" s="17" t="s">
        <v>22</v>
      </c>
      <c r="BK662" s="176">
        <f>ROUND(I662*H662,2)</f>
        <v>0</v>
      </c>
      <c r="BL662" s="17" t="s">
        <v>223</v>
      </c>
      <c r="BM662" s="17" t="s">
        <v>1080</v>
      </c>
    </row>
    <row r="663" spans="2:51" s="11" customFormat="1" ht="22.5" customHeight="1">
      <c r="B663" s="177"/>
      <c r="D663" s="178" t="s">
        <v>148</v>
      </c>
      <c r="E663" s="179" t="s">
        <v>20</v>
      </c>
      <c r="F663" s="180" t="s">
        <v>393</v>
      </c>
      <c r="H663" s="181">
        <v>50</v>
      </c>
      <c r="I663" s="182"/>
      <c r="L663" s="177"/>
      <c r="M663" s="183"/>
      <c r="N663" s="184"/>
      <c r="O663" s="184"/>
      <c r="P663" s="184"/>
      <c r="Q663" s="184"/>
      <c r="R663" s="184"/>
      <c r="S663" s="184"/>
      <c r="T663" s="185"/>
      <c r="AT663" s="179" t="s">
        <v>148</v>
      </c>
      <c r="AU663" s="179" t="s">
        <v>81</v>
      </c>
      <c r="AV663" s="11" t="s">
        <v>81</v>
      </c>
      <c r="AW663" s="11" t="s">
        <v>37</v>
      </c>
      <c r="AX663" s="11" t="s">
        <v>73</v>
      </c>
      <c r="AY663" s="179" t="s">
        <v>139</v>
      </c>
    </row>
    <row r="664" spans="2:51" s="12" customFormat="1" ht="22.5" customHeight="1">
      <c r="B664" s="186"/>
      <c r="D664" s="178" t="s">
        <v>148</v>
      </c>
      <c r="E664" s="187" t="s">
        <v>20</v>
      </c>
      <c r="F664" s="188" t="s">
        <v>1081</v>
      </c>
      <c r="H664" s="189" t="s">
        <v>20</v>
      </c>
      <c r="I664" s="190"/>
      <c r="L664" s="186"/>
      <c r="M664" s="191"/>
      <c r="N664" s="192"/>
      <c r="O664" s="192"/>
      <c r="P664" s="192"/>
      <c r="Q664" s="192"/>
      <c r="R664" s="192"/>
      <c r="S664" s="192"/>
      <c r="T664" s="193"/>
      <c r="AT664" s="189" t="s">
        <v>148</v>
      </c>
      <c r="AU664" s="189" t="s">
        <v>81</v>
      </c>
      <c r="AV664" s="12" t="s">
        <v>22</v>
      </c>
      <c r="AW664" s="12" t="s">
        <v>37</v>
      </c>
      <c r="AX664" s="12" t="s">
        <v>73</v>
      </c>
      <c r="AY664" s="189" t="s">
        <v>139</v>
      </c>
    </row>
    <row r="665" spans="2:51" s="13" customFormat="1" ht="22.5" customHeight="1">
      <c r="B665" s="194"/>
      <c r="D665" s="195" t="s">
        <v>148</v>
      </c>
      <c r="E665" s="196" t="s">
        <v>20</v>
      </c>
      <c r="F665" s="197" t="s">
        <v>151</v>
      </c>
      <c r="H665" s="198">
        <v>50</v>
      </c>
      <c r="I665" s="199"/>
      <c r="L665" s="194"/>
      <c r="M665" s="200"/>
      <c r="N665" s="201"/>
      <c r="O665" s="201"/>
      <c r="P665" s="201"/>
      <c r="Q665" s="201"/>
      <c r="R665" s="201"/>
      <c r="S665" s="201"/>
      <c r="T665" s="202"/>
      <c r="AT665" s="203" t="s">
        <v>148</v>
      </c>
      <c r="AU665" s="203" t="s">
        <v>81</v>
      </c>
      <c r="AV665" s="13" t="s">
        <v>146</v>
      </c>
      <c r="AW665" s="13" t="s">
        <v>37</v>
      </c>
      <c r="AX665" s="13" t="s">
        <v>22</v>
      </c>
      <c r="AY665" s="203" t="s">
        <v>139</v>
      </c>
    </row>
    <row r="666" spans="2:65" s="1" customFormat="1" ht="31.5" customHeight="1">
      <c r="B666" s="164"/>
      <c r="C666" s="165" t="s">
        <v>1082</v>
      </c>
      <c r="D666" s="165" t="s">
        <v>141</v>
      </c>
      <c r="E666" s="166" t="s">
        <v>1083</v>
      </c>
      <c r="F666" s="167" t="s">
        <v>1084</v>
      </c>
      <c r="G666" s="168" t="s">
        <v>251</v>
      </c>
      <c r="H666" s="169">
        <v>50</v>
      </c>
      <c r="I666" s="170"/>
      <c r="J666" s="171">
        <f>ROUND(I666*H666,2)</f>
        <v>0</v>
      </c>
      <c r="K666" s="167" t="s">
        <v>145</v>
      </c>
      <c r="L666" s="34"/>
      <c r="M666" s="172" t="s">
        <v>20</v>
      </c>
      <c r="N666" s="173" t="s">
        <v>44</v>
      </c>
      <c r="O666" s="35"/>
      <c r="P666" s="174">
        <f>O666*H666</f>
        <v>0</v>
      </c>
      <c r="Q666" s="174">
        <v>0.00584</v>
      </c>
      <c r="R666" s="174">
        <f>Q666*H666</f>
        <v>0.292</v>
      </c>
      <c r="S666" s="174">
        <v>0</v>
      </c>
      <c r="T666" s="175">
        <f>S666*H666</f>
        <v>0</v>
      </c>
      <c r="AR666" s="17" t="s">
        <v>223</v>
      </c>
      <c r="AT666" s="17" t="s">
        <v>141</v>
      </c>
      <c r="AU666" s="17" t="s">
        <v>81</v>
      </c>
      <c r="AY666" s="17" t="s">
        <v>139</v>
      </c>
      <c r="BE666" s="176">
        <f>IF(N666="základní",J666,0)</f>
        <v>0</v>
      </c>
      <c r="BF666" s="176">
        <f>IF(N666="snížená",J666,0)</f>
        <v>0</v>
      </c>
      <c r="BG666" s="176">
        <f>IF(N666="zákl. přenesená",J666,0)</f>
        <v>0</v>
      </c>
      <c r="BH666" s="176">
        <f>IF(N666="sníž. přenesená",J666,0)</f>
        <v>0</v>
      </c>
      <c r="BI666" s="176">
        <f>IF(N666="nulová",J666,0)</f>
        <v>0</v>
      </c>
      <c r="BJ666" s="17" t="s">
        <v>22</v>
      </c>
      <c r="BK666" s="176">
        <f>ROUND(I666*H666,2)</f>
        <v>0</v>
      </c>
      <c r="BL666" s="17" t="s">
        <v>223</v>
      </c>
      <c r="BM666" s="17" t="s">
        <v>1085</v>
      </c>
    </row>
    <row r="667" spans="2:51" s="11" customFormat="1" ht="22.5" customHeight="1">
      <c r="B667" s="177"/>
      <c r="D667" s="178" t="s">
        <v>148</v>
      </c>
      <c r="E667" s="179" t="s">
        <v>20</v>
      </c>
      <c r="F667" s="180" t="s">
        <v>393</v>
      </c>
      <c r="H667" s="181">
        <v>50</v>
      </c>
      <c r="I667" s="182"/>
      <c r="L667" s="177"/>
      <c r="M667" s="183"/>
      <c r="N667" s="184"/>
      <c r="O667" s="184"/>
      <c r="P667" s="184"/>
      <c r="Q667" s="184"/>
      <c r="R667" s="184"/>
      <c r="S667" s="184"/>
      <c r="T667" s="185"/>
      <c r="AT667" s="179" t="s">
        <v>148</v>
      </c>
      <c r="AU667" s="179" t="s">
        <v>81</v>
      </c>
      <c r="AV667" s="11" t="s">
        <v>81</v>
      </c>
      <c r="AW667" s="11" t="s">
        <v>37</v>
      </c>
      <c r="AX667" s="11" t="s">
        <v>73</v>
      </c>
      <c r="AY667" s="179" t="s">
        <v>139</v>
      </c>
    </row>
    <row r="668" spans="2:51" s="12" customFormat="1" ht="22.5" customHeight="1">
      <c r="B668" s="186"/>
      <c r="D668" s="178" t="s">
        <v>148</v>
      </c>
      <c r="E668" s="187" t="s">
        <v>20</v>
      </c>
      <c r="F668" s="188" t="s">
        <v>1086</v>
      </c>
      <c r="H668" s="189" t="s">
        <v>20</v>
      </c>
      <c r="I668" s="190"/>
      <c r="L668" s="186"/>
      <c r="M668" s="191"/>
      <c r="N668" s="192"/>
      <c r="O668" s="192"/>
      <c r="P668" s="192"/>
      <c r="Q668" s="192"/>
      <c r="R668" s="192"/>
      <c r="S668" s="192"/>
      <c r="T668" s="193"/>
      <c r="AT668" s="189" t="s">
        <v>148</v>
      </c>
      <c r="AU668" s="189" t="s">
        <v>81</v>
      </c>
      <c r="AV668" s="12" t="s">
        <v>22</v>
      </c>
      <c r="AW668" s="12" t="s">
        <v>37</v>
      </c>
      <c r="AX668" s="12" t="s">
        <v>73</v>
      </c>
      <c r="AY668" s="189" t="s">
        <v>139</v>
      </c>
    </row>
    <row r="669" spans="2:51" s="13" customFormat="1" ht="22.5" customHeight="1">
      <c r="B669" s="194"/>
      <c r="D669" s="195" t="s">
        <v>148</v>
      </c>
      <c r="E669" s="196" t="s">
        <v>20</v>
      </c>
      <c r="F669" s="197" t="s">
        <v>151</v>
      </c>
      <c r="H669" s="198">
        <v>50</v>
      </c>
      <c r="I669" s="199"/>
      <c r="L669" s="194"/>
      <c r="M669" s="200"/>
      <c r="N669" s="201"/>
      <c r="O669" s="201"/>
      <c r="P669" s="201"/>
      <c r="Q669" s="201"/>
      <c r="R669" s="201"/>
      <c r="S669" s="201"/>
      <c r="T669" s="202"/>
      <c r="AT669" s="203" t="s">
        <v>148</v>
      </c>
      <c r="AU669" s="203" t="s">
        <v>81</v>
      </c>
      <c r="AV669" s="13" t="s">
        <v>146</v>
      </c>
      <c r="AW669" s="13" t="s">
        <v>37</v>
      </c>
      <c r="AX669" s="13" t="s">
        <v>22</v>
      </c>
      <c r="AY669" s="203" t="s">
        <v>139</v>
      </c>
    </row>
    <row r="670" spans="2:65" s="1" customFormat="1" ht="22.5" customHeight="1">
      <c r="B670" s="164"/>
      <c r="C670" s="165" t="s">
        <v>1087</v>
      </c>
      <c r="D670" s="165" t="s">
        <v>141</v>
      </c>
      <c r="E670" s="166" t="s">
        <v>1088</v>
      </c>
      <c r="F670" s="167" t="s">
        <v>1089</v>
      </c>
      <c r="G670" s="168" t="s">
        <v>251</v>
      </c>
      <c r="H670" s="169">
        <v>16</v>
      </c>
      <c r="I670" s="170"/>
      <c r="J670" s="171">
        <f>ROUND(I670*H670,2)</f>
        <v>0</v>
      </c>
      <c r="K670" s="167" t="s">
        <v>145</v>
      </c>
      <c r="L670" s="34"/>
      <c r="M670" s="172" t="s">
        <v>20</v>
      </c>
      <c r="N670" s="173" t="s">
        <v>44</v>
      </c>
      <c r="O670" s="35"/>
      <c r="P670" s="174">
        <f>O670*H670</f>
        <v>0</v>
      </c>
      <c r="Q670" s="174">
        <v>0.00137</v>
      </c>
      <c r="R670" s="174">
        <f>Q670*H670</f>
        <v>0.02192</v>
      </c>
      <c r="S670" s="174">
        <v>0</v>
      </c>
      <c r="T670" s="175">
        <f>S670*H670</f>
        <v>0</v>
      </c>
      <c r="AR670" s="17" t="s">
        <v>223</v>
      </c>
      <c r="AT670" s="17" t="s">
        <v>141</v>
      </c>
      <c r="AU670" s="17" t="s">
        <v>81</v>
      </c>
      <c r="AY670" s="17" t="s">
        <v>139</v>
      </c>
      <c r="BE670" s="176">
        <f>IF(N670="základní",J670,0)</f>
        <v>0</v>
      </c>
      <c r="BF670" s="176">
        <f>IF(N670="snížená",J670,0)</f>
        <v>0</v>
      </c>
      <c r="BG670" s="176">
        <f>IF(N670="zákl. přenesená",J670,0)</f>
        <v>0</v>
      </c>
      <c r="BH670" s="176">
        <f>IF(N670="sníž. přenesená",J670,0)</f>
        <v>0</v>
      </c>
      <c r="BI670" s="176">
        <f>IF(N670="nulová",J670,0)</f>
        <v>0</v>
      </c>
      <c r="BJ670" s="17" t="s">
        <v>22</v>
      </c>
      <c r="BK670" s="176">
        <f>ROUND(I670*H670,2)</f>
        <v>0</v>
      </c>
      <c r="BL670" s="17" t="s">
        <v>223</v>
      </c>
      <c r="BM670" s="17" t="s">
        <v>1090</v>
      </c>
    </row>
    <row r="671" spans="2:51" s="11" customFormat="1" ht="22.5" customHeight="1">
      <c r="B671" s="177"/>
      <c r="D671" s="178" t="s">
        <v>148</v>
      </c>
      <c r="E671" s="179" t="s">
        <v>20</v>
      </c>
      <c r="F671" s="180" t="s">
        <v>223</v>
      </c>
      <c r="H671" s="181">
        <v>16</v>
      </c>
      <c r="I671" s="182"/>
      <c r="L671" s="177"/>
      <c r="M671" s="183"/>
      <c r="N671" s="184"/>
      <c r="O671" s="184"/>
      <c r="P671" s="184"/>
      <c r="Q671" s="184"/>
      <c r="R671" s="184"/>
      <c r="S671" s="184"/>
      <c r="T671" s="185"/>
      <c r="AT671" s="179" t="s">
        <v>148</v>
      </c>
      <c r="AU671" s="179" t="s">
        <v>81</v>
      </c>
      <c r="AV671" s="11" t="s">
        <v>81</v>
      </c>
      <c r="AW671" s="11" t="s">
        <v>37</v>
      </c>
      <c r="AX671" s="11" t="s">
        <v>73</v>
      </c>
      <c r="AY671" s="179" t="s">
        <v>139</v>
      </c>
    </row>
    <row r="672" spans="2:51" s="12" customFormat="1" ht="22.5" customHeight="1">
      <c r="B672" s="186"/>
      <c r="D672" s="178" t="s">
        <v>148</v>
      </c>
      <c r="E672" s="187" t="s">
        <v>20</v>
      </c>
      <c r="F672" s="188" t="s">
        <v>1091</v>
      </c>
      <c r="H672" s="189" t="s">
        <v>20</v>
      </c>
      <c r="I672" s="190"/>
      <c r="L672" s="186"/>
      <c r="M672" s="191"/>
      <c r="N672" s="192"/>
      <c r="O672" s="192"/>
      <c r="P672" s="192"/>
      <c r="Q672" s="192"/>
      <c r="R672" s="192"/>
      <c r="S672" s="192"/>
      <c r="T672" s="193"/>
      <c r="AT672" s="189" t="s">
        <v>148</v>
      </c>
      <c r="AU672" s="189" t="s">
        <v>81</v>
      </c>
      <c r="AV672" s="12" t="s">
        <v>22</v>
      </c>
      <c r="AW672" s="12" t="s">
        <v>37</v>
      </c>
      <c r="AX672" s="12" t="s">
        <v>73</v>
      </c>
      <c r="AY672" s="189" t="s">
        <v>139</v>
      </c>
    </row>
    <row r="673" spans="2:51" s="13" customFormat="1" ht="22.5" customHeight="1">
      <c r="B673" s="194"/>
      <c r="D673" s="195" t="s">
        <v>148</v>
      </c>
      <c r="E673" s="196" t="s">
        <v>20</v>
      </c>
      <c r="F673" s="197" t="s">
        <v>151</v>
      </c>
      <c r="H673" s="198">
        <v>16</v>
      </c>
      <c r="I673" s="199"/>
      <c r="L673" s="194"/>
      <c r="M673" s="200"/>
      <c r="N673" s="201"/>
      <c r="O673" s="201"/>
      <c r="P673" s="201"/>
      <c r="Q673" s="201"/>
      <c r="R673" s="201"/>
      <c r="S673" s="201"/>
      <c r="T673" s="202"/>
      <c r="AT673" s="203" t="s">
        <v>148</v>
      </c>
      <c r="AU673" s="203" t="s">
        <v>81</v>
      </c>
      <c r="AV673" s="13" t="s">
        <v>146</v>
      </c>
      <c r="AW673" s="13" t="s">
        <v>37</v>
      </c>
      <c r="AX673" s="13" t="s">
        <v>22</v>
      </c>
      <c r="AY673" s="203" t="s">
        <v>139</v>
      </c>
    </row>
    <row r="674" spans="2:65" s="1" customFormat="1" ht="31.5" customHeight="1">
      <c r="B674" s="164"/>
      <c r="C674" s="165" t="s">
        <v>1092</v>
      </c>
      <c r="D674" s="165" t="s">
        <v>141</v>
      </c>
      <c r="E674" s="166" t="s">
        <v>1093</v>
      </c>
      <c r="F674" s="167" t="s">
        <v>1094</v>
      </c>
      <c r="G674" s="168" t="s">
        <v>251</v>
      </c>
      <c r="H674" s="169">
        <v>6</v>
      </c>
      <c r="I674" s="170"/>
      <c r="J674" s="171">
        <f>ROUND(I674*H674,2)</f>
        <v>0</v>
      </c>
      <c r="K674" s="167" t="s">
        <v>145</v>
      </c>
      <c r="L674" s="34"/>
      <c r="M674" s="172" t="s">
        <v>20</v>
      </c>
      <c r="N674" s="173" t="s">
        <v>44</v>
      </c>
      <c r="O674" s="35"/>
      <c r="P674" s="174">
        <f>O674*H674</f>
        <v>0</v>
      </c>
      <c r="Q674" s="174">
        <v>0.00212</v>
      </c>
      <c r="R674" s="174">
        <f>Q674*H674</f>
        <v>0.012719999999999999</v>
      </c>
      <c r="S674" s="174">
        <v>0</v>
      </c>
      <c r="T674" s="175">
        <f>S674*H674</f>
        <v>0</v>
      </c>
      <c r="AR674" s="17" t="s">
        <v>223</v>
      </c>
      <c r="AT674" s="17" t="s">
        <v>141</v>
      </c>
      <c r="AU674" s="17" t="s">
        <v>81</v>
      </c>
      <c r="AY674" s="17" t="s">
        <v>139</v>
      </c>
      <c r="BE674" s="176">
        <f>IF(N674="základní",J674,0)</f>
        <v>0</v>
      </c>
      <c r="BF674" s="176">
        <f>IF(N674="snížená",J674,0)</f>
        <v>0</v>
      </c>
      <c r="BG674" s="176">
        <f>IF(N674="zákl. přenesená",J674,0)</f>
        <v>0</v>
      </c>
      <c r="BH674" s="176">
        <f>IF(N674="sníž. přenesená",J674,0)</f>
        <v>0</v>
      </c>
      <c r="BI674" s="176">
        <f>IF(N674="nulová",J674,0)</f>
        <v>0</v>
      </c>
      <c r="BJ674" s="17" t="s">
        <v>22</v>
      </c>
      <c r="BK674" s="176">
        <f>ROUND(I674*H674,2)</f>
        <v>0</v>
      </c>
      <c r="BL674" s="17" t="s">
        <v>223</v>
      </c>
      <c r="BM674" s="17" t="s">
        <v>1095</v>
      </c>
    </row>
    <row r="675" spans="2:51" s="11" customFormat="1" ht="22.5" customHeight="1">
      <c r="B675" s="177"/>
      <c r="D675" s="178" t="s">
        <v>148</v>
      </c>
      <c r="E675" s="179" t="s">
        <v>20</v>
      </c>
      <c r="F675" s="180" t="s">
        <v>171</v>
      </c>
      <c r="H675" s="181">
        <v>6</v>
      </c>
      <c r="I675" s="182"/>
      <c r="L675" s="177"/>
      <c r="M675" s="183"/>
      <c r="N675" s="184"/>
      <c r="O675" s="184"/>
      <c r="P675" s="184"/>
      <c r="Q675" s="184"/>
      <c r="R675" s="184"/>
      <c r="S675" s="184"/>
      <c r="T675" s="185"/>
      <c r="AT675" s="179" t="s">
        <v>148</v>
      </c>
      <c r="AU675" s="179" t="s">
        <v>81</v>
      </c>
      <c r="AV675" s="11" t="s">
        <v>81</v>
      </c>
      <c r="AW675" s="11" t="s">
        <v>37</v>
      </c>
      <c r="AX675" s="11" t="s">
        <v>73</v>
      </c>
      <c r="AY675" s="179" t="s">
        <v>139</v>
      </c>
    </row>
    <row r="676" spans="2:51" s="12" customFormat="1" ht="22.5" customHeight="1">
      <c r="B676" s="186"/>
      <c r="D676" s="178" t="s">
        <v>148</v>
      </c>
      <c r="E676" s="187" t="s">
        <v>20</v>
      </c>
      <c r="F676" s="188" t="s">
        <v>1096</v>
      </c>
      <c r="H676" s="189" t="s">
        <v>20</v>
      </c>
      <c r="I676" s="190"/>
      <c r="L676" s="186"/>
      <c r="M676" s="191"/>
      <c r="N676" s="192"/>
      <c r="O676" s="192"/>
      <c r="P676" s="192"/>
      <c r="Q676" s="192"/>
      <c r="R676" s="192"/>
      <c r="S676" s="192"/>
      <c r="T676" s="193"/>
      <c r="AT676" s="189" t="s">
        <v>148</v>
      </c>
      <c r="AU676" s="189" t="s">
        <v>81</v>
      </c>
      <c r="AV676" s="12" t="s">
        <v>22</v>
      </c>
      <c r="AW676" s="12" t="s">
        <v>37</v>
      </c>
      <c r="AX676" s="12" t="s">
        <v>73</v>
      </c>
      <c r="AY676" s="189" t="s">
        <v>139</v>
      </c>
    </row>
    <row r="677" spans="2:51" s="13" customFormat="1" ht="22.5" customHeight="1">
      <c r="B677" s="194"/>
      <c r="D677" s="178" t="s">
        <v>148</v>
      </c>
      <c r="E677" s="204" t="s">
        <v>20</v>
      </c>
      <c r="F677" s="205" t="s">
        <v>151</v>
      </c>
      <c r="H677" s="206">
        <v>6</v>
      </c>
      <c r="I677" s="199"/>
      <c r="L677" s="194"/>
      <c r="M677" s="200"/>
      <c r="N677" s="201"/>
      <c r="O677" s="201"/>
      <c r="P677" s="201"/>
      <c r="Q677" s="201"/>
      <c r="R677" s="201"/>
      <c r="S677" s="201"/>
      <c r="T677" s="202"/>
      <c r="AT677" s="203" t="s">
        <v>148</v>
      </c>
      <c r="AU677" s="203" t="s">
        <v>81</v>
      </c>
      <c r="AV677" s="13" t="s">
        <v>146</v>
      </c>
      <c r="AW677" s="13" t="s">
        <v>37</v>
      </c>
      <c r="AX677" s="13" t="s">
        <v>22</v>
      </c>
      <c r="AY677" s="203" t="s">
        <v>139</v>
      </c>
    </row>
    <row r="678" spans="2:63" s="10" customFormat="1" ht="29.25" customHeight="1">
      <c r="B678" s="150"/>
      <c r="D678" s="161" t="s">
        <v>72</v>
      </c>
      <c r="E678" s="162" t="s">
        <v>1097</v>
      </c>
      <c r="F678" s="162" t="s">
        <v>1098</v>
      </c>
      <c r="I678" s="153"/>
      <c r="J678" s="163">
        <f>BK678</f>
        <v>0</v>
      </c>
      <c r="L678" s="150"/>
      <c r="M678" s="155"/>
      <c r="N678" s="156"/>
      <c r="O678" s="156"/>
      <c r="P678" s="157">
        <f>SUM(P679:P683)</f>
        <v>0</v>
      </c>
      <c r="Q678" s="156"/>
      <c r="R678" s="157">
        <f>SUM(R679:R683)</f>
        <v>0.037</v>
      </c>
      <c r="S678" s="156"/>
      <c r="T678" s="158">
        <f>SUM(T679:T683)</f>
        <v>0</v>
      </c>
      <c r="AR678" s="151" t="s">
        <v>81</v>
      </c>
      <c r="AT678" s="159" t="s">
        <v>72</v>
      </c>
      <c r="AU678" s="159" t="s">
        <v>22</v>
      </c>
      <c r="AY678" s="151" t="s">
        <v>139</v>
      </c>
      <c r="BK678" s="160">
        <f>SUM(BK679:BK683)</f>
        <v>0</v>
      </c>
    </row>
    <row r="679" spans="2:65" s="1" customFormat="1" ht="22.5" customHeight="1">
      <c r="B679" s="164"/>
      <c r="C679" s="165" t="s">
        <v>1099</v>
      </c>
      <c r="D679" s="165" t="s">
        <v>141</v>
      </c>
      <c r="E679" s="166" t="s">
        <v>1100</v>
      </c>
      <c r="F679" s="167" t="s">
        <v>1101</v>
      </c>
      <c r="G679" s="168" t="s">
        <v>318</v>
      </c>
      <c r="H679" s="169">
        <v>1</v>
      </c>
      <c r="I679" s="170"/>
      <c r="J679" s="171">
        <f>ROUND(I679*H679,2)</f>
        <v>0</v>
      </c>
      <c r="K679" s="167" t="s">
        <v>145</v>
      </c>
      <c r="L679" s="34"/>
      <c r="M679" s="172" t="s">
        <v>20</v>
      </c>
      <c r="N679" s="173" t="s">
        <v>44</v>
      </c>
      <c r="O679" s="35"/>
      <c r="P679" s="174">
        <f>O679*H679</f>
        <v>0</v>
      </c>
      <c r="Q679" s="174">
        <v>0</v>
      </c>
      <c r="R679" s="174">
        <f>Q679*H679</f>
        <v>0</v>
      </c>
      <c r="S679" s="174">
        <v>0</v>
      </c>
      <c r="T679" s="175">
        <f>S679*H679</f>
        <v>0</v>
      </c>
      <c r="AR679" s="17" t="s">
        <v>223</v>
      </c>
      <c r="AT679" s="17" t="s">
        <v>141</v>
      </c>
      <c r="AU679" s="17" t="s">
        <v>81</v>
      </c>
      <c r="AY679" s="17" t="s">
        <v>139</v>
      </c>
      <c r="BE679" s="176">
        <f>IF(N679="základní",J679,0)</f>
        <v>0</v>
      </c>
      <c r="BF679" s="176">
        <f>IF(N679="snížená",J679,0)</f>
        <v>0</v>
      </c>
      <c r="BG679" s="176">
        <f>IF(N679="zákl. přenesená",J679,0)</f>
        <v>0</v>
      </c>
      <c r="BH679" s="176">
        <f>IF(N679="sníž. přenesená",J679,0)</f>
        <v>0</v>
      </c>
      <c r="BI679" s="176">
        <f>IF(N679="nulová",J679,0)</f>
        <v>0</v>
      </c>
      <c r="BJ679" s="17" t="s">
        <v>22</v>
      </c>
      <c r="BK679" s="176">
        <f>ROUND(I679*H679,2)</f>
        <v>0</v>
      </c>
      <c r="BL679" s="17" t="s">
        <v>223</v>
      </c>
      <c r="BM679" s="17" t="s">
        <v>1102</v>
      </c>
    </row>
    <row r="680" spans="2:65" s="1" customFormat="1" ht="22.5" customHeight="1">
      <c r="B680" s="164"/>
      <c r="C680" s="207" t="s">
        <v>1103</v>
      </c>
      <c r="D680" s="207" t="s">
        <v>241</v>
      </c>
      <c r="E680" s="208" t="s">
        <v>1104</v>
      </c>
      <c r="F680" s="209" t="s">
        <v>1105</v>
      </c>
      <c r="G680" s="210" t="s">
        <v>318</v>
      </c>
      <c r="H680" s="211">
        <v>1</v>
      </c>
      <c r="I680" s="212"/>
      <c r="J680" s="213">
        <f>ROUND(I680*H680,2)</f>
        <v>0</v>
      </c>
      <c r="K680" s="209" t="s">
        <v>20</v>
      </c>
      <c r="L680" s="214"/>
      <c r="M680" s="215" t="s">
        <v>20</v>
      </c>
      <c r="N680" s="216" t="s">
        <v>44</v>
      </c>
      <c r="O680" s="35"/>
      <c r="P680" s="174">
        <f>O680*H680</f>
        <v>0</v>
      </c>
      <c r="Q680" s="174">
        <v>0.0185</v>
      </c>
      <c r="R680" s="174">
        <f>Q680*H680</f>
        <v>0.0185</v>
      </c>
      <c r="S680" s="174">
        <v>0</v>
      </c>
      <c r="T680" s="175">
        <f>S680*H680</f>
        <v>0</v>
      </c>
      <c r="AR680" s="17" t="s">
        <v>315</v>
      </c>
      <c r="AT680" s="17" t="s">
        <v>241</v>
      </c>
      <c r="AU680" s="17" t="s">
        <v>81</v>
      </c>
      <c r="AY680" s="17" t="s">
        <v>139</v>
      </c>
      <c r="BE680" s="176">
        <f>IF(N680="základní",J680,0)</f>
        <v>0</v>
      </c>
      <c r="BF680" s="176">
        <f>IF(N680="snížená",J680,0)</f>
        <v>0</v>
      </c>
      <c r="BG680" s="176">
        <f>IF(N680="zákl. přenesená",J680,0)</f>
        <v>0</v>
      </c>
      <c r="BH680" s="176">
        <f>IF(N680="sníž. přenesená",J680,0)</f>
        <v>0</v>
      </c>
      <c r="BI680" s="176">
        <f>IF(N680="nulová",J680,0)</f>
        <v>0</v>
      </c>
      <c r="BJ680" s="17" t="s">
        <v>22</v>
      </c>
      <c r="BK680" s="176">
        <f>ROUND(I680*H680,2)</f>
        <v>0</v>
      </c>
      <c r="BL680" s="17" t="s">
        <v>223</v>
      </c>
      <c r="BM680" s="17" t="s">
        <v>1106</v>
      </c>
    </row>
    <row r="681" spans="2:65" s="1" customFormat="1" ht="22.5" customHeight="1">
      <c r="B681" s="164"/>
      <c r="C681" s="165" t="s">
        <v>1107</v>
      </c>
      <c r="D681" s="165" t="s">
        <v>141</v>
      </c>
      <c r="E681" s="166" t="s">
        <v>1108</v>
      </c>
      <c r="F681" s="167" t="s">
        <v>1109</v>
      </c>
      <c r="G681" s="168" t="s">
        <v>318</v>
      </c>
      <c r="H681" s="169">
        <v>1</v>
      </c>
      <c r="I681" s="170"/>
      <c r="J681" s="171">
        <f>ROUND(I681*H681,2)</f>
        <v>0</v>
      </c>
      <c r="K681" s="167" t="s">
        <v>145</v>
      </c>
      <c r="L681" s="34"/>
      <c r="M681" s="172" t="s">
        <v>20</v>
      </c>
      <c r="N681" s="173" t="s">
        <v>44</v>
      </c>
      <c r="O681" s="35"/>
      <c r="P681" s="174">
        <f>O681*H681</f>
        <v>0</v>
      </c>
      <c r="Q681" s="174">
        <v>0</v>
      </c>
      <c r="R681" s="174">
        <f>Q681*H681</f>
        <v>0</v>
      </c>
      <c r="S681" s="174">
        <v>0</v>
      </c>
      <c r="T681" s="175">
        <f>S681*H681</f>
        <v>0</v>
      </c>
      <c r="AR681" s="17" t="s">
        <v>223</v>
      </c>
      <c r="AT681" s="17" t="s">
        <v>141</v>
      </c>
      <c r="AU681" s="17" t="s">
        <v>81</v>
      </c>
      <c r="AY681" s="17" t="s">
        <v>139</v>
      </c>
      <c r="BE681" s="176">
        <f>IF(N681="základní",J681,0)</f>
        <v>0</v>
      </c>
      <c r="BF681" s="176">
        <f>IF(N681="snížená",J681,0)</f>
        <v>0</v>
      </c>
      <c r="BG681" s="176">
        <f>IF(N681="zákl. přenesená",J681,0)</f>
        <v>0</v>
      </c>
      <c r="BH681" s="176">
        <f>IF(N681="sníž. přenesená",J681,0)</f>
        <v>0</v>
      </c>
      <c r="BI681" s="176">
        <f>IF(N681="nulová",J681,0)</f>
        <v>0</v>
      </c>
      <c r="BJ681" s="17" t="s">
        <v>22</v>
      </c>
      <c r="BK681" s="176">
        <f>ROUND(I681*H681,2)</f>
        <v>0</v>
      </c>
      <c r="BL681" s="17" t="s">
        <v>223</v>
      </c>
      <c r="BM681" s="17" t="s">
        <v>1110</v>
      </c>
    </row>
    <row r="682" spans="2:65" s="1" customFormat="1" ht="22.5" customHeight="1">
      <c r="B682" s="164"/>
      <c r="C682" s="207" t="s">
        <v>1111</v>
      </c>
      <c r="D682" s="207" t="s">
        <v>241</v>
      </c>
      <c r="E682" s="208" t="s">
        <v>1112</v>
      </c>
      <c r="F682" s="209" t="s">
        <v>1113</v>
      </c>
      <c r="G682" s="210" t="s">
        <v>318</v>
      </c>
      <c r="H682" s="211">
        <v>1</v>
      </c>
      <c r="I682" s="212"/>
      <c r="J682" s="213">
        <f>ROUND(I682*H682,2)</f>
        <v>0</v>
      </c>
      <c r="K682" s="209" t="s">
        <v>20</v>
      </c>
      <c r="L682" s="214"/>
      <c r="M682" s="215" t="s">
        <v>20</v>
      </c>
      <c r="N682" s="216" t="s">
        <v>44</v>
      </c>
      <c r="O682" s="35"/>
      <c r="P682" s="174">
        <f>O682*H682</f>
        <v>0</v>
      </c>
      <c r="Q682" s="174">
        <v>0.0185</v>
      </c>
      <c r="R682" s="174">
        <f>Q682*H682</f>
        <v>0.0185</v>
      </c>
      <c r="S682" s="174">
        <v>0</v>
      </c>
      <c r="T682" s="175">
        <f>S682*H682</f>
        <v>0</v>
      </c>
      <c r="AR682" s="17" t="s">
        <v>315</v>
      </c>
      <c r="AT682" s="17" t="s">
        <v>241</v>
      </c>
      <c r="AU682" s="17" t="s">
        <v>81</v>
      </c>
      <c r="AY682" s="17" t="s">
        <v>139</v>
      </c>
      <c r="BE682" s="176">
        <f>IF(N682="základní",J682,0)</f>
        <v>0</v>
      </c>
      <c r="BF682" s="176">
        <f>IF(N682="snížená",J682,0)</f>
        <v>0</v>
      </c>
      <c r="BG682" s="176">
        <f>IF(N682="zákl. přenesená",J682,0)</f>
        <v>0</v>
      </c>
      <c r="BH682" s="176">
        <f>IF(N682="sníž. přenesená",J682,0)</f>
        <v>0</v>
      </c>
      <c r="BI682" s="176">
        <f>IF(N682="nulová",J682,0)</f>
        <v>0</v>
      </c>
      <c r="BJ682" s="17" t="s">
        <v>22</v>
      </c>
      <c r="BK682" s="176">
        <f>ROUND(I682*H682,2)</f>
        <v>0</v>
      </c>
      <c r="BL682" s="17" t="s">
        <v>223</v>
      </c>
      <c r="BM682" s="17" t="s">
        <v>1114</v>
      </c>
    </row>
    <row r="683" spans="2:65" s="1" customFormat="1" ht="22.5" customHeight="1">
      <c r="B683" s="164"/>
      <c r="C683" s="165" t="s">
        <v>1115</v>
      </c>
      <c r="D683" s="165" t="s">
        <v>141</v>
      </c>
      <c r="E683" s="166" t="s">
        <v>1116</v>
      </c>
      <c r="F683" s="167" t="s">
        <v>1117</v>
      </c>
      <c r="G683" s="168" t="s">
        <v>220</v>
      </c>
      <c r="H683" s="169">
        <v>0.037</v>
      </c>
      <c r="I683" s="170"/>
      <c r="J683" s="171">
        <f>ROUND(I683*H683,2)</f>
        <v>0</v>
      </c>
      <c r="K683" s="167" t="s">
        <v>145</v>
      </c>
      <c r="L683" s="34"/>
      <c r="M683" s="172" t="s">
        <v>20</v>
      </c>
      <c r="N683" s="173" t="s">
        <v>44</v>
      </c>
      <c r="O683" s="35"/>
      <c r="P683" s="174">
        <f>O683*H683</f>
        <v>0</v>
      </c>
      <c r="Q683" s="174">
        <v>0</v>
      </c>
      <c r="R683" s="174">
        <f>Q683*H683</f>
        <v>0</v>
      </c>
      <c r="S683" s="174">
        <v>0</v>
      </c>
      <c r="T683" s="175">
        <f>S683*H683</f>
        <v>0</v>
      </c>
      <c r="AR683" s="17" t="s">
        <v>223</v>
      </c>
      <c r="AT683" s="17" t="s">
        <v>141</v>
      </c>
      <c r="AU683" s="17" t="s">
        <v>81</v>
      </c>
      <c r="AY683" s="17" t="s">
        <v>139</v>
      </c>
      <c r="BE683" s="176">
        <f>IF(N683="základní",J683,0)</f>
        <v>0</v>
      </c>
      <c r="BF683" s="176">
        <f>IF(N683="snížená",J683,0)</f>
        <v>0</v>
      </c>
      <c r="BG683" s="176">
        <f>IF(N683="zákl. přenesená",J683,0)</f>
        <v>0</v>
      </c>
      <c r="BH683" s="176">
        <f>IF(N683="sníž. přenesená",J683,0)</f>
        <v>0</v>
      </c>
      <c r="BI683" s="176">
        <f>IF(N683="nulová",J683,0)</f>
        <v>0</v>
      </c>
      <c r="BJ683" s="17" t="s">
        <v>22</v>
      </c>
      <c r="BK683" s="176">
        <f>ROUND(I683*H683,2)</f>
        <v>0</v>
      </c>
      <c r="BL683" s="17" t="s">
        <v>223</v>
      </c>
      <c r="BM683" s="17" t="s">
        <v>1118</v>
      </c>
    </row>
    <row r="684" spans="2:63" s="10" customFormat="1" ht="29.25" customHeight="1">
      <c r="B684" s="150"/>
      <c r="D684" s="161" t="s">
        <v>72</v>
      </c>
      <c r="E684" s="162" t="s">
        <v>1119</v>
      </c>
      <c r="F684" s="162" t="s">
        <v>1120</v>
      </c>
      <c r="I684" s="153"/>
      <c r="J684" s="163">
        <f>BK684</f>
        <v>0</v>
      </c>
      <c r="L684" s="150"/>
      <c r="M684" s="155"/>
      <c r="N684" s="156"/>
      <c r="O684" s="156"/>
      <c r="P684" s="157">
        <f>SUM(P685:P823)</f>
        <v>0</v>
      </c>
      <c r="Q684" s="156"/>
      <c r="R684" s="157">
        <f>SUM(R685:R823)</f>
        <v>1343.9592563</v>
      </c>
      <c r="S684" s="156"/>
      <c r="T684" s="158">
        <f>SUM(T685:T823)</f>
        <v>0</v>
      </c>
      <c r="AR684" s="151" t="s">
        <v>81</v>
      </c>
      <c r="AT684" s="159" t="s">
        <v>72</v>
      </c>
      <c r="AU684" s="159" t="s">
        <v>22</v>
      </c>
      <c r="AY684" s="151" t="s">
        <v>139</v>
      </c>
      <c r="BK684" s="160">
        <f>SUM(BK685:BK823)</f>
        <v>0</v>
      </c>
    </row>
    <row r="685" spans="2:65" s="1" customFormat="1" ht="22.5" customHeight="1">
      <c r="B685" s="164"/>
      <c r="C685" s="165" t="s">
        <v>1121</v>
      </c>
      <c r="D685" s="165" t="s">
        <v>141</v>
      </c>
      <c r="E685" s="166" t="s">
        <v>1122</v>
      </c>
      <c r="F685" s="167" t="s">
        <v>1123</v>
      </c>
      <c r="G685" s="168" t="s">
        <v>144</v>
      </c>
      <c r="H685" s="169">
        <v>53.65</v>
      </c>
      <c r="I685" s="170"/>
      <c r="J685" s="171">
        <f>ROUND(I685*H685,2)</f>
        <v>0</v>
      </c>
      <c r="K685" s="167" t="s">
        <v>145</v>
      </c>
      <c r="L685" s="34"/>
      <c r="M685" s="172" t="s">
        <v>20</v>
      </c>
      <c r="N685" s="173" t="s">
        <v>44</v>
      </c>
      <c r="O685" s="35"/>
      <c r="P685" s="174">
        <f>O685*H685</f>
        <v>0</v>
      </c>
      <c r="Q685" s="174">
        <v>5E-05</v>
      </c>
      <c r="R685" s="174">
        <f>Q685*H685</f>
        <v>0.0026825</v>
      </c>
      <c r="S685" s="174">
        <v>0</v>
      </c>
      <c r="T685" s="175">
        <f>S685*H685</f>
        <v>0</v>
      </c>
      <c r="AR685" s="17" t="s">
        <v>223</v>
      </c>
      <c r="AT685" s="17" t="s">
        <v>141</v>
      </c>
      <c r="AU685" s="17" t="s">
        <v>81</v>
      </c>
      <c r="AY685" s="17" t="s">
        <v>139</v>
      </c>
      <c r="BE685" s="176">
        <f>IF(N685="základní",J685,0)</f>
        <v>0</v>
      </c>
      <c r="BF685" s="176">
        <f>IF(N685="snížená",J685,0)</f>
        <v>0</v>
      </c>
      <c r="BG685" s="176">
        <f>IF(N685="zákl. přenesená",J685,0)</f>
        <v>0</v>
      </c>
      <c r="BH685" s="176">
        <f>IF(N685="sníž. přenesená",J685,0)</f>
        <v>0</v>
      </c>
      <c r="BI685" s="176">
        <f>IF(N685="nulová",J685,0)</f>
        <v>0</v>
      </c>
      <c r="BJ685" s="17" t="s">
        <v>22</v>
      </c>
      <c r="BK685" s="176">
        <f>ROUND(I685*H685,2)</f>
        <v>0</v>
      </c>
      <c r="BL685" s="17" t="s">
        <v>223</v>
      </c>
      <c r="BM685" s="17" t="s">
        <v>1124</v>
      </c>
    </row>
    <row r="686" spans="2:51" s="11" customFormat="1" ht="22.5" customHeight="1">
      <c r="B686" s="177"/>
      <c r="D686" s="178" t="s">
        <v>148</v>
      </c>
      <c r="E686" s="179" t="s">
        <v>20</v>
      </c>
      <c r="F686" s="180" t="s">
        <v>1125</v>
      </c>
      <c r="H686" s="181">
        <v>29.97</v>
      </c>
      <c r="I686" s="182"/>
      <c r="L686" s="177"/>
      <c r="M686" s="183"/>
      <c r="N686" s="184"/>
      <c r="O686" s="184"/>
      <c r="P686" s="184"/>
      <c r="Q686" s="184"/>
      <c r="R686" s="184"/>
      <c r="S686" s="184"/>
      <c r="T686" s="185"/>
      <c r="AT686" s="179" t="s">
        <v>148</v>
      </c>
      <c r="AU686" s="179" t="s">
        <v>81</v>
      </c>
      <c r="AV686" s="11" t="s">
        <v>81</v>
      </c>
      <c r="AW686" s="11" t="s">
        <v>37</v>
      </c>
      <c r="AX686" s="11" t="s">
        <v>73</v>
      </c>
      <c r="AY686" s="179" t="s">
        <v>139</v>
      </c>
    </row>
    <row r="687" spans="2:51" s="12" customFormat="1" ht="22.5" customHeight="1">
      <c r="B687" s="186"/>
      <c r="D687" s="178" t="s">
        <v>148</v>
      </c>
      <c r="E687" s="187" t="s">
        <v>20</v>
      </c>
      <c r="F687" s="188" t="s">
        <v>1126</v>
      </c>
      <c r="H687" s="189" t="s">
        <v>20</v>
      </c>
      <c r="I687" s="190"/>
      <c r="L687" s="186"/>
      <c r="M687" s="191"/>
      <c r="N687" s="192"/>
      <c r="O687" s="192"/>
      <c r="P687" s="192"/>
      <c r="Q687" s="192"/>
      <c r="R687" s="192"/>
      <c r="S687" s="192"/>
      <c r="T687" s="193"/>
      <c r="AT687" s="189" t="s">
        <v>148</v>
      </c>
      <c r="AU687" s="189" t="s">
        <v>81</v>
      </c>
      <c r="AV687" s="12" t="s">
        <v>22</v>
      </c>
      <c r="AW687" s="12" t="s">
        <v>37</v>
      </c>
      <c r="AX687" s="12" t="s">
        <v>73</v>
      </c>
      <c r="AY687" s="189" t="s">
        <v>139</v>
      </c>
    </row>
    <row r="688" spans="2:51" s="11" customFormat="1" ht="22.5" customHeight="1">
      <c r="B688" s="177"/>
      <c r="D688" s="178" t="s">
        <v>148</v>
      </c>
      <c r="E688" s="179" t="s">
        <v>20</v>
      </c>
      <c r="F688" s="180" t="s">
        <v>1127</v>
      </c>
      <c r="H688" s="181">
        <v>23.68</v>
      </c>
      <c r="I688" s="182"/>
      <c r="L688" s="177"/>
      <c r="M688" s="183"/>
      <c r="N688" s="184"/>
      <c r="O688" s="184"/>
      <c r="P688" s="184"/>
      <c r="Q688" s="184"/>
      <c r="R688" s="184"/>
      <c r="S688" s="184"/>
      <c r="T688" s="185"/>
      <c r="AT688" s="179" t="s">
        <v>148</v>
      </c>
      <c r="AU688" s="179" t="s">
        <v>81</v>
      </c>
      <c r="AV688" s="11" t="s">
        <v>81</v>
      </c>
      <c r="AW688" s="11" t="s">
        <v>37</v>
      </c>
      <c r="AX688" s="11" t="s">
        <v>73</v>
      </c>
      <c r="AY688" s="179" t="s">
        <v>139</v>
      </c>
    </row>
    <row r="689" spans="2:51" s="12" customFormat="1" ht="22.5" customHeight="1">
      <c r="B689" s="186"/>
      <c r="D689" s="178" t="s">
        <v>148</v>
      </c>
      <c r="E689" s="187" t="s">
        <v>20</v>
      </c>
      <c r="F689" s="188" t="s">
        <v>1128</v>
      </c>
      <c r="H689" s="189" t="s">
        <v>20</v>
      </c>
      <c r="I689" s="190"/>
      <c r="L689" s="186"/>
      <c r="M689" s="191"/>
      <c r="N689" s="192"/>
      <c r="O689" s="192"/>
      <c r="P689" s="192"/>
      <c r="Q689" s="192"/>
      <c r="R689" s="192"/>
      <c r="S689" s="192"/>
      <c r="T689" s="193"/>
      <c r="AT689" s="189" t="s">
        <v>148</v>
      </c>
      <c r="AU689" s="189" t="s">
        <v>81</v>
      </c>
      <c r="AV689" s="12" t="s">
        <v>22</v>
      </c>
      <c r="AW689" s="12" t="s">
        <v>37</v>
      </c>
      <c r="AX689" s="12" t="s">
        <v>73</v>
      </c>
      <c r="AY689" s="189" t="s">
        <v>139</v>
      </c>
    </row>
    <row r="690" spans="2:51" s="13" customFormat="1" ht="22.5" customHeight="1">
      <c r="B690" s="194"/>
      <c r="D690" s="195" t="s">
        <v>148</v>
      </c>
      <c r="E690" s="196" t="s">
        <v>20</v>
      </c>
      <c r="F690" s="197" t="s">
        <v>151</v>
      </c>
      <c r="H690" s="198">
        <v>53.65</v>
      </c>
      <c r="I690" s="199"/>
      <c r="L690" s="194"/>
      <c r="M690" s="200"/>
      <c r="N690" s="201"/>
      <c r="O690" s="201"/>
      <c r="P690" s="201"/>
      <c r="Q690" s="201"/>
      <c r="R690" s="201"/>
      <c r="S690" s="201"/>
      <c r="T690" s="202"/>
      <c r="AT690" s="203" t="s">
        <v>148</v>
      </c>
      <c r="AU690" s="203" t="s">
        <v>81</v>
      </c>
      <c r="AV690" s="13" t="s">
        <v>146</v>
      </c>
      <c r="AW690" s="13" t="s">
        <v>37</v>
      </c>
      <c r="AX690" s="13" t="s">
        <v>22</v>
      </c>
      <c r="AY690" s="203" t="s">
        <v>139</v>
      </c>
    </row>
    <row r="691" spans="2:65" s="1" customFormat="1" ht="31.5" customHeight="1">
      <c r="B691" s="164"/>
      <c r="C691" s="207" t="s">
        <v>1129</v>
      </c>
      <c r="D691" s="207" t="s">
        <v>241</v>
      </c>
      <c r="E691" s="208" t="s">
        <v>1130</v>
      </c>
      <c r="F691" s="209" t="s">
        <v>1131</v>
      </c>
      <c r="G691" s="210" t="s">
        <v>318</v>
      </c>
      <c r="H691" s="211">
        <v>1</v>
      </c>
      <c r="I691" s="212"/>
      <c r="J691" s="213">
        <f>ROUND(I691*H691,2)</f>
        <v>0</v>
      </c>
      <c r="K691" s="209" t="s">
        <v>20</v>
      </c>
      <c r="L691" s="214"/>
      <c r="M691" s="215" t="s">
        <v>20</v>
      </c>
      <c r="N691" s="216" t="s">
        <v>44</v>
      </c>
      <c r="O691" s="35"/>
      <c r="P691" s="174">
        <f>O691*H691</f>
        <v>0</v>
      </c>
      <c r="Q691" s="174">
        <v>0.036</v>
      </c>
      <c r="R691" s="174">
        <f>Q691*H691</f>
        <v>0.036</v>
      </c>
      <c r="S691" s="174">
        <v>0</v>
      </c>
      <c r="T691" s="175">
        <f>S691*H691</f>
        <v>0</v>
      </c>
      <c r="AR691" s="17" t="s">
        <v>315</v>
      </c>
      <c r="AT691" s="17" t="s">
        <v>241</v>
      </c>
      <c r="AU691" s="17" t="s">
        <v>81</v>
      </c>
      <c r="AY691" s="17" t="s">
        <v>139</v>
      </c>
      <c r="BE691" s="176">
        <f>IF(N691="základní",J691,0)</f>
        <v>0</v>
      </c>
      <c r="BF691" s="176">
        <f>IF(N691="snížená",J691,0)</f>
        <v>0</v>
      </c>
      <c r="BG691" s="176">
        <f>IF(N691="zákl. přenesená",J691,0)</f>
        <v>0</v>
      </c>
      <c r="BH691" s="176">
        <f>IF(N691="sníž. přenesená",J691,0)</f>
        <v>0</v>
      </c>
      <c r="BI691" s="176">
        <f>IF(N691="nulová",J691,0)</f>
        <v>0</v>
      </c>
      <c r="BJ691" s="17" t="s">
        <v>22</v>
      </c>
      <c r="BK691" s="176">
        <f>ROUND(I691*H691,2)</f>
        <v>0</v>
      </c>
      <c r="BL691" s="17" t="s">
        <v>223</v>
      </c>
      <c r="BM691" s="17" t="s">
        <v>1132</v>
      </c>
    </row>
    <row r="692" spans="2:51" s="11" customFormat="1" ht="22.5" customHeight="1">
      <c r="B692" s="177"/>
      <c r="D692" s="178" t="s">
        <v>148</v>
      </c>
      <c r="E692" s="179" t="s">
        <v>20</v>
      </c>
      <c r="F692" s="180" t="s">
        <v>22</v>
      </c>
      <c r="H692" s="181">
        <v>1</v>
      </c>
      <c r="I692" s="182"/>
      <c r="L692" s="177"/>
      <c r="M692" s="183"/>
      <c r="N692" s="184"/>
      <c r="O692" s="184"/>
      <c r="P692" s="184"/>
      <c r="Q692" s="184"/>
      <c r="R692" s="184"/>
      <c r="S692" s="184"/>
      <c r="T692" s="185"/>
      <c r="AT692" s="179" t="s">
        <v>148</v>
      </c>
      <c r="AU692" s="179" t="s">
        <v>81</v>
      </c>
      <c r="AV692" s="11" t="s">
        <v>81</v>
      </c>
      <c r="AW692" s="11" t="s">
        <v>37</v>
      </c>
      <c r="AX692" s="11" t="s">
        <v>73</v>
      </c>
      <c r="AY692" s="179" t="s">
        <v>139</v>
      </c>
    </row>
    <row r="693" spans="2:51" s="12" customFormat="1" ht="22.5" customHeight="1">
      <c r="B693" s="186"/>
      <c r="D693" s="178" t="s">
        <v>148</v>
      </c>
      <c r="E693" s="187" t="s">
        <v>20</v>
      </c>
      <c r="F693" s="188" t="s">
        <v>1133</v>
      </c>
      <c r="H693" s="189" t="s">
        <v>20</v>
      </c>
      <c r="I693" s="190"/>
      <c r="L693" s="186"/>
      <c r="M693" s="191"/>
      <c r="N693" s="192"/>
      <c r="O693" s="192"/>
      <c r="P693" s="192"/>
      <c r="Q693" s="192"/>
      <c r="R693" s="192"/>
      <c r="S693" s="192"/>
      <c r="T693" s="193"/>
      <c r="AT693" s="189" t="s">
        <v>148</v>
      </c>
      <c r="AU693" s="189" t="s">
        <v>81</v>
      </c>
      <c r="AV693" s="12" t="s">
        <v>22</v>
      </c>
      <c r="AW693" s="12" t="s">
        <v>37</v>
      </c>
      <c r="AX693" s="12" t="s">
        <v>73</v>
      </c>
      <c r="AY693" s="189" t="s">
        <v>139</v>
      </c>
    </row>
    <row r="694" spans="2:51" s="13" customFormat="1" ht="22.5" customHeight="1">
      <c r="B694" s="194"/>
      <c r="D694" s="195" t="s">
        <v>148</v>
      </c>
      <c r="E694" s="196" t="s">
        <v>20</v>
      </c>
      <c r="F694" s="197" t="s">
        <v>151</v>
      </c>
      <c r="H694" s="198">
        <v>1</v>
      </c>
      <c r="I694" s="199"/>
      <c r="L694" s="194"/>
      <c r="M694" s="200"/>
      <c r="N694" s="201"/>
      <c r="O694" s="201"/>
      <c r="P694" s="201"/>
      <c r="Q694" s="201"/>
      <c r="R694" s="201"/>
      <c r="S694" s="201"/>
      <c r="T694" s="202"/>
      <c r="AT694" s="203" t="s">
        <v>148</v>
      </c>
      <c r="AU694" s="203" t="s">
        <v>81</v>
      </c>
      <c r="AV694" s="13" t="s">
        <v>146</v>
      </c>
      <c r="AW694" s="13" t="s">
        <v>37</v>
      </c>
      <c r="AX694" s="13" t="s">
        <v>22</v>
      </c>
      <c r="AY694" s="203" t="s">
        <v>139</v>
      </c>
    </row>
    <row r="695" spans="2:65" s="1" customFormat="1" ht="31.5" customHeight="1">
      <c r="B695" s="164"/>
      <c r="C695" s="207" t="s">
        <v>1134</v>
      </c>
      <c r="D695" s="207" t="s">
        <v>241</v>
      </c>
      <c r="E695" s="208" t="s">
        <v>1135</v>
      </c>
      <c r="F695" s="209" t="s">
        <v>1136</v>
      </c>
      <c r="G695" s="210" t="s">
        <v>318</v>
      </c>
      <c r="H695" s="211">
        <v>1</v>
      </c>
      <c r="I695" s="212"/>
      <c r="J695" s="213">
        <f>ROUND(I695*H695,2)</f>
        <v>0</v>
      </c>
      <c r="K695" s="209" t="s">
        <v>20</v>
      </c>
      <c r="L695" s="214"/>
      <c r="M695" s="215" t="s">
        <v>20</v>
      </c>
      <c r="N695" s="216" t="s">
        <v>44</v>
      </c>
      <c r="O695" s="35"/>
      <c r="P695" s="174">
        <f>O695*H695</f>
        <v>0</v>
      </c>
      <c r="Q695" s="174">
        <v>0.036</v>
      </c>
      <c r="R695" s="174">
        <f>Q695*H695</f>
        <v>0.036</v>
      </c>
      <c r="S695" s="174">
        <v>0</v>
      </c>
      <c r="T695" s="175">
        <f>S695*H695</f>
        <v>0</v>
      </c>
      <c r="AR695" s="17" t="s">
        <v>315</v>
      </c>
      <c r="AT695" s="17" t="s">
        <v>241</v>
      </c>
      <c r="AU695" s="17" t="s">
        <v>81</v>
      </c>
      <c r="AY695" s="17" t="s">
        <v>139</v>
      </c>
      <c r="BE695" s="176">
        <f>IF(N695="základní",J695,0)</f>
        <v>0</v>
      </c>
      <c r="BF695" s="176">
        <f>IF(N695="snížená",J695,0)</f>
        <v>0</v>
      </c>
      <c r="BG695" s="176">
        <f>IF(N695="zákl. přenesená",J695,0)</f>
        <v>0</v>
      </c>
      <c r="BH695" s="176">
        <f>IF(N695="sníž. přenesená",J695,0)</f>
        <v>0</v>
      </c>
      <c r="BI695" s="176">
        <f>IF(N695="nulová",J695,0)</f>
        <v>0</v>
      </c>
      <c r="BJ695" s="17" t="s">
        <v>22</v>
      </c>
      <c r="BK695" s="176">
        <f>ROUND(I695*H695,2)</f>
        <v>0</v>
      </c>
      <c r="BL695" s="17" t="s">
        <v>223</v>
      </c>
      <c r="BM695" s="17" t="s">
        <v>1137</v>
      </c>
    </row>
    <row r="696" spans="2:51" s="11" customFormat="1" ht="22.5" customHeight="1">
      <c r="B696" s="177"/>
      <c r="D696" s="178" t="s">
        <v>148</v>
      </c>
      <c r="E696" s="179" t="s">
        <v>20</v>
      </c>
      <c r="F696" s="180" t="s">
        <v>22</v>
      </c>
      <c r="H696" s="181">
        <v>1</v>
      </c>
      <c r="I696" s="182"/>
      <c r="L696" s="177"/>
      <c r="M696" s="183"/>
      <c r="N696" s="184"/>
      <c r="O696" s="184"/>
      <c r="P696" s="184"/>
      <c r="Q696" s="184"/>
      <c r="R696" s="184"/>
      <c r="S696" s="184"/>
      <c r="T696" s="185"/>
      <c r="AT696" s="179" t="s">
        <v>148</v>
      </c>
      <c r="AU696" s="179" t="s">
        <v>81</v>
      </c>
      <c r="AV696" s="11" t="s">
        <v>81</v>
      </c>
      <c r="AW696" s="11" t="s">
        <v>37</v>
      </c>
      <c r="AX696" s="11" t="s">
        <v>73</v>
      </c>
      <c r="AY696" s="179" t="s">
        <v>139</v>
      </c>
    </row>
    <row r="697" spans="2:51" s="12" customFormat="1" ht="22.5" customHeight="1">
      <c r="B697" s="186"/>
      <c r="D697" s="178" t="s">
        <v>148</v>
      </c>
      <c r="E697" s="187" t="s">
        <v>20</v>
      </c>
      <c r="F697" s="188" t="s">
        <v>1138</v>
      </c>
      <c r="H697" s="189" t="s">
        <v>20</v>
      </c>
      <c r="I697" s="190"/>
      <c r="L697" s="186"/>
      <c r="M697" s="191"/>
      <c r="N697" s="192"/>
      <c r="O697" s="192"/>
      <c r="P697" s="192"/>
      <c r="Q697" s="192"/>
      <c r="R697" s="192"/>
      <c r="S697" s="192"/>
      <c r="T697" s="193"/>
      <c r="AT697" s="189" t="s">
        <v>148</v>
      </c>
      <c r="AU697" s="189" t="s">
        <v>81</v>
      </c>
      <c r="AV697" s="12" t="s">
        <v>22</v>
      </c>
      <c r="AW697" s="12" t="s">
        <v>37</v>
      </c>
      <c r="AX697" s="12" t="s">
        <v>73</v>
      </c>
      <c r="AY697" s="189" t="s">
        <v>139</v>
      </c>
    </row>
    <row r="698" spans="2:51" s="13" customFormat="1" ht="22.5" customHeight="1">
      <c r="B698" s="194"/>
      <c r="D698" s="195" t="s">
        <v>148</v>
      </c>
      <c r="E698" s="196" t="s">
        <v>20</v>
      </c>
      <c r="F698" s="197" t="s">
        <v>151</v>
      </c>
      <c r="H698" s="198">
        <v>1</v>
      </c>
      <c r="I698" s="199"/>
      <c r="L698" s="194"/>
      <c r="M698" s="200"/>
      <c r="N698" s="201"/>
      <c r="O698" s="201"/>
      <c r="P698" s="201"/>
      <c r="Q698" s="201"/>
      <c r="R698" s="201"/>
      <c r="S698" s="201"/>
      <c r="T698" s="202"/>
      <c r="AT698" s="203" t="s">
        <v>148</v>
      </c>
      <c r="AU698" s="203" t="s">
        <v>81</v>
      </c>
      <c r="AV698" s="13" t="s">
        <v>146</v>
      </c>
      <c r="AW698" s="13" t="s">
        <v>37</v>
      </c>
      <c r="AX698" s="13" t="s">
        <v>22</v>
      </c>
      <c r="AY698" s="203" t="s">
        <v>139</v>
      </c>
    </row>
    <row r="699" spans="2:65" s="1" customFormat="1" ht="22.5" customHeight="1">
      <c r="B699" s="164"/>
      <c r="C699" s="165" t="s">
        <v>1139</v>
      </c>
      <c r="D699" s="165" t="s">
        <v>141</v>
      </c>
      <c r="E699" s="166" t="s">
        <v>1140</v>
      </c>
      <c r="F699" s="167" t="s">
        <v>1141</v>
      </c>
      <c r="G699" s="168" t="s">
        <v>251</v>
      </c>
      <c r="H699" s="169">
        <v>35</v>
      </c>
      <c r="I699" s="170"/>
      <c r="J699" s="171">
        <f>ROUND(I699*H699,2)</f>
        <v>0</v>
      </c>
      <c r="K699" s="167" t="s">
        <v>145</v>
      </c>
      <c r="L699" s="34"/>
      <c r="M699" s="172" t="s">
        <v>20</v>
      </c>
      <c r="N699" s="173" t="s">
        <v>44</v>
      </c>
      <c r="O699" s="35"/>
      <c r="P699" s="174">
        <f>O699*H699</f>
        <v>0</v>
      </c>
      <c r="Q699" s="174">
        <v>6E-05</v>
      </c>
      <c r="R699" s="174">
        <f>Q699*H699</f>
        <v>0.0021</v>
      </c>
      <c r="S699" s="174">
        <v>0</v>
      </c>
      <c r="T699" s="175">
        <f>S699*H699</f>
        <v>0</v>
      </c>
      <c r="AR699" s="17" t="s">
        <v>223</v>
      </c>
      <c r="AT699" s="17" t="s">
        <v>141</v>
      </c>
      <c r="AU699" s="17" t="s">
        <v>81</v>
      </c>
      <c r="AY699" s="17" t="s">
        <v>139</v>
      </c>
      <c r="BE699" s="176">
        <f>IF(N699="základní",J699,0)</f>
        <v>0</v>
      </c>
      <c r="BF699" s="176">
        <f>IF(N699="snížená",J699,0)</f>
        <v>0</v>
      </c>
      <c r="BG699" s="176">
        <f>IF(N699="zákl. přenesená",J699,0)</f>
        <v>0</v>
      </c>
      <c r="BH699" s="176">
        <f>IF(N699="sníž. přenesená",J699,0)</f>
        <v>0</v>
      </c>
      <c r="BI699" s="176">
        <f>IF(N699="nulová",J699,0)</f>
        <v>0</v>
      </c>
      <c r="BJ699" s="17" t="s">
        <v>22</v>
      </c>
      <c r="BK699" s="176">
        <f>ROUND(I699*H699,2)</f>
        <v>0</v>
      </c>
      <c r="BL699" s="17" t="s">
        <v>223</v>
      </c>
      <c r="BM699" s="17" t="s">
        <v>1142</v>
      </c>
    </row>
    <row r="700" spans="2:51" s="11" customFormat="1" ht="22.5" customHeight="1">
      <c r="B700" s="177"/>
      <c r="D700" s="178" t="s">
        <v>148</v>
      </c>
      <c r="E700" s="179" t="s">
        <v>20</v>
      </c>
      <c r="F700" s="180" t="s">
        <v>329</v>
      </c>
      <c r="H700" s="181">
        <v>35</v>
      </c>
      <c r="I700" s="182"/>
      <c r="L700" s="177"/>
      <c r="M700" s="183"/>
      <c r="N700" s="184"/>
      <c r="O700" s="184"/>
      <c r="P700" s="184"/>
      <c r="Q700" s="184"/>
      <c r="R700" s="184"/>
      <c r="S700" s="184"/>
      <c r="T700" s="185"/>
      <c r="AT700" s="179" t="s">
        <v>148</v>
      </c>
      <c r="AU700" s="179" t="s">
        <v>81</v>
      </c>
      <c r="AV700" s="11" t="s">
        <v>81</v>
      </c>
      <c r="AW700" s="11" t="s">
        <v>37</v>
      </c>
      <c r="AX700" s="11" t="s">
        <v>73</v>
      </c>
      <c r="AY700" s="179" t="s">
        <v>139</v>
      </c>
    </row>
    <row r="701" spans="2:51" s="12" customFormat="1" ht="22.5" customHeight="1">
      <c r="B701" s="186"/>
      <c r="D701" s="178" t="s">
        <v>148</v>
      </c>
      <c r="E701" s="187" t="s">
        <v>20</v>
      </c>
      <c r="F701" s="188" t="s">
        <v>1143</v>
      </c>
      <c r="H701" s="189" t="s">
        <v>20</v>
      </c>
      <c r="I701" s="190"/>
      <c r="L701" s="186"/>
      <c r="M701" s="191"/>
      <c r="N701" s="192"/>
      <c r="O701" s="192"/>
      <c r="P701" s="192"/>
      <c r="Q701" s="192"/>
      <c r="R701" s="192"/>
      <c r="S701" s="192"/>
      <c r="T701" s="193"/>
      <c r="AT701" s="189" t="s">
        <v>148</v>
      </c>
      <c r="AU701" s="189" t="s">
        <v>81</v>
      </c>
      <c r="AV701" s="12" t="s">
        <v>22</v>
      </c>
      <c r="AW701" s="12" t="s">
        <v>37</v>
      </c>
      <c r="AX701" s="12" t="s">
        <v>73</v>
      </c>
      <c r="AY701" s="189" t="s">
        <v>139</v>
      </c>
    </row>
    <row r="702" spans="2:51" s="13" customFormat="1" ht="22.5" customHeight="1">
      <c r="B702" s="194"/>
      <c r="D702" s="195" t="s">
        <v>148</v>
      </c>
      <c r="E702" s="196" t="s">
        <v>20</v>
      </c>
      <c r="F702" s="197" t="s">
        <v>151</v>
      </c>
      <c r="H702" s="198">
        <v>35</v>
      </c>
      <c r="I702" s="199"/>
      <c r="L702" s="194"/>
      <c r="M702" s="200"/>
      <c r="N702" s="201"/>
      <c r="O702" s="201"/>
      <c r="P702" s="201"/>
      <c r="Q702" s="201"/>
      <c r="R702" s="201"/>
      <c r="S702" s="201"/>
      <c r="T702" s="202"/>
      <c r="AT702" s="203" t="s">
        <v>148</v>
      </c>
      <c r="AU702" s="203" t="s">
        <v>81</v>
      </c>
      <c r="AV702" s="13" t="s">
        <v>146</v>
      </c>
      <c r="AW702" s="13" t="s">
        <v>37</v>
      </c>
      <c r="AX702" s="13" t="s">
        <v>22</v>
      </c>
      <c r="AY702" s="203" t="s">
        <v>139</v>
      </c>
    </row>
    <row r="703" spans="2:65" s="1" customFormat="1" ht="31.5" customHeight="1">
      <c r="B703" s="164"/>
      <c r="C703" s="207" t="s">
        <v>1144</v>
      </c>
      <c r="D703" s="207" t="s">
        <v>241</v>
      </c>
      <c r="E703" s="208" t="s">
        <v>1145</v>
      </c>
      <c r="F703" s="209" t="s">
        <v>1146</v>
      </c>
      <c r="G703" s="210" t="s">
        <v>1147</v>
      </c>
      <c r="H703" s="211">
        <v>1336.66</v>
      </c>
      <c r="I703" s="212"/>
      <c r="J703" s="213">
        <f>ROUND(I703*H703,2)</f>
        <v>0</v>
      </c>
      <c r="K703" s="209" t="s">
        <v>20</v>
      </c>
      <c r="L703" s="214"/>
      <c r="M703" s="215" t="s">
        <v>20</v>
      </c>
      <c r="N703" s="216" t="s">
        <v>44</v>
      </c>
      <c r="O703" s="35"/>
      <c r="P703" s="174">
        <f>O703*H703</f>
        <v>0</v>
      </c>
      <c r="Q703" s="174">
        <v>1</v>
      </c>
      <c r="R703" s="174">
        <f>Q703*H703</f>
        <v>1336.66</v>
      </c>
      <c r="S703" s="174">
        <v>0</v>
      </c>
      <c r="T703" s="175">
        <f>S703*H703</f>
        <v>0</v>
      </c>
      <c r="AR703" s="17" t="s">
        <v>315</v>
      </c>
      <c r="AT703" s="17" t="s">
        <v>241</v>
      </c>
      <c r="AU703" s="17" t="s">
        <v>81</v>
      </c>
      <c r="AY703" s="17" t="s">
        <v>139</v>
      </c>
      <c r="BE703" s="176">
        <f>IF(N703="základní",J703,0)</f>
        <v>0</v>
      </c>
      <c r="BF703" s="176">
        <f>IF(N703="snížená",J703,0)</f>
        <v>0</v>
      </c>
      <c r="BG703" s="176">
        <f>IF(N703="zákl. přenesená",J703,0)</f>
        <v>0</v>
      </c>
      <c r="BH703" s="176">
        <f>IF(N703="sníž. přenesená",J703,0)</f>
        <v>0</v>
      </c>
      <c r="BI703" s="176">
        <f>IF(N703="nulová",J703,0)</f>
        <v>0</v>
      </c>
      <c r="BJ703" s="17" t="s">
        <v>22</v>
      </c>
      <c r="BK703" s="176">
        <f>ROUND(I703*H703,2)</f>
        <v>0</v>
      </c>
      <c r="BL703" s="17" t="s">
        <v>223</v>
      </c>
      <c r="BM703" s="17" t="s">
        <v>1148</v>
      </c>
    </row>
    <row r="704" spans="2:47" s="1" customFormat="1" ht="30" customHeight="1">
      <c r="B704" s="34"/>
      <c r="D704" s="178" t="s">
        <v>245</v>
      </c>
      <c r="F704" s="217" t="s">
        <v>1149</v>
      </c>
      <c r="I704" s="138"/>
      <c r="L704" s="34"/>
      <c r="M704" s="63"/>
      <c r="N704" s="35"/>
      <c r="O704" s="35"/>
      <c r="P704" s="35"/>
      <c r="Q704" s="35"/>
      <c r="R704" s="35"/>
      <c r="S704" s="35"/>
      <c r="T704" s="64"/>
      <c r="AT704" s="17" t="s">
        <v>245</v>
      </c>
      <c r="AU704" s="17" t="s">
        <v>81</v>
      </c>
    </row>
    <row r="705" spans="2:51" s="11" customFormat="1" ht="22.5" customHeight="1">
      <c r="B705" s="177"/>
      <c r="D705" s="178" t="s">
        <v>148</v>
      </c>
      <c r="E705" s="179" t="s">
        <v>20</v>
      </c>
      <c r="F705" s="180" t="s">
        <v>1150</v>
      </c>
      <c r="H705" s="181">
        <v>110.25</v>
      </c>
      <c r="I705" s="182"/>
      <c r="L705" s="177"/>
      <c r="M705" s="183"/>
      <c r="N705" s="184"/>
      <c r="O705" s="184"/>
      <c r="P705" s="184"/>
      <c r="Q705" s="184"/>
      <c r="R705" s="184"/>
      <c r="S705" s="184"/>
      <c r="T705" s="185"/>
      <c r="AT705" s="179" t="s">
        <v>148</v>
      </c>
      <c r="AU705" s="179" t="s">
        <v>81</v>
      </c>
      <c r="AV705" s="11" t="s">
        <v>81</v>
      </c>
      <c r="AW705" s="11" t="s">
        <v>37</v>
      </c>
      <c r="AX705" s="11" t="s">
        <v>73</v>
      </c>
      <c r="AY705" s="179" t="s">
        <v>139</v>
      </c>
    </row>
    <row r="706" spans="2:51" s="12" customFormat="1" ht="22.5" customHeight="1">
      <c r="B706" s="186"/>
      <c r="D706" s="178" t="s">
        <v>148</v>
      </c>
      <c r="E706" s="187" t="s">
        <v>20</v>
      </c>
      <c r="F706" s="188" t="s">
        <v>1151</v>
      </c>
      <c r="H706" s="189" t="s">
        <v>20</v>
      </c>
      <c r="I706" s="190"/>
      <c r="L706" s="186"/>
      <c r="M706" s="191"/>
      <c r="N706" s="192"/>
      <c r="O706" s="192"/>
      <c r="P706" s="192"/>
      <c r="Q706" s="192"/>
      <c r="R706" s="192"/>
      <c r="S706" s="192"/>
      <c r="T706" s="193"/>
      <c r="AT706" s="189" t="s">
        <v>148</v>
      </c>
      <c r="AU706" s="189" t="s">
        <v>81</v>
      </c>
      <c r="AV706" s="12" t="s">
        <v>22</v>
      </c>
      <c r="AW706" s="12" t="s">
        <v>37</v>
      </c>
      <c r="AX706" s="12" t="s">
        <v>73</v>
      </c>
      <c r="AY706" s="189" t="s">
        <v>139</v>
      </c>
    </row>
    <row r="707" spans="2:51" s="11" customFormat="1" ht="22.5" customHeight="1">
      <c r="B707" s="177"/>
      <c r="D707" s="178" t="s">
        <v>148</v>
      </c>
      <c r="E707" s="179" t="s">
        <v>20</v>
      </c>
      <c r="F707" s="180" t="s">
        <v>1152</v>
      </c>
      <c r="H707" s="181">
        <v>1020</v>
      </c>
      <c r="I707" s="182"/>
      <c r="L707" s="177"/>
      <c r="M707" s="183"/>
      <c r="N707" s="184"/>
      <c r="O707" s="184"/>
      <c r="P707" s="184"/>
      <c r="Q707" s="184"/>
      <c r="R707" s="184"/>
      <c r="S707" s="184"/>
      <c r="T707" s="185"/>
      <c r="AT707" s="179" t="s">
        <v>148</v>
      </c>
      <c r="AU707" s="179" t="s">
        <v>81</v>
      </c>
      <c r="AV707" s="11" t="s">
        <v>81</v>
      </c>
      <c r="AW707" s="11" t="s">
        <v>37</v>
      </c>
      <c r="AX707" s="11" t="s">
        <v>73</v>
      </c>
      <c r="AY707" s="179" t="s">
        <v>139</v>
      </c>
    </row>
    <row r="708" spans="2:51" s="12" customFormat="1" ht="22.5" customHeight="1">
      <c r="B708" s="186"/>
      <c r="D708" s="178" t="s">
        <v>148</v>
      </c>
      <c r="E708" s="187" t="s">
        <v>20</v>
      </c>
      <c r="F708" s="188" t="s">
        <v>1153</v>
      </c>
      <c r="H708" s="189" t="s">
        <v>20</v>
      </c>
      <c r="I708" s="190"/>
      <c r="L708" s="186"/>
      <c r="M708" s="191"/>
      <c r="N708" s="192"/>
      <c r="O708" s="192"/>
      <c r="P708" s="192"/>
      <c r="Q708" s="192"/>
      <c r="R708" s="192"/>
      <c r="S708" s="192"/>
      <c r="T708" s="193"/>
      <c r="AT708" s="189" t="s">
        <v>148</v>
      </c>
      <c r="AU708" s="189" t="s">
        <v>81</v>
      </c>
      <c r="AV708" s="12" t="s">
        <v>22</v>
      </c>
      <c r="AW708" s="12" t="s">
        <v>37</v>
      </c>
      <c r="AX708" s="12" t="s">
        <v>73</v>
      </c>
      <c r="AY708" s="189" t="s">
        <v>139</v>
      </c>
    </row>
    <row r="709" spans="2:51" s="11" customFormat="1" ht="22.5" customHeight="1">
      <c r="B709" s="177"/>
      <c r="D709" s="178" t="s">
        <v>148</v>
      </c>
      <c r="E709" s="179" t="s">
        <v>20</v>
      </c>
      <c r="F709" s="180" t="s">
        <v>1154</v>
      </c>
      <c r="H709" s="181">
        <v>162.31</v>
      </c>
      <c r="I709" s="182"/>
      <c r="L709" s="177"/>
      <c r="M709" s="183"/>
      <c r="N709" s="184"/>
      <c r="O709" s="184"/>
      <c r="P709" s="184"/>
      <c r="Q709" s="184"/>
      <c r="R709" s="184"/>
      <c r="S709" s="184"/>
      <c r="T709" s="185"/>
      <c r="AT709" s="179" t="s">
        <v>148</v>
      </c>
      <c r="AU709" s="179" t="s">
        <v>81</v>
      </c>
      <c r="AV709" s="11" t="s">
        <v>81</v>
      </c>
      <c r="AW709" s="11" t="s">
        <v>37</v>
      </c>
      <c r="AX709" s="11" t="s">
        <v>73</v>
      </c>
      <c r="AY709" s="179" t="s">
        <v>139</v>
      </c>
    </row>
    <row r="710" spans="2:51" s="12" customFormat="1" ht="22.5" customHeight="1">
      <c r="B710" s="186"/>
      <c r="D710" s="178" t="s">
        <v>148</v>
      </c>
      <c r="E710" s="187" t="s">
        <v>20</v>
      </c>
      <c r="F710" s="188" t="s">
        <v>1155</v>
      </c>
      <c r="H710" s="189" t="s">
        <v>20</v>
      </c>
      <c r="I710" s="190"/>
      <c r="L710" s="186"/>
      <c r="M710" s="191"/>
      <c r="N710" s="192"/>
      <c r="O710" s="192"/>
      <c r="P710" s="192"/>
      <c r="Q710" s="192"/>
      <c r="R710" s="192"/>
      <c r="S710" s="192"/>
      <c r="T710" s="193"/>
      <c r="AT710" s="189" t="s">
        <v>148</v>
      </c>
      <c r="AU710" s="189" t="s">
        <v>81</v>
      </c>
      <c r="AV710" s="12" t="s">
        <v>22</v>
      </c>
      <c r="AW710" s="12" t="s">
        <v>37</v>
      </c>
      <c r="AX710" s="12" t="s">
        <v>73</v>
      </c>
      <c r="AY710" s="189" t="s">
        <v>139</v>
      </c>
    </row>
    <row r="711" spans="2:51" s="11" customFormat="1" ht="22.5" customHeight="1">
      <c r="B711" s="177"/>
      <c r="D711" s="178" t="s">
        <v>148</v>
      </c>
      <c r="E711" s="179" t="s">
        <v>20</v>
      </c>
      <c r="F711" s="180" t="s">
        <v>1156</v>
      </c>
      <c r="H711" s="181">
        <v>44.1</v>
      </c>
      <c r="I711" s="182"/>
      <c r="L711" s="177"/>
      <c r="M711" s="183"/>
      <c r="N711" s="184"/>
      <c r="O711" s="184"/>
      <c r="P711" s="184"/>
      <c r="Q711" s="184"/>
      <c r="R711" s="184"/>
      <c r="S711" s="184"/>
      <c r="T711" s="185"/>
      <c r="AT711" s="179" t="s">
        <v>148</v>
      </c>
      <c r="AU711" s="179" t="s">
        <v>81</v>
      </c>
      <c r="AV711" s="11" t="s">
        <v>81</v>
      </c>
      <c r="AW711" s="11" t="s">
        <v>37</v>
      </c>
      <c r="AX711" s="11" t="s">
        <v>73</v>
      </c>
      <c r="AY711" s="179" t="s">
        <v>139</v>
      </c>
    </row>
    <row r="712" spans="2:51" s="12" customFormat="1" ht="22.5" customHeight="1">
      <c r="B712" s="186"/>
      <c r="D712" s="178" t="s">
        <v>148</v>
      </c>
      <c r="E712" s="187" t="s">
        <v>20</v>
      </c>
      <c r="F712" s="188" t="s">
        <v>1157</v>
      </c>
      <c r="H712" s="189" t="s">
        <v>20</v>
      </c>
      <c r="I712" s="190"/>
      <c r="L712" s="186"/>
      <c r="M712" s="191"/>
      <c r="N712" s="192"/>
      <c r="O712" s="192"/>
      <c r="P712" s="192"/>
      <c r="Q712" s="192"/>
      <c r="R712" s="192"/>
      <c r="S712" s="192"/>
      <c r="T712" s="193"/>
      <c r="AT712" s="189" t="s">
        <v>148</v>
      </c>
      <c r="AU712" s="189" t="s">
        <v>81</v>
      </c>
      <c r="AV712" s="12" t="s">
        <v>22</v>
      </c>
      <c r="AW712" s="12" t="s">
        <v>37</v>
      </c>
      <c r="AX712" s="12" t="s">
        <v>73</v>
      </c>
      <c r="AY712" s="189" t="s">
        <v>139</v>
      </c>
    </row>
    <row r="713" spans="2:51" s="13" customFormat="1" ht="22.5" customHeight="1">
      <c r="B713" s="194"/>
      <c r="D713" s="195" t="s">
        <v>148</v>
      </c>
      <c r="E713" s="196" t="s">
        <v>20</v>
      </c>
      <c r="F713" s="197" t="s">
        <v>151</v>
      </c>
      <c r="H713" s="198">
        <v>1336.66</v>
      </c>
      <c r="I713" s="199"/>
      <c r="L713" s="194"/>
      <c r="M713" s="200"/>
      <c r="N713" s="201"/>
      <c r="O713" s="201"/>
      <c r="P713" s="201"/>
      <c r="Q713" s="201"/>
      <c r="R713" s="201"/>
      <c r="S713" s="201"/>
      <c r="T713" s="202"/>
      <c r="AT713" s="203" t="s">
        <v>148</v>
      </c>
      <c r="AU713" s="203" t="s">
        <v>81</v>
      </c>
      <c r="AV713" s="13" t="s">
        <v>146</v>
      </c>
      <c r="AW713" s="13" t="s">
        <v>37</v>
      </c>
      <c r="AX713" s="13" t="s">
        <v>22</v>
      </c>
      <c r="AY713" s="203" t="s">
        <v>139</v>
      </c>
    </row>
    <row r="714" spans="2:65" s="1" customFormat="1" ht="31.5" customHeight="1">
      <c r="B714" s="164"/>
      <c r="C714" s="165" t="s">
        <v>1158</v>
      </c>
      <c r="D714" s="165" t="s">
        <v>141</v>
      </c>
      <c r="E714" s="166" t="s">
        <v>1159</v>
      </c>
      <c r="F714" s="167" t="s">
        <v>1160</v>
      </c>
      <c r="G714" s="168" t="s">
        <v>251</v>
      </c>
      <c r="H714" s="169">
        <v>32</v>
      </c>
      <c r="I714" s="170"/>
      <c r="J714" s="171">
        <f>ROUND(I714*H714,2)</f>
        <v>0</v>
      </c>
      <c r="K714" s="167" t="s">
        <v>145</v>
      </c>
      <c r="L714" s="34"/>
      <c r="M714" s="172" t="s">
        <v>20</v>
      </c>
      <c r="N714" s="173" t="s">
        <v>44</v>
      </c>
      <c r="O714" s="35"/>
      <c r="P714" s="174">
        <f>O714*H714</f>
        <v>0</v>
      </c>
      <c r="Q714" s="174">
        <v>0</v>
      </c>
      <c r="R714" s="174">
        <f>Q714*H714</f>
        <v>0</v>
      </c>
      <c r="S714" s="174">
        <v>0</v>
      </c>
      <c r="T714" s="175">
        <f>S714*H714</f>
        <v>0</v>
      </c>
      <c r="AR714" s="17" t="s">
        <v>223</v>
      </c>
      <c r="AT714" s="17" t="s">
        <v>141</v>
      </c>
      <c r="AU714" s="17" t="s">
        <v>81</v>
      </c>
      <c r="AY714" s="17" t="s">
        <v>139</v>
      </c>
      <c r="BE714" s="176">
        <f>IF(N714="základní",J714,0)</f>
        <v>0</v>
      </c>
      <c r="BF714" s="176">
        <f>IF(N714="snížená",J714,0)</f>
        <v>0</v>
      </c>
      <c r="BG714" s="176">
        <f>IF(N714="zákl. přenesená",J714,0)</f>
        <v>0</v>
      </c>
      <c r="BH714" s="176">
        <f>IF(N714="sníž. přenesená",J714,0)</f>
        <v>0</v>
      </c>
      <c r="BI714" s="176">
        <f>IF(N714="nulová",J714,0)</f>
        <v>0</v>
      </c>
      <c r="BJ714" s="17" t="s">
        <v>22</v>
      </c>
      <c r="BK714" s="176">
        <f>ROUND(I714*H714,2)</f>
        <v>0</v>
      </c>
      <c r="BL714" s="17" t="s">
        <v>223</v>
      </c>
      <c r="BM714" s="17" t="s">
        <v>1161</v>
      </c>
    </row>
    <row r="715" spans="2:51" s="11" customFormat="1" ht="22.5" customHeight="1">
      <c r="B715" s="177"/>
      <c r="D715" s="178" t="s">
        <v>148</v>
      </c>
      <c r="E715" s="179" t="s">
        <v>20</v>
      </c>
      <c r="F715" s="180" t="s">
        <v>315</v>
      </c>
      <c r="H715" s="181">
        <v>32</v>
      </c>
      <c r="I715" s="182"/>
      <c r="L715" s="177"/>
      <c r="M715" s="183"/>
      <c r="N715" s="184"/>
      <c r="O715" s="184"/>
      <c r="P715" s="184"/>
      <c r="Q715" s="184"/>
      <c r="R715" s="184"/>
      <c r="S715" s="184"/>
      <c r="T715" s="185"/>
      <c r="AT715" s="179" t="s">
        <v>148</v>
      </c>
      <c r="AU715" s="179" t="s">
        <v>81</v>
      </c>
      <c r="AV715" s="11" t="s">
        <v>81</v>
      </c>
      <c r="AW715" s="11" t="s">
        <v>37</v>
      </c>
      <c r="AX715" s="11" t="s">
        <v>73</v>
      </c>
      <c r="AY715" s="179" t="s">
        <v>139</v>
      </c>
    </row>
    <row r="716" spans="2:51" s="12" customFormat="1" ht="22.5" customHeight="1">
      <c r="B716" s="186"/>
      <c r="D716" s="178" t="s">
        <v>148</v>
      </c>
      <c r="E716" s="187" t="s">
        <v>20</v>
      </c>
      <c r="F716" s="188" t="s">
        <v>1162</v>
      </c>
      <c r="H716" s="189" t="s">
        <v>20</v>
      </c>
      <c r="I716" s="190"/>
      <c r="L716" s="186"/>
      <c r="M716" s="191"/>
      <c r="N716" s="192"/>
      <c r="O716" s="192"/>
      <c r="P716" s="192"/>
      <c r="Q716" s="192"/>
      <c r="R716" s="192"/>
      <c r="S716" s="192"/>
      <c r="T716" s="193"/>
      <c r="AT716" s="189" t="s">
        <v>148</v>
      </c>
      <c r="AU716" s="189" t="s">
        <v>81</v>
      </c>
      <c r="AV716" s="12" t="s">
        <v>22</v>
      </c>
      <c r="AW716" s="12" t="s">
        <v>37</v>
      </c>
      <c r="AX716" s="12" t="s">
        <v>73</v>
      </c>
      <c r="AY716" s="189" t="s">
        <v>139</v>
      </c>
    </row>
    <row r="717" spans="2:51" s="13" customFormat="1" ht="22.5" customHeight="1">
      <c r="B717" s="194"/>
      <c r="D717" s="195" t="s">
        <v>148</v>
      </c>
      <c r="E717" s="196" t="s">
        <v>20</v>
      </c>
      <c r="F717" s="197" t="s">
        <v>151</v>
      </c>
      <c r="H717" s="198">
        <v>32</v>
      </c>
      <c r="I717" s="199"/>
      <c r="L717" s="194"/>
      <c r="M717" s="200"/>
      <c r="N717" s="201"/>
      <c r="O717" s="201"/>
      <c r="P717" s="201"/>
      <c r="Q717" s="201"/>
      <c r="R717" s="201"/>
      <c r="S717" s="201"/>
      <c r="T717" s="202"/>
      <c r="AT717" s="203" t="s">
        <v>148</v>
      </c>
      <c r="AU717" s="203" t="s">
        <v>81</v>
      </c>
      <c r="AV717" s="13" t="s">
        <v>146</v>
      </c>
      <c r="AW717" s="13" t="s">
        <v>37</v>
      </c>
      <c r="AX717" s="13" t="s">
        <v>22</v>
      </c>
      <c r="AY717" s="203" t="s">
        <v>139</v>
      </c>
    </row>
    <row r="718" spans="2:65" s="1" customFormat="1" ht="31.5" customHeight="1">
      <c r="B718" s="164"/>
      <c r="C718" s="207" t="s">
        <v>1163</v>
      </c>
      <c r="D718" s="207" t="s">
        <v>241</v>
      </c>
      <c r="E718" s="208" t="s">
        <v>1164</v>
      </c>
      <c r="F718" s="209" t="s">
        <v>1165</v>
      </c>
      <c r="G718" s="210" t="s">
        <v>220</v>
      </c>
      <c r="H718" s="211">
        <v>0.45</v>
      </c>
      <c r="I718" s="212"/>
      <c r="J718" s="213">
        <f>ROUND(I718*H718,2)</f>
        <v>0</v>
      </c>
      <c r="K718" s="209" t="s">
        <v>20</v>
      </c>
      <c r="L718" s="214"/>
      <c r="M718" s="215" t="s">
        <v>20</v>
      </c>
      <c r="N718" s="216" t="s">
        <v>44</v>
      </c>
      <c r="O718" s="35"/>
      <c r="P718" s="174">
        <f>O718*H718</f>
        <v>0</v>
      </c>
      <c r="Q718" s="174">
        <v>1</v>
      </c>
      <c r="R718" s="174">
        <f>Q718*H718</f>
        <v>0.45</v>
      </c>
      <c r="S718" s="174">
        <v>0</v>
      </c>
      <c r="T718" s="175">
        <f>S718*H718</f>
        <v>0</v>
      </c>
      <c r="AR718" s="17" t="s">
        <v>315</v>
      </c>
      <c r="AT718" s="17" t="s">
        <v>241</v>
      </c>
      <c r="AU718" s="17" t="s">
        <v>81</v>
      </c>
      <c r="AY718" s="17" t="s">
        <v>139</v>
      </c>
      <c r="BE718" s="176">
        <f>IF(N718="základní",J718,0)</f>
        <v>0</v>
      </c>
      <c r="BF718" s="176">
        <f>IF(N718="snížená",J718,0)</f>
        <v>0</v>
      </c>
      <c r="BG718" s="176">
        <f>IF(N718="zákl. přenesená",J718,0)</f>
        <v>0</v>
      </c>
      <c r="BH718" s="176">
        <f>IF(N718="sníž. přenesená",J718,0)</f>
        <v>0</v>
      </c>
      <c r="BI718" s="176">
        <f>IF(N718="nulová",J718,0)</f>
        <v>0</v>
      </c>
      <c r="BJ718" s="17" t="s">
        <v>22</v>
      </c>
      <c r="BK718" s="176">
        <f>ROUND(I718*H718,2)</f>
        <v>0</v>
      </c>
      <c r="BL718" s="17" t="s">
        <v>223</v>
      </c>
      <c r="BM718" s="17" t="s">
        <v>1166</v>
      </c>
    </row>
    <row r="719" spans="2:47" s="1" customFormat="1" ht="30" customHeight="1">
      <c r="B719" s="34"/>
      <c r="D719" s="178" t="s">
        <v>245</v>
      </c>
      <c r="F719" s="217" t="s">
        <v>1167</v>
      </c>
      <c r="I719" s="138"/>
      <c r="L719" s="34"/>
      <c r="M719" s="63"/>
      <c r="N719" s="35"/>
      <c r="O719" s="35"/>
      <c r="P719" s="35"/>
      <c r="Q719" s="35"/>
      <c r="R719" s="35"/>
      <c r="S719" s="35"/>
      <c r="T719" s="64"/>
      <c r="AT719" s="17" t="s">
        <v>245</v>
      </c>
      <c r="AU719" s="17" t="s">
        <v>81</v>
      </c>
    </row>
    <row r="720" spans="2:51" s="11" customFormat="1" ht="22.5" customHeight="1">
      <c r="B720" s="177"/>
      <c r="D720" s="178" t="s">
        <v>148</v>
      </c>
      <c r="E720" s="179" t="s">
        <v>20</v>
      </c>
      <c r="F720" s="180" t="s">
        <v>1168</v>
      </c>
      <c r="H720" s="181">
        <v>0.45</v>
      </c>
      <c r="I720" s="182"/>
      <c r="L720" s="177"/>
      <c r="M720" s="183"/>
      <c r="N720" s="184"/>
      <c r="O720" s="184"/>
      <c r="P720" s="184"/>
      <c r="Q720" s="184"/>
      <c r="R720" s="184"/>
      <c r="S720" s="184"/>
      <c r="T720" s="185"/>
      <c r="AT720" s="179" t="s">
        <v>148</v>
      </c>
      <c r="AU720" s="179" t="s">
        <v>81</v>
      </c>
      <c r="AV720" s="11" t="s">
        <v>81</v>
      </c>
      <c r="AW720" s="11" t="s">
        <v>37</v>
      </c>
      <c r="AX720" s="11" t="s">
        <v>73</v>
      </c>
      <c r="AY720" s="179" t="s">
        <v>139</v>
      </c>
    </row>
    <row r="721" spans="2:51" s="12" customFormat="1" ht="22.5" customHeight="1">
      <c r="B721" s="186"/>
      <c r="D721" s="178" t="s">
        <v>148</v>
      </c>
      <c r="E721" s="187" t="s">
        <v>20</v>
      </c>
      <c r="F721" s="188" t="s">
        <v>1169</v>
      </c>
      <c r="H721" s="189" t="s">
        <v>20</v>
      </c>
      <c r="I721" s="190"/>
      <c r="L721" s="186"/>
      <c r="M721" s="191"/>
      <c r="N721" s="192"/>
      <c r="O721" s="192"/>
      <c r="P721" s="192"/>
      <c r="Q721" s="192"/>
      <c r="R721" s="192"/>
      <c r="S721" s="192"/>
      <c r="T721" s="193"/>
      <c r="AT721" s="189" t="s">
        <v>148</v>
      </c>
      <c r="AU721" s="189" t="s">
        <v>81</v>
      </c>
      <c r="AV721" s="12" t="s">
        <v>22</v>
      </c>
      <c r="AW721" s="12" t="s">
        <v>37</v>
      </c>
      <c r="AX721" s="12" t="s">
        <v>73</v>
      </c>
      <c r="AY721" s="189" t="s">
        <v>139</v>
      </c>
    </row>
    <row r="722" spans="2:51" s="13" customFormat="1" ht="22.5" customHeight="1">
      <c r="B722" s="194"/>
      <c r="D722" s="195" t="s">
        <v>148</v>
      </c>
      <c r="E722" s="196" t="s">
        <v>20</v>
      </c>
      <c r="F722" s="197" t="s">
        <v>151</v>
      </c>
      <c r="H722" s="198">
        <v>0.45</v>
      </c>
      <c r="I722" s="199"/>
      <c r="L722" s="194"/>
      <c r="M722" s="200"/>
      <c r="N722" s="201"/>
      <c r="O722" s="201"/>
      <c r="P722" s="201"/>
      <c r="Q722" s="201"/>
      <c r="R722" s="201"/>
      <c r="S722" s="201"/>
      <c r="T722" s="202"/>
      <c r="AT722" s="203" t="s">
        <v>148</v>
      </c>
      <c r="AU722" s="203" t="s">
        <v>81</v>
      </c>
      <c r="AV722" s="13" t="s">
        <v>146</v>
      </c>
      <c r="AW722" s="13" t="s">
        <v>37</v>
      </c>
      <c r="AX722" s="13" t="s">
        <v>22</v>
      </c>
      <c r="AY722" s="203" t="s">
        <v>139</v>
      </c>
    </row>
    <row r="723" spans="2:65" s="1" customFormat="1" ht="22.5" customHeight="1">
      <c r="B723" s="164"/>
      <c r="C723" s="165" t="s">
        <v>1170</v>
      </c>
      <c r="D723" s="165" t="s">
        <v>141</v>
      </c>
      <c r="E723" s="166" t="s">
        <v>1171</v>
      </c>
      <c r="F723" s="167" t="s">
        <v>1172</v>
      </c>
      <c r="G723" s="168" t="s">
        <v>1173</v>
      </c>
      <c r="H723" s="169">
        <v>1</v>
      </c>
      <c r="I723" s="170"/>
      <c r="J723" s="171">
        <f>ROUND(I723*H723,2)</f>
        <v>0</v>
      </c>
      <c r="K723" s="167" t="s">
        <v>20</v>
      </c>
      <c r="L723" s="34"/>
      <c r="M723" s="172" t="s">
        <v>20</v>
      </c>
      <c r="N723" s="173" t="s">
        <v>44</v>
      </c>
      <c r="O723" s="35"/>
      <c r="P723" s="174">
        <f>O723*H723</f>
        <v>0</v>
      </c>
      <c r="Q723" s="174">
        <v>8E-05</v>
      </c>
      <c r="R723" s="174">
        <f>Q723*H723</f>
        <v>8E-05</v>
      </c>
      <c r="S723" s="174">
        <v>0</v>
      </c>
      <c r="T723" s="175">
        <f>S723*H723</f>
        <v>0</v>
      </c>
      <c r="AR723" s="17" t="s">
        <v>223</v>
      </c>
      <c r="AT723" s="17" t="s">
        <v>141</v>
      </c>
      <c r="AU723" s="17" t="s">
        <v>81</v>
      </c>
      <c r="AY723" s="17" t="s">
        <v>139</v>
      </c>
      <c r="BE723" s="176">
        <f>IF(N723="základní",J723,0)</f>
        <v>0</v>
      </c>
      <c r="BF723" s="176">
        <f>IF(N723="snížená",J723,0)</f>
        <v>0</v>
      </c>
      <c r="BG723" s="176">
        <f>IF(N723="zákl. přenesená",J723,0)</f>
        <v>0</v>
      </c>
      <c r="BH723" s="176">
        <f>IF(N723="sníž. přenesená",J723,0)</f>
        <v>0</v>
      </c>
      <c r="BI723" s="176">
        <f>IF(N723="nulová",J723,0)</f>
        <v>0</v>
      </c>
      <c r="BJ723" s="17" t="s">
        <v>22</v>
      </c>
      <c r="BK723" s="176">
        <f>ROUND(I723*H723,2)</f>
        <v>0</v>
      </c>
      <c r="BL723" s="17" t="s">
        <v>223</v>
      </c>
      <c r="BM723" s="17" t="s">
        <v>1174</v>
      </c>
    </row>
    <row r="724" spans="2:51" s="12" customFormat="1" ht="22.5" customHeight="1">
      <c r="B724" s="186"/>
      <c r="D724" s="178" t="s">
        <v>148</v>
      </c>
      <c r="E724" s="187" t="s">
        <v>20</v>
      </c>
      <c r="F724" s="188" t="s">
        <v>1175</v>
      </c>
      <c r="H724" s="189" t="s">
        <v>20</v>
      </c>
      <c r="I724" s="190"/>
      <c r="L724" s="186"/>
      <c r="M724" s="191"/>
      <c r="N724" s="192"/>
      <c r="O724" s="192"/>
      <c r="P724" s="192"/>
      <c r="Q724" s="192"/>
      <c r="R724" s="192"/>
      <c r="S724" s="192"/>
      <c r="T724" s="193"/>
      <c r="AT724" s="189" t="s">
        <v>148</v>
      </c>
      <c r="AU724" s="189" t="s">
        <v>81</v>
      </c>
      <c r="AV724" s="12" t="s">
        <v>22</v>
      </c>
      <c r="AW724" s="12" t="s">
        <v>37</v>
      </c>
      <c r="AX724" s="12" t="s">
        <v>73</v>
      </c>
      <c r="AY724" s="189" t="s">
        <v>139</v>
      </c>
    </row>
    <row r="725" spans="2:51" s="11" customFormat="1" ht="22.5" customHeight="1">
      <c r="B725" s="177"/>
      <c r="D725" s="178" t="s">
        <v>148</v>
      </c>
      <c r="E725" s="179" t="s">
        <v>20</v>
      </c>
      <c r="F725" s="180" t="s">
        <v>22</v>
      </c>
      <c r="H725" s="181">
        <v>1</v>
      </c>
      <c r="I725" s="182"/>
      <c r="L725" s="177"/>
      <c r="M725" s="183"/>
      <c r="N725" s="184"/>
      <c r="O725" s="184"/>
      <c r="P725" s="184"/>
      <c r="Q725" s="184"/>
      <c r="R725" s="184"/>
      <c r="S725" s="184"/>
      <c r="T725" s="185"/>
      <c r="AT725" s="179" t="s">
        <v>148</v>
      </c>
      <c r="AU725" s="179" t="s">
        <v>81</v>
      </c>
      <c r="AV725" s="11" t="s">
        <v>81</v>
      </c>
      <c r="AW725" s="11" t="s">
        <v>37</v>
      </c>
      <c r="AX725" s="11" t="s">
        <v>73</v>
      </c>
      <c r="AY725" s="179" t="s">
        <v>139</v>
      </c>
    </row>
    <row r="726" spans="2:51" s="13" customFormat="1" ht="22.5" customHeight="1">
      <c r="B726" s="194"/>
      <c r="D726" s="195" t="s">
        <v>148</v>
      </c>
      <c r="E726" s="196" t="s">
        <v>20</v>
      </c>
      <c r="F726" s="197" t="s">
        <v>151</v>
      </c>
      <c r="H726" s="198">
        <v>1</v>
      </c>
      <c r="I726" s="199"/>
      <c r="L726" s="194"/>
      <c r="M726" s="200"/>
      <c r="N726" s="201"/>
      <c r="O726" s="201"/>
      <c r="P726" s="201"/>
      <c r="Q726" s="201"/>
      <c r="R726" s="201"/>
      <c r="S726" s="201"/>
      <c r="T726" s="202"/>
      <c r="AT726" s="203" t="s">
        <v>148</v>
      </c>
      <c r="AU726" s="203" t="s">
        <v>81</v>
      </c>
      <c r="AV726" s="13" t="s">
        <v>146</v>
      </c>
      <c r="AW726" s="13" t="s">
        <v>37</v>
      </c>
      <c r="AX726" s="13" t="s">
        <v>22</v>
      </c>
      <c r="AY726" s="203" t="s">
        <v>139</v>
      </c>
    </row>
    <row r="727" spans="2:65" s="1" customFormat="1" ht="22.5" customHeight="1">
      <c r="B727" s="164"/>
      <c r="C727" s="207" t="s">
        <v>1176</v>
      </c>
      <c r="D727" s="207" t="s">
        <v>241</v>
      </c>
      <c r="E727" s="208" t="s">
        <v>1177</v>
      </c>
      <c r="F727" s="209" t="s">
        <v>1178</v>
      </c>
      <c r="G727" s="210" t="s">
        <v>220</v>
      </c>
      <c r="H727" s="211">
        <v>0.05</v>
      </c>
      <c r="I727" s="212"/>
      <c r="J727" s="213">
        <f>ROUND(I727*H727,2)</f>
        <v>0</v>
      </c>
      <c r="K727" s="209" t="s">
        <v>20</v>
      </c>
      <c r="L727" s="214"/>
      <c r="M727" s="215" t="s">
        <v>20</v>
      </c>
      <c r="N727" s="216" t="s">
        <v>44</v>
      </c>
      <c r="O727" s="35"/>
      <c r="P727" s="174">
        <f>O727*H727</f>
        <v>0</v>
      </c>
      <c r="Q727" s="174">
        <v>1</v>
      </c>
      <c r="R727" s="174">
        <f>Q727*H727</f>
        <v>0.05</v>
      </c>
      <c r="S727" s="174">
        <v>0</v>
      </c>
      <c r="T727" s="175">
        <f>S727*H727</f>
        <v>0</v>
      </c>
      <c r="AR727" s="17" t="s">
        <v>315</v>
      </c>
      <c r="AT727" s="17" t="s">
        <v>241</v>
      </c>
      <c r="AU727" s="17" t="s">
        <v>81</v>
      </c>
      <c r="AY727" s="17" t="s">
        <v>139</v>
      </c>
      <c r="BE727" s="176">
        <f>IF(N727="základní",J727,0)</f>
        <v>0</v>
      </c>
      <c r="BF727" s="176">
        <f>IF(N727="snížená",J727,0)</f>
        <v>0</v>
      </c>
      <c r="BG727" s="176">
        <f>IF(N727="zákl. přenesená",J727,0)</f>
        <v>0</v>
      </c>
      <c r="BH727" s="176">
        <f>IF(N727="sníž. přenesená",J727,0)</f>
        <v>0</v>
      </c>
      <c r="BI727" s="176">
        <f>IF(N727="nulová",J727,0)</f>
        <v>0</v>
      </c>
      <c r="BJ727" s="17" t="s">
        <v>22</v>
      </c>
      <c r="BK727" s="176">
        <f>ROUND(I727*H727,2)</f>
        <v>0</v>
      </c>
      <c r="BL727" s="17" t="s">
        <v>223</v>
      </c>
      <c r="BM727" s="17" t="s">
        <v>1179</v>
      </c>
    </row>
    <row r="728" spans="2:47" s="1" customFormat="1" ht="30" customHeight="1">
      <c r="B728" s="34"/>
      <c r="D728" s="178" t="s">
        <v>245</v>
      </c>
      <c r="F728" s="217" t="s">
        <v>1180</v>
      </c>
      <c r="I728" s="138"/>
      <c r="L728" s="34"/>
      <c r="M728" s="63"/>
      <c r="N728" s="35"/>
      <c r="O728" s="35"/>
      <c r="P728" s="35"/>
      <c r="Q728" s="35"/>
      <c r="R728" s="35"/>
      <c r="S728" s="35"/>
      <c r="T728" s="64"/>
      <c r="AT728" s="17" t="s">
        <v>245</v>
      </c>
      <c r="AU728" s="17" t="s">
        <v>81</v>
      </c>
    </row>
    <row r="729" spans="2:51" s="11" customFormat="1" ht="22.5" customHeight="1">
      <c r="B729" s="177"/>
      <c r="D729" s="178" t="s">
        <v>148</v>
      </c>
      <c r="E729" s="179" t="s">
        <v>20</v>
      </c>
      <c r="F729" s="180" t="s">
        <v>1181</v>
      </c>
      <c r="H729" s="181">
        <v>0.05</v>
      </c>
      <c r="I729" s="182"/>
      <c r="L729" s="177"/>
      <c r="M729" s="183"/>
      <c r="N729" s="184"/>
      <c r="O729" s="184"/>
      <c r="P729" s="184"/>
      <c r="Q729" s="184"/>
      <c r="R729" s="184"/>
      <c r="S729" s="184"/>
      <c r="T729" s="185"/>
      <c r="AT729" s="179" t="s">
        <v>148</v>
      </c>
      <c r="AU729" s="179" t="s">
        <v>81</v>
      </c>
      <c r="AV729" s="11" t="s">
        <v>81</v>
      </c>
      <c r="AW729" s="11" t="s">
        <v>37</v>
      </c>
      <c r="AX729" s="11" t="s">
        <v>73</v>
      </c>
      <c r="AY729" s="179" t="s">
        <v>139</v>
      </c>
    </row>
    <row r="730" spans="2:51" s="12" customFormat="1" ht="22.5" customHeight="1">
      <c r="B730" s="186"/>
      <c r="D730" s="178" t="s">
        <v>148</v>
      </c>
      <c r="E730" s="187" t="s">
        <v>20</v>
      </c>
      <c r="F730" s="188" t="s">
        <v>1182</v>
      </c>
      <c r="H730" s="189" t="s">
        <v>20</v>
      </c>
      <c r="I730" s="190"/>
      <c r="L730" s="186"/>
      <c r="M730" s="191"/>
      <c r="N730" s="192"/>
      <c r="O730" s="192"/>
      <c r="P730" s="192"/>
      <c r="Q730" s="192"/>
      <c r="R730" s="192"/>
      <c r="S730" s="192"/>
      <c r="T730" s="193"/>
      <c r="AT730" s="189" t="s">
        <v>148</v>
      </c>
      <c r="AU730" s="189" t="s">
        <v>81</v>
      </c>
      <c r="AV730" s="12" t="s">
        <v>22</v>
      </c>
      <c r="AW730" s="12" t="s">
        <v>37</v>
      </c>
      <c r="AX730" s="12" t="s">
        <v>73</v>
      </c>
      <c r="AY730" s="189" t="s">
        <v>139</v>
      </c>
    </row>
    <row r="731" spans="2:51" s="13" customFormat="1" ht="22.5" customHeight="1">
      <c r="B731" s="194"/>
      <c r="D731" s="195" t="s">
        <v>148</v>
      </c>
      <c r="E731" s="196" t="s">
        <v>20</v>
      </c>
      <c r="F731" s="197" t="s">
        <v>151</v>
      </c>
      <c r="H731" s="198">
        <v>0.05</v>
      </c>
      <c r="I731" s="199"/>
      <c r="L731" s="194"/>
      <c r="M731" s="200"/>
      <c r="N731" s="201"/>
      <c r="O731" s="201"/>
      <c r="P731" s="201"/>
      <c r="Q731" s="201"/>
      <c r="R731" s="201"/>
      <c r="S731" s="201"/>
      <c r="T731" s="202"/>
      <c r="AT731" s="203" t="s">
        <v>148</v>
      </c>
      <c r="AU731" s="203" t="s">
        <v>81</v>
      </c>
      <c r="AV731" s="13" t="s">
        <v>146</v>
      </c>
      <c r="AW731" s="13" t="s">
        <v>37</v>
      </c>
      <c r="AX731" s="13" t="s">
        <v>22</v>
      </c>
      <c r="AY731" s="203" t="s">
        <v>139</v>
      </c>
    </row>
    <row r="732" spans="2:65" s="1" customFormat="1" ht="22.5" customHeight="1">
      <c r="B732" s="164"/>
      <c r="C732" s="165" t="s">
        <v>1183</v>
      </c>
      <c r="D732" s="165" t="s">
        <v>141</v>
      </c>
      <c r="E732" s="166" t="s">
        <v>1184</v>
      </c>
      <c r="F732" s="167" t="s">
        <v>1185</v>
      </c>
      <c r="G732" s="168" t="s">
        <v>1147</v>
      </c>
      <c r="H732" s="169">
        <v>175</v>
      </c>
      <c r="I732" s="170"/>
      <c r="J732" s="171">
        <f>ROUND(I732*H732,2)</f>
        <v>0</v>
      </c>
      <c r="K732" s="167" t="s">
        <v>20</v>
      </c>
      <c r="L732" s="34"/>
      <c r="M732" s="172" t="s">
        <v>20</v>
      </c>
      <c r="N732" s="173" t="s">
        <v>44</v>
      </c>
      <c r="O732" s="35"/>
      <c r="P732" s="174">
        <f>O732*H732</f>
        <v>0</v>
      </c>
      <c r="Q732" s="174">
        <v>0</v>
      </c>
      <c r="R732" s="174">
        <f>Q732*H732</f>
        <v>0</v>
      </c>
      <c r="S732" s="174">
        <v>0</v>
      </c>
      <c r="T732" s="175">
        <f>S732*H732</f>
        <v>0</v>
      </c>
      <c r="AR732" s="17" t="s">
        <v>223</v>
      </c>
      <c r="AT732" s="17" t="s">
        <v>141</v>
      </c>
      <c r="AU732" s="17" t="s">
        <v>81</v>
      </c>
      <c r="AY732" s="17" t="s">
        <v>139</v>
      </c>
      <c r="BE732" s="176">
        <f>IF(N732="základní",J732,0)</f>
        <v>0</v>
      </c>
      <c r="BF732" s="176">
        <f>IF(N732="snížená",J732,0)</f>
        <v>0</v>
      </c>
      <c r="BG732" s="176">
        <f>IF(N732="zákl. přenesená",J732,0)</f>
        <v>0</v>
      </c>
      <c r="BH732" s="176">
        <f>IF(N732="sníž. přenesená",J732,0)</f>
        <v>0</v>
      </c>
      <c r="BI732" s="176">
        <f>IF(N732="nulová",J732,0)</f>
        <v>0</v>
      </c>
      <c r="BJ732" s="17" t="s">
        <v>22</v>
      </c>
      <c r="BK732" s="176">
        <f>ROUND(I732*H732,2)</f>
        <v>0</v>
      </c>
      <c r="BL732" s="17" t="s">
        <v>223</v>
      </c>
      <c r="BM732" s="17" t="s">
        <v>1186</v>
      </c>
    </row>
    <row r="733" spans="2:51" s="11" customFormat="1" ht="22.5" customHeight="1">
      <c r="B733" s="177"/>
      <c r="D733" s="178" t="s">
        <v>148</v>
      </c>
      <c r="E733" s="179" t="s">
        <v>20</v>
      </c>
      <c r="F733" s="180" t="s">
        <v>1056</v>
      </c>
      <c r="H733" s="181">
        <v>175</v>
      </c>
      <c r="I733" s="182"/>
      <c r="L733" s="177"/>
      <c r="M733" s="183"/>
      <c r="N733" s="184"/>
      <c r="O733" s="184"/>
      <c r="P733" s="184"/>
      <c r="Q733" s="184"/>
      <c r="R733" s="184"/>
      <c r="S733" s="184"/>
      <c r="T733" s="185"/>
      <c r="AT733" s="179" t="s">
        <v>148</v>
      </c>
      <c r="AU733" s="179" t="s">
        <v>81</v>
      </c>
      <c r="AV733" s="11" t="s">
        <v>81</v>
      </c>
      <c r="AW733" s="11" t="s">
        <v>37</v>
      </c>
      <c r="AX733" s="11" t="s">
        <v>73</v>
      </c>
      <c r="AY733" s="179" t="s">
        <v>139</v>
      </c>
    </row>
    <row r="734" spans="2:51" s="12" customFormat="1" ht="22.5" customHeight="1">
      <c r="B734" s="186"/>
      <c r="D734" s="178" t="s">
        <v>148</v>
      </c>
      <c r="E734" s="187" t="s">
        <v>20</v>
      </c>
      <c r="F734" s="188" t="s">
        <v>1187</v>
      </c>
      <c r="H734" s="189" t="s">
        <v>20</v>
      </c>
      <c r="I734" s="190"/>
      <c r="L734" s="186"/>
      <c r="M734" s="191"/>
      <c r="N734" s="192"/>
      <c r="O734" s="192"/>
      <c r="P734" s="192"/>
      <c r="Q734" s="192"/>
      <c r="R734" s="192"/>
      <c r="S734" s="192"/>
      <c r="T734" s="193"/>
      <c r="AT734" s="189" t="s">
        <v>148</v>
      </c>
      <c r="AU734" s="189" t="s">
        <v>81</v>
      </c>
      <c r="AV734" s="12" t="s">
        <v>22</v>
      </c>
      <c r="AW734" s="12" t="s">
        <v>37</v>
      </c>
      <c r="AX734" s="12" t="s">
        <v>73</v>
      </c>
      <c r="AY734" s="189" t="s">
        <v>139</v>
      </c>
    </row>
    <row r="735" spans="2:51" s="13" customFormat="1" ht="22.5" customHeight="1">
      <c r="B735" s="194"/>
      <c r="D735" s="195" t="s">
        <v>148</v>
      </c>
      <c r="E735" s="196" t="s">
        <v>20</v>
      </c>
      <c r="F735" s="197" t="s">
        <v>151</v>
      </c>
      <c r="H735" s="198">
        <v>175</v>
      </c>
      <c r="I735" s="199"/>
      <c r="L735" s="194"/>
      <c r="M735" s="200"/>
      <c r="N735" s="201"/>
      <c r="O735" s="201"/>
      <c r="P735" s="201"/>
      <c r="Q735" s="201"/>
      <c r="R735" s="201"/>
      <c r="S735" s="201"/>
      <c r="T735" s="202"/>
      <c r="AT735" s="203" t="s">
        <v>148</v>
      </c>
      <c r="AU735" s="203" t="s">
        <v>81</v>
      </c>
      <c r="AV735" s="13" t="s">
        <v>146</v>
      </c>
      <c r="AW735" s="13" t="s">
        <v>37</v>
      </c>
      <c r="AX735" s="13" t="s">
        <v>22</v>
      </c>
      <c r="AY735" s="203" t="s">
        <v>139</v>
      </c>
    </row>
    <row r="736" spans="2:65" s="1" customFormat="1" ht="31.5" customHeight="1">
      <c r="B736" s="164"/>
      <c r="C736" s="207" t="s">
        <v>1188</v>
      </c>
      <c r="D736" s="207" t="s">
        <v>241</v>
      </c>
      <c r="E736" s="208" t="s">
        <v>1189</v>
      </c>
      <c r="F736" s="209" t="s">
        <v>1190</v>
      </c>
      <c r="G736" s="210" t="s">
        <v>1147</v>
      </c>
      <c r="H736" s="211">
        <v>175</v>
      </c>
      <c r="I736" s="212"/>
      <c r="J736" s="213">
        <f>ROUND(I736*H736,2)</f>
        <v>0</v>
      </c>
      <c r="K736" s="209" t="s">
        <v>20</v>
      </c>
      <c r="L736" s="214"/>
      <c r="M736" s="215" t="s">
        <v>20</v>
      </c>
      <c r="N736" s="216" t="s">
        <v>44</v>
      </c>
      <c r="O736" s="35"/>
      <c r="P736" s="174">
        <f>O736*H736</f>
        <v>0</v>
      </c>
      <c r="Q736" s="174">
        <v>0.0118</v>
      </c>
      <c r="R736" s="174">
        <f>Q736*H736</f>
        <v>2.065</v>
      </c>
      <c r="S736" s="174">
        <v>0</v>
      </c>
      <c r="T736" s="175">
        <f>S736*H736</f>
        <v>0</v>
      </c>
      <c r="AR736" s="17" t="s">
        <v>315</v>
      </c>
      <c r="AT736" s="17" t="s">
        <v>241</v>
      </c>
      <c r="AU736" s="17" t="s">
        <v>81</v>
      </c>
      <c r="AY736" s="17" t="s">
        <v>139</v>
      </c>
      <c r="BE736" s="176">
        <f>IF(N736="základní",J736,0)</f>
        <v>0</v>
      </c>
      <c r="BF736" s="176">
        <f>IF(N736="snížená",J736,0)</f>
        <v>0</v>
      </c>
      <c r="BG736" s="176">
        <f>IF(N736="zákl. přenesená",J736,0)</f>
        <v>0</v>
      </c>
      <c r="BH736" s="176">
        <f>IF(N736="sníž. přenesená",J736,0)</f>
        <v>0</v>
      </c>
      <c r="BI736" s="176">
        <f>IF(N736="nulová",J736,0)</f>
        <v>0</v>
      </c>
      <c r="BJ736" s="17" t="s">
        <v>22</v>
      </c>
      <c r="BK736" s="176">
        <f>ROUND(I736*H736,2)</f>
        <v>0</v>
      </c>
      <c r="BL736" s="17" t="s">
        <v>223</v>
      </c>
      <c r="BM736" s="17" t="s">
        <v>1191</v>
      </c>
    </row>
    <row r="737" spans="2:65" s="1" customFormat="1" ht="22.5" customHeight="1">
      <c r="B737" s="164"/>
      <c r="C737" s="165" t="s">
        <v>1192</v>
      </c>
      <c r="D737" s="165" t="s">
        <v>141</v>
      </c>
      <c r="E737" s="166" t="s">
        <v>1193</v>
      </c>
      <c r="F737" s="167" t="s">
        <v>1194</v>
      </c>
      <c r="G737" s="168" t="s">
        <v>251</v>
      </c>
      <c r="H737" s="169">
        <v>10</v>
      </c>
      <c r="I737" s="170"/>
      <c r="J737" s="171">
        <f>ROUND(I737*H737,2)</f>
        <v>0</v>
      </c>
      <c r="K737" s="167" t="s">
        <v>145</v>
      </c>
      <c r="L737" s="34"/>
      <c r="M737" s="172" t="s">
        <v>20</v>
      </c>
      <c r="N737" s="173" t="s">
        <v>44</v>
      </c>
      <c r="O737" s="35"/>
      <c r="P737" s="174">
        <f>O737*H737</f>
        <v>0</v>
      </c>
      <c r="Q737" s="174">
        <v>8E-05</v>
      </c>
      <c r="R737" s="174">
        <f>Q737*H737</f>
        <v>0.0008</v>
      </c>
      <c r="S737" s="174">
        <v>0</v>
      </c>
      <c r="T737" s="175">
        <f>S737*H737</f>
        <v>0</v>
      </c>
      <c r="AR737" s="17" t="s">
        <v>223</v>
      </c>
      <c r="AT737" s="17" t="s">
        <v>141</v>
      </c>
      <c r="AU737" s="17" t="s">
        <v>81</v>
      </c>
      <c r="AY737" s="17" t="s">
        <v>139</v>
      </c>
      <c r="BE737" s="176">
        <f>IF(N737="základní",J737,0)</f>
        <v>0</v>
      </c>
      <c r="BF737" s="176">
        <f>IF(N737="snížená",J737,0)</f>
        <v>0</v>
      </c>
      <c r="BG737" s="176">
        <f>IF(N737="zákl. přenesená",J737,0)</f>
        <v>0</v>
      </c>
      <c r="BH737" s="176">
        <f>IF(N737="sníž. přenesená",J737,0)</f>
        <v>0</v>
      </c>
      <c r="BI737" s="176">
        <f>IF(N737="nulová",J737,0)</f>
        <v>0</v>
      </c>
      <c r="BJ737" s="17" t="s">
        <v>22</v>
      </c>
      <c r="BK737" s="176">
        <f>ROUND(I737*H737,2)</f>
        <v>0</v>
      </c>
      <c r="BL737" s="17" t="s">
        <v>223</v>
      </c>
      <c r="BM737" s="17" t="s">
        <v>1195</v>
      </c>
    </row>
    <row r="738" spans="2:51" s="11" customFormat="1" ht="22.5" customHeight="1">
      <c r="B738" s="177"/>
      <c r="D738" s="178" t="s">
        <v>148</v>
      </c>
      <c r="E738" s="179" t="s">
        <v>20</v>
      </c>
      <c r="F738" s="180" t="s">
        <v>1196</v>
      </c>
      <c r="H738" s="181">
        <v>10</v>
      </c>
      <c r="I738" s="182"/>
      <c r="L738" s="177"/>
      <c r="M738" s="183"/>
      <c r="N738" s="184"/>
      <c r="O738" s="184"/>
      <c r="P738" s="184"/>
      <c r="Q738" s="184"/>
      <c r="R738" s="184"/>
      <c r="S738" s="184"/>
      <c r="T738" s="185"/>
      <c r="AT738" s="179" t="s">
        <v>148</v>
      </c>
      <c r="AU738" s="179" t="s">
        <v>81</v>
      </c>
      <c r="AV738" s="11" t="s">
        <v>81</v>
      </c>
      <c r="AW738" s="11" t="s">
        <v>37</v>
      </c>
      <c r="AX738" s="11" t="s">
        <v>73</v>
      </c>
      <c r="AY738" s="179" t="s">
        <v>139</v>
      </c>
    </row>
    <row r="739" spans="2:51" s="12" customFormat="1" ht="22.5" customHeight="1">
      <c r="B739" s="186"/>
      <c r="D739" s="178" t="s">
        <v>148</v>
      </c>
      <c r="E739" s="187" t="s">
        <v>20</v>
      </c>
      <c r="F739" s="188" t="s">
        <v>1197</v>
      </c>
      <c r="H739" s="189" t="s">
        <v>20</v>
      </c>
      <c r="I739" s="190"/>
      <c r="L739" s="186"/>
      <c r="M739" s="191"/>
      <c r="N739" s="192"/>
      <c r="O739" s="192"/>
      <c r="P739" s="192"/>
      <c r="Q739" s="192"/>
      <c r="R739" s="192"/>
      <c r="S739" s="192"/>
      <c r="T739" s="193"/>
      <c r="AT739" s="189" t="s">
        <v>148</v>
      </c>
      <c r="AU739" s="189" t="s">
        <v>81</v>
      </c>
      <c r="AV739" s="12" t="s">
        <v>22</v>
      </c>
      <c r="AW739" s="12" t="s">
        <v>37</v>
      </c>
      <c r="AX739" s="12" t="s">
        <v>73</v>
      </c>
      <c r="AY739" s="189" t="s">
        <v>139</v>
      </c>
    </row>
    <row r="740" spans="2:51" s="13" customFormat="1" ht="22.5" customHeight="1">
      <c r="B740" s="194"/>
      <c r="D740" s="195" t="s">
        <v>148</v>
      </c>
      <c r="E740" s="196" t="s">
        <v>20</v>
      </c>
      <c r="F740" s="197" t="s">
        <v>151</v>
      </c>
      <c r="H740" s="198">
        <v>10</v>
      </c>
      <c r="I740" s="199"/>
      <c r="L740" s="194"/>
      <c r="M740" s="200"/>
      <c r="N740" s="201"/>
      <c r="O740" s="201"/>
      <c r="P740" s="201"/>
      <c r="Q740" s="201"/>
      <c r="R740" s="201"/>
      <c r="S740" s="201"/>
      <c r="T740" s="202"/>
      <c r="AT740" s="203" t="s">
        <v>148</v>
      </c>
      <c r="AU740" s="203" t="s">
        <v>81</v>
      </c>
      <c r="AV740" s="13" t="s">
        <v>146</v>
      </c>
      <c r="AW740" s="13" t="s">
        <v>37</v>
      </c>
      <c r="AX740" s="13" t="s">
        <v>22</v>
      </c>
      <c r="AY740" s="203" t="s">
        <v>139</v>
      </c>
    </row>
    <row r="741" spans="2:65" s="1" customFormat="1" ht="22.5" customHeight="1">
      <c r="B741" s="164"/>
      <c r="C741" s="207" t="s">
        <v>1198</v>
      </c>
      <c r="D741" s="207" t="s">
        <v>241</v>
      </c>
      <c r="E741" s="208" t="s">
        <v>1199</v>
      </c>
      <c r="F741" s="209" t="s">
        <v>1200</v>
      </c>
      <c r="G741" s="210" t="s">
        <v>220</v>
      </c>
      <c r="H741" s="211">
        <v>0.271</v>
      </c>
      <c r="I741" s="212"/>
      <c r="J741" s="213">
        <f>ROUND(I741*H741,2)</f>
        <v>0</v>
      </c>
      <c r="K741" s="209" t="s">
        <v>145</v>
      </c>
      <c r="L741" s="214"/>
      <c r="M741" s="215" t="s">
        <v>20</v>
      </c>
      <c r="N741" s="216" t="s">
        <v>44</v>
      </c>
      <c r="O741" s="35"/>
      <c r="P741" s="174">
        <f>O741*H741</f>
        <v>0</v>
      </c>
      <c r="Q741" s="174">
        <v>1</v>
      </c>
      <c r="R741" s="174">
        <f>Q741*H741</f>
        <v>0.271</v>
      </c>
      <c r="S741" s="174">
        <v>0</v>
      </c>
      <c r="T741" s="175">
        <f>S741*H741</f>
        <v>0</v>
      </c>
      <c r="AR741" s="17" t="s">
        <v>315</v>
      </c>
      <c r="AT741" s="17" t="s">
        <v>241</v>
      </c>
      <c r="AU741" s="17" t="s">
        <v>81</v>
      </c>
      <c r="AY741" s="17" t="s">
        <v>139</v>
      </c>
      <c r="BE741" s="176">
        <f>IF(N741="základní",J741,0)</f>
        <v>0</v>
      </c>
      <c r="BF741" s="176">
        <f>IF(N741="snížená",J741,0)</f>
        <v>0</v>
      </c>
      <c r="BG741" s="176">
        <f>IF(N741="zákl. přenesená",J741,0)</f>
        <v>0</v>
      </c>
      <c r="BH741" s="176">
        <f>IF(N741="sníž. přenesená",J741,0)</f>
        <v>0</v>
      </c>
      <c r="BI741" s="176">
        <f>IF(N741="nulová",J741,0)</f>
        <v>0</v>
      </c>
      <c r="BJ741" s="17" t="s">
        <v>22</v>
      </c>
      <c r="BK741" s="176">
        <f>ROUND(I741*H741,2)</f>
        <v>0</v>
      </c>
      <c r="BL741" s="17" t="s">
        <v>223</v>
      </c>
      <c r="BM741" s="17" t="s">
        <v>1201</v>
      </c>
    </row>
    <row r="742" spans="2:47" s="1" customFormat="1" ht="30" customHeight="1">
      <c r="B742" s="34"/>
      <c r="D742" s="178" t="s">
        <v>245</v>
      </c>
      <c r="F742" s="217" t="s">
        <v>436</v>
      </c>
      <c r="I742" s="138"/>
      <c r="L742" s="34"/>
      <c r="M742" s="63"/>
      <c r="N742" s="35"/>
      <c r="O742" s="35"/>
      <c r="P742" s="35"/>
      <c r="Q742" s="35"/>
      <c r="R742" s="35"/>
      <c r="S742" s="35"/>
      <c r="T742" s="64"/>
      <c r="AT742" s="17" t="s">
        <v>245</v>
      </c>
      <c r="AU742" s="17" t="s">
        <v>81</v>
      </c>
    </row>
    <row r="743" spans="2:51" s="11" customFormat="1" ht="22.5" customHeight="1">
      <c r="B743" s="177"/>
      <c r="D743" s="178" t="s">
        <v>148</v>
      </c>
      <c r="E743" s="179" t="s">
        <v>20</v>
      </c>
      <c r="F743" s="180" t="s">
        <v>1202</v>
      </c>
      <c r="H743" s="181">
        <v>0.253</v>
      </c>
      <c r="I743" s="182"/>
      <c r="L743" s="177"/>
      <c r="M743" s="183"/>
      <c r="N743" s="184"/>
      <c r="O743" s="184"/>
      <c r="P743" s="184"/>
      <c r="Q743" s="184"/>
      <c r="R743" s="184"/>
      <c r="S743" s="184"/>
      <c r="T743" s="185"/>
      <c r="AT743" s="179" t="s">
        <v>148</v>
      </c>
      <c r="AU743" s="179" t="s">
        <v>81</v>
      </c>
      <c r="AV743" s="11" t="s">
        <v>81</v>
      </c>
      <c r="AW743" s="11" t="s">
        <v>37</v>
      </c>
      <c r="AX743" s="11" t="s">
        <v>73</v>
      </c>
      <c r="AY743" s="179" t="s">
        <v>139</v>
      </c>
    </row>
    <row r="744" spans="2:51" s="12" customFormat="1" ht="22.5" customHeight="1">
      <c r="B744" s="186"/>
      <c r="D744" s="178" t="s">
        <v>148</v>
      </c>
      <c r="E744" s="187" t="s">
        <v>20</v>
      </c>
      <c r="F744" s="188" t="s">
        <v>1203</v>
      </c>
      <c r="H744" s="189" t="s">
        <v>20</v>
      </c>
      <c r="I744" s="190"/>
      <c r="L744" s="186"/>
      <c r="M744" s="191"/>
      <c r="N744" s="192"/>
      <c r="O744" s="192"/>
      <c r="P744" s="192"/>
      <c r="Q744" s="192"/>
      <c r="R744" s="192"/>
      <c r="S744" s="192"/>
      <c r="T744" s="193"/>
      <c r="AT744" s="189" t="s">
        <v>148</v>
      </c>
      <c r="AU744" s="189" t="s">
        <v>81</v>
      </c>
      <c r="AV744" s="12" t="s">
        <v>22</v>
      </c>
      <c r="AW744" s="12" t="s">
        <v>37</v>
      </c>
      <c r="AX744" s="12" t="s">
        <v>73</v>
      </c>
      <c r="AY744" s="189" t="s">
        <v>139</v>
      </c>
    </row>
    <row r="745" spans="2:51" s="11" customFormat="1" ht="22.5" customHeight="1">
      <c r="B745" s="177"/>
      <c r="D745" s="178" t="s">
        <v>148</v>
      </c>
      <c r="E745" s="179" t="s">
        <v>20</v>
      </c>
      <c r="F745" s="180" t="s">
        <v>1204</v>
      </c>
      <c r="H745" s="181">
        <v>0.018</v>
      </c>
      <c r="I745" s="182"/>
      <c r="L745" s="177"/>
      <c r="M745" s="183"/>
      <c r="N745" s="184"/>
      <c r="O745" s="184"/>
      <c r="P745" s="184"/>
      <c r="Q745" s="184"/>
      <c r="R745" s="184"/>
      <c r="S745" s="184"/>
      <c r="T745" s="185"/>
      <c r="AT745" s="179" t="s">
        <v>148</v>
      </c>
      <c r="AU745" s="179" t="s">
        <v>81</v>
      </c>
      <c r="AV745" s="11" t="s">
        <v>81</v>
      </c>
      <c r="AW745" s="11" t="s">
        <v>37</v>
      </c>
      <c r="AX745" s="11" t="s">
        <v>73</v>
      </c>
      <c r="AY745" s="179" t="s">
        <v>139</v>
      </c>
    </row>
    <row r="746" spans="2:51" s="12" customFormat="1" ht="22.5" customHeight="1">
      <c r="B746" s="186"/>
      <c r="D746" s="178" t="s">
        <v>148</v>
      </c>
      <c r="E746" s="187" t="s">
        <v>20</v>
      </c>
      <c r="F746" s="188" t="s">
        <v>1205</v>
      </c>
      <c r="H746" s="189" t="s">
        <v>20</v>
      </c>
      <c r="I746" s="190"/>
      <c r="L746" s="186"/>
      <c r="M746" s="191"/>
      <c r="N746" s="192"/>
      <c r="O746" s="192"/>
      <c r="P746" s="192"/>
      <c r="Q746" s="192"/>
      <c r="R746" s="192"/>
      <c r="S746" s="192"/>
      <c r="T746" s="193"/>
      <c r="AT746" s="189" t="s">
        <v>148</v>
      </c>
      <c r="AU746" s="189" t="s">
        <v>81</v>
      </c>
      <c r="AV746" s="12" t="s">
        <v>22</v>
      </c>
      <c r="AW746" s="12" t="s">
        <v>37</v>
      </c>
      <c r="AX746" s="12" t="s">
        <v>73</v>
      </c>
      <c r="AY746" s="189" t="s">
        <v>139</v>
      </c>
    </row>
    <row r="747" spans="2:51" s="13" customFormat="1" ht="22.5" customHeight="1">
      <c r="B747" s="194"/>
      <c r="D747" s="195" t="s">
        <v>148</v>
      </c>
      <c r="E747" s="196" t="s">
        <v>20</v>
      </c>
      <c r="F747" s="197" t="s">
        <v>151</v>
      </c>
      <c r="H747" s="198">
        <v>0.271</v>
      </c>
      <c r="I747" s="199"/>
      <c r="L747" s="194"/>
      <c r="M747" s="200"/>
      <c r="N747" s="201"/>
      <c r="O747" s="201"/>
      <c r="P747" s="201"/>
      <c r="Q747" s="201"/>
      <c r="R747" s="201"/>
      <c r="S747" s="201"/>
      <c r="T747" s="202"/>
      <c r="AT747" s="203" t="s">
        <v>148</v>
      </c>
      <c r="AU747" s="203" t="s">
        <v>81</v>
      </c>
      <c r="AV747" s="13" t="s">
        <v>146</v>
      </c>
      <c r="AW747" s="13" t="s">
        <v>37</v>
      </c>
      <c r="AX747" s="13" t="s">
        <v>22</v>
      </c>
      <c r="AY747" s="203" t="s">
        <v>139</v>
      </c>
    </row>
    <row r="748" spans="2:65" s="1" customFormat="1" ht="22.5" customHeight="1">
      <c r="B748" s="164"/>
      <c r="C748" s="165" t="s">
        <v>1206</v>
      </c>
      <c r="D748" s="165" t="s">
        <v>141</v>
      </c>
      <c r="E748" s="166" t="s">
        <v>1207</v>
      </c>
      <c r="F748" s="167" t="s">
        <v>1208</v>
      </c>
      <c r="G748" s="168" t="s">
        <v>251</v>
      </c>
      <c r="H748" s="169">
        <v>68.2</v>
      </c>
      <c r="I748" s="170"/>
      <c r="J748" s="171">
        <f>ROUND(I748*H748,2)</f>
        <v>0</v>
      </c>
      <c r="K748" s="167" t="s">
        <v>145</v>
      </c>
      <c r="L748" s="34"/>
      <c r="M748" s="172" t="s">
        <v>20</v>
      </c>
      <c r="N748" s="173" t="s">
        <v>44</v>
      </c>
      <c r="O748" s="35"/>
      <c r="P748" s="174">
        <f>O748*H748</f>
        <v>0</v>
      </c>
      <c r="Q748" s="174">
        <v>0.00025</v>
      </c>
      <c r="R748" s="174">
        <f>Q748*H748</f>
        <v>0.017050000000000003</v>
      </c>
      <c r="S748" s="174">
        <v>0</v>
      </c>
      <c r="T748" s="175">
        <f>S748*H748</f>
        <v>0</v>
      </c>
      <c r="AR748" s="17" t="s">
        <v>146</v>
      </c>
      <c r="AT748" s="17" t="s">
        <v>141</v>
      </c>
      <c r="AU748" s="17" t="s">
        <v>81</v>
      </c>
      <c r="AY748" s="17" t="s">
        <v>139</v>
      </c>
      <c r="BE748" s="176">
        <f>IF(N748="základní",J748,0)</f>
        <v>0</v>
      </c>
      <c r="BF748" s="176">
        <f>IF(N748="snížená",J748,0)</f>
        <v>0</v>
      </c>
      <c r="BG748" s="176">
        <f>IF(N748="zákl. přenesená",J748,0)</f>
        <v>0</v>
      </c>
      <c r="BH748" s="176">
        <f>IF(N748="sníž. přenesená",J748,0)</f>
        <v>0</v>
      </c>
      <c r="BI748" s="176">
        <f>IF(N748="nulová",J748,0)</f>
        <v>0</v>
      </c>
      <c r="BJ748" s="17" t="s">
        <v>22</v>
      </c>
      <c r="BK748" s="176">
        <f>ROUND(I748*H748,2)</f>
        <v>0</v>
      </c>
      <c r="BL748" s="17" t="s">
        <v>146</v>
      </c>
      <c r="BM748" s="17" t="s">
        <v>1209</v>
      </c>
    </row>
    <row r="749" spans="2:51" s="11" customFormat="1" ht="22.5" customHeight="1">
      <c r="B749" s="177"/>
      <c r="D749" s="178" t="s">
        <v>148</v>
      </c>
      <c r="E749" s="179" t="s">
        <v>20</v>
      </c>
      <c r="F749" s="180" t="s">
        <v>1210</v>
      </c>
      <c r="H749" s="181">
        <v>12.2</v>
      </c>
      <c r="I749" s="182"/>
      <c r="L749" s="177"/>
      <c r="M749" s="183"/>
      <c r="N749" s="184"/>
      <c r="O749" s="184"/>
      <c r="P749" s="184"/>
      <c r="Q749" s="184"/>
      <c r="R749" s="184"/>
      <c r="S749" s="184"/>
      <c r="T749" s="185"/>
      <c r="AT749" s="179" t="s">
        <v>148</v>
      </c>
      <c r="AU749" s="179" t="s">
        <v>81</v>
      </c>
      <c r="AV749" s="11" t="s">
        <v>81</v>
      </c>
      <c r="AW749" s="11" t="s">
        <v>37</v>
      </c>
      <c r="AX749" s="11" t="s">
        <v>73</v>
      </c>
      <c r="AY749" s="179" t="s">
        <v>139</v>
      </c>
    </row>
    <row r="750" spans="2:51" s="12" customFormat="1" ht="22.5" customHeight="1">
      <c r="B750" s="186"/>
      <c r="D750" s="178" t="s">
        <v>148</v>
      </c>
      <c r="E750" s="187" t="s">
        <v>20</v>
      </c>
      <c r="F750" s="188" t="s">
        <v>1211</v>
      </c>
      <c r="H750" s="189" t="s">
        <v>20</v>
      </c>
      <c r="I750" s="190"/>
      <c r="L750" s="186"/>
      <c r="M750" s="191"/>
      <c r="N750" s="192"/>
      <c r="O750" s="192"/>
      <c r="P750" s="192"/>
      <c r="Q750" s="192"/>
      <c r="R750" s="192"/>
      <c r="S750" s="192"/>
      <c r="T750" s="193"/>
      <c r="AT750" s="189" t="s">
        <v>148</v>
      </c>
      <c r="AU750" s="189" t="s">
        <v>81</v>
      </c>
      <c r="AV750" s="12" t="s">
        <v>22</v>
      </c>
      <c r="AW750" s="12" t="s">
        <v>37</v>
      </c>
      <c r="AX750" s="12" t="s">
        <v>73</v>
      </c>
      <c r="AY750" s="189" t="s">
        <v>139</v>
      </c>
    </row>
    <row r="751" spans="2:51" s="11" customFormat="1" ht="22.5" customHeight="1">
      <c r="B751" s="177"/>
      <c r="D751" s="178" t="s">
        <v>148</v>
      </c>
      <c r="E751" s="179" t="s">
        <v>20</v>
      </c>
      <c r="F751" s="180" t="s">
        <v>1212</v>
      </c>
      <c r="H751" s="181">
        <v>29.3</v>
      </c>
      <c r="I751" s="182"/>
      <c r="L751" s="177"/>
      <c r="M751" s="183"/>
      <c r="N751" s="184"/>
      <c r="O751" s="184"/>
      <c r="P751" s="184"/>
      <c r="Q751" s="184"/>
      <c r="R751" s="184"/>
      <c r="S751" s="184"/>
      <c r="T751" s="185"/>
      <c r="AT751" s="179" t="s">
        <v>148</v>
      </c>
      <c r="AU751" s="179" t="s">
        <v>81</v>
      </c>
      <c r="AV751" s="11" t="s">
        <v>81</v>
      </c>
      <c r="AW751" s="11" t="s">
        <v>37</v>
      </c>
      <c r="AX751" s="11" t="s">
        <v>73</v>
      </c>
      <c r="AY751" s="179" t="s">
        <v>139</v>
      </c>
    </row>
    <row r="752" spans="2:51" s="12" customFormat="1" ht="22.5" customHeight="1">
      <c r="B752" s="186"/>
      <c r="D752" s="178" t="s">
        <v>148</v>
      </c>
      <c r="E752" s="187" t="s">
        <v>20</v>
      </c>
      <c r="F752" s="188" t="s">
        <v>1213</v>
      </c>
      <c r="H752" s="189" t="s">
        <v>20</v>
      </c>
      <c r="I752" s="190"/>
      <c r="L752" s="186"/>
      <c r="M752" s="191"/>
      <c r="N752" s="192"/>
      <c r="O752" s="192"/>
      <c r="P752" s="192"/>
      <c r="Q752" s="192"/>
      <c r="R752" s="192"/>
      <c r="S752" s="192"/>
      <c r="T752" s="193"/>
      <c r="AT752" s="189" t="s">
        <v>148</v>
      </c>
      <c r="AU752" s="189" t="s">
        <v>81</v>
      </c>
      <c r="AV752" s="12" t="s">
        <v>22</v>
      </c>
      <c r="AW752" s="12" t="s">
        <v>37</v>
      </c>
      <c r="AX752" s="12" t="s">
        <v>73</v>
      </c>
      <c r="AY752" s="189" t="s">
        <v>139</v>
      </c>
    </row>
    <row r="753" spans="2:51" s="11" customFormat="1" ht="22.5" customHeight="1">
      <c r="B753" s="177"/>
      <c r="D753" s="178" t="s">
        <v>148</v>
      </c>
      <c r="E753" s="179" t="s">
        <v>20</v>
      </c>
      <c r="F753" s="180" t="s">
        <v>1214</v>
      </c>
      <c r="H753" s="181">
        <v>14.5</v>
      </c>
      <c r="I753" s="182"/>
      <c r="L753" s="177"/>
      <c r="M753" s="183"/>
      <c r="N753" s="184"/>
      <c r="O753" s="184"/>
      <c r="P753" s="184"/>
      <c r="Q753" s="184"/>
      <c r="R753" s="184"/>
      <c r="S753" s="184"/>
      <c r="T753" s="185"/>
      <c r="AT753" s="179" t="s">
        <v>148</v>
      </c>
      <c r="AU753" s="179" t="s">
        <v>81</v>
      </c>
      <c r="AV753" s="11" t="s">
        <v>81</v>
      </c>
      <c r="AW753" s="11" t="s">
        <v>37</v>
      </c>
      <c r="AX753" s="11" t="s">
        <v>73</v>
      </c>
      <c r="AY753" s="179" t="s">
        <v>139</v>
      </c>
    </row>
    <row r="754" spans="2:51" s="12" customFormat="1" ht="22.5" customHeight="1">
      <c r="B754" s="186"/>
      <c r="D754" s="178" t="s">
        <v>148</v>
      </c>
      <c r="E754" s="187" t="s">
        <v>20</v>
      </c>
      <c r="F754" s="188" t="s">
        <v>1215</v>
      </c>
      <c r="H754" s="189" t="s">
        <v>20</v>
      </c>
      <c r="I754" s="190"/>
      <c r="L754" s="186"/>
      <c r="M754" s="191"/>
      <c r="N754" s="192"/>
      <c r="O754" s="192"/>
      <c r="P754" s="192"/>
      <c r="Q754" s="192"/>
      <c r="R754" s="192"/>
      <c r="S754" s="192"/>
      <c r="T754" s="193"/>
      <c r="AT754" s="189" t="s">
        <v>148</v>
      </c>
      <c r="AU754" s="189" t="s">
        <v>81</v>
      </c>
      <c r="AV754" s="12" t="s">
        <v>22</v>
      </c>
      <c r="AW754" s="12" t="s">
        <v>37</v>
      </c>
      <c r="AX754" s="12" t="s">
        <v>73</v>
      </c>
      <c r="AY754" s="189" t="s">
        <v>139</v>
      </c>
    </row>
    <row r="755" spans="2:51" s="11" customFormat="1" ht="22.5" customHeight="1">
      <c r="B755" s="177"/>
      <c r="D755" s="178" t="s">
        <v>148</v>
      </c>
      <c r="E755" s="179" t="s">
        <v>20</v>
      </c>
      <c r="F755" s="180" t="s">
        <v>1210</v>
      </c>
      <c r="H755" s="181">
        <v>12.2</v>
      </c>
      <c r="I755" s="182"/>
      <c r="L755" s="177"/>
      <c r="M755" s="183"/>
      <c r="N755" s="184"/>
      <c r="O755" s="184"/>
      <c r="P755" s="184"/>
      <c r="Q755" s="184"/>
      <c r="R755" s="184"/>
      <c r="S755" s="184"/>
      <c r="T755" s="185"/>
      <c r="AT755" s="179" t="s">
        <v>148</v>
      </c>
      <c r="AU755" s="179" t="s">
        <v>81</v>
      </c>
      <c r="AV755" s="11" t="s">
        <v>81</v>
      </c>
      <c r="AW755" s="11" t="s">
        <v>37</v>
      </c>
      <c r="AX755" s="11" t="s">
        <v>73</v>
      </c>
      <c r="AY755" s="179" t="s">
        <v>139</v>
      </c>
    </row>
    <row r="756" spans="2:51" s="12" customFormat="1" ht="22.5" customHeight="1">
      <c r="B756" s="186"/>
      <c r="D756" s="178" t="s">
        <v>148</v>
      </c>
      <c r="E756" s="187" t="s">
        <v>20</v>
      </c>
      <c r="F756" s="188" t="s">
        <v>1216</v>
      </c>
      <c r="H756" s="189" t="s">
        <v>20</v>
      </c>
      <c r="I756" s="190"/>
      <c r="L756" s="186"/>
      <c r="M756" s="191"/>
      <c r="N756" s="192"/>
      <c r="O756" s="192"/>
      <c r="P756" s="192"/>
      <c r="Q756" s="192"/>
      <c r="R756" s="192"/>
      <c r="S756" s="192"/>
      <c r="T756" s="193"/>
      <c r="AT756" s="189" t="s">
        <v>148</v>
      </c>
      <c r="AU756" s="189" t="s">
        <v>81</v>
      </c>
      <c r="AV756" s="12" t="s">
        <v>22</v>
      </c>
      <c r="AW756" s="12" t="s">
        <v>37</v>
      </c>
      <c r="AX756" s="12" t="s">
        <v>73</v>
      </c>
      <c r="AY756" s="189" t="s">
        <v>139</v>
      </c>
    </row>
    <row r="757" spans="2:51" s="13" customFormat="1" ht="22.5" customHeight="1">
      <c r="B757" s="194"/>
      <c r="D757" s="195" t="s">
        <v>148</v>
      </c>
      <c r="E757" s="196" t="s">
        <v>20</v>
      </c>
      <c r="F757" s="197" t="s">
        <v>151</v>
      </c>
      <c r="H757" s="198">
        <v>68.2</v>
      </c>
      <c r="I757" s="199"/>
      <c r="L757" s="194"/>
      <c r="M757" s="200"/>
      <c r="N757" s="201"/>
      <c r="O757" s="201"/>
      <c r="P757" s="201"/>
      <c r="Q757" s="201"/>
      <c r="R757" s="201"/>
      <c r="S757" s="201"/>
      <c r="T757" s="202"/>
      <c r="AT757" s="203" t="s">
        <v>148</v>
      </c>
      <c r="AU757" s="203" t="s">
        <v>81</v>
      </c>
      <c r="AV757" s="13" t="s">
        <v>146</v>
      </c>
      <c r="AW757" s="13" t="s">
        <v>37</v>
      </c>
      <c r="AX757" s="13" t="s">
        <v>22</v>
      </c>
      <c r="AY757" s="203" t="s">
        <v>139</v>
      </c>
    </row>
    <row r="758" spans="2:65" s="1" customFormat="1" ht="22.5" customHeight="1">
      <c r="B758" s="164"/>
      <c r="C758" s="207" t="s">
        <v>1217</v>
      </c>
      <c r="D758" s="207" t="s">
        <v>241</v>
      </c>
      <c r="E758" s="208" t="s">
        <v>1218</v>
      </c>
      <c r="F758" s="209" t="s">
        <v>1219</v>
      </c>
      <c r="G758" s="210" t="s">
        <v>251</v>
      </c>
      <c r="H758" s="211">
        <v>12.81</v>
      </c>
      <c r="I758" s="212"/>
      <c r="J758" s="213">
        <f>ROUND(I758*H758,2)</f>
        <v>0</v>
      </c>
      <c r="K758" s="209" t="s">
        <v>145</v>
      </c>
      <c r="L758" s="214"/>
      <c r="M758" s="215" t="s">
        <v>20</v>
      </c>
      <c r="N758" s="216" t="s">
        <v>44</v>
      </c>
      <c r="O758" s="35"/>
      <c r="P758" s="174">
        <f>O758*H758</f>
        <v>0</v>
      </c>
      <c r="Q758" s="174">
        <v>3E-05</v>
      </c>
      <c r="R758" s="174">
        <f>Q758*H758</f>
        <v>0.0003843</v>
      </c>
      <c r="S758" s="174">
        <v>0</v>
      </c>
      <c r="T758" s="175">
        <f>S758*H758</f>
        <v>0</v>
      </c>
      <c r="AR758" s="17" t="s">
        <v>179</v>
      </c>
      <c r="AT758" s="17" t="s">
        <v>241</v>
      </c>
      <c r="AU758" s="17" t="s">
        <v>81</v>
      </c>
      <c r="AY758" s="17" t="s">
        <v>139</v>
      </c>
      <c r="BE758" s="176">
        <f>IF(N758="základní",J758,0)</f>
        <v>0</v>
      </c>
      <c r="BF758" s="176">
        <f>IF(N758="snížená",J758,0)</f>
        <v>0</v>
      </c>
      <c r="BG758" s="176">
        <f>IF(N758="zákl. přenesená",J758,0)</f>
        <v>0</v>
      </c>
      <c r="BH758" s="176">
        <f>IF(N758="sníž. přenesená",J758,0)</f>
        <v>0</v>
      </c>
      <c r="BI758" s="176">
        <f>IF(N758="nulová",J758,0)</f>
        <v>0</v>
      </c>
      <c r="BJ758" s="17" t="s">
        <v>22</v>
      </c>
      <c r="BK758" s="176">
        <f>ROUND(I758*H758,2)</f>
        <v>0</v>
      </c>
      <c r="BL758" s="17" t="s">
        <v>146</v>
      </c>
      <c r="BM758" s="17" t="s">
        <v>1220</v>
      </c>
    </row>
    <row r="759" spans="2:51" s="11" customFormat="1" ht="22.5" customHeight="1">
      <c r="B759" s="177"/>
      <c r="D759" s="195" t="s">
        <v>148</v>
      </c>
      <c r="F759" s="218" t="s">
        <v>1221</v>
      </c>
      <c r="H759" s="219">
        <v>12.81</v>
      </c>
      <c r="I759" s="182"/>
      <c r="L759" s="177"/>
      <c r="M759" s="183"/>
      <c r="N759" s="184"/>
      <c r="O759" s="184"/>
      <c r="P759" s="184"/>
      <c r="Q759" s="184"/>
      <c r="R759" s="184"/>
      <c r="S759" s="184"/>
      <c r="T759" s="185"/>
      <c r="AT759" s="179" t="s">
        <v>148</v>
      </c>
      <c r="AU759" s="179" t="s">
        <v>81</v>
      </c>
      <c r="AV759" s="11" t="s">
        <v>81</v>
      </c>
      <c r="AW759" s="11" t="s">
        <v>4</v>
      </c>
      <c r="AX759" s="11" t="s">
        <v>22</v>
      </c>
      <c r="AY759" s="179" t="s">
        <v>139</v>
      </c>
    </row>
    <row r="760" spans="2:65" s="1" customFormat="1" ht="22.5" customHeight="1">
      <c r="B760" s="164"/>
      <c r="C760" s="207" t="s">
        <v>1222</v>
      </c>
      <c r="D760" s="207" t="s">
        <v>241</v>
      </c>
      <c r="E760" s="208" t="s">
        <v>1223</v>
      </c>
      <c r="F760" s="209" t="s">
        <v>1224</v>
      </c>
      <c r="G760" s="210" t="s">
        <v>251</v>
      </c>
      <c r="H760" s="211">
        <v>15.225</v>
      </c>
      <c r="I760" s="212"/>
      <c r="J760" s="213">
        <f>ROUND(I760*H760,2)</f>
        <v>0</v>
      </c>
      <c r="K760" s="209" t="s">
        <v>145</v>
      </c>
      <c r="L760" s="214"/>
      <c r="M760" s="215" t="s">
        <v>20</v>
      </c>
      <c r="N760" s="216" t="s">
        <v>44</v>
      </c>
      <c r="O760" s="35"/>
      <c r="P760" s="174">
        <f>O760*H760</f>
        <v>0</v>
      </c>
      <c r="Q760" s="174">
        <v>0.0002</v>
      </c>
      <c r="R760" s="174">
        <f>Q760*H760</f>
        <v>0.003045</v>
      </c>
      <c r="S760" s="174">
        <v>0</v>
      </c>
      <c r="T760" s="175">
        <f>S760*H760</f>
        <v>0</v>
      </c>
      <c r="AR760" s="17" t="s">
        <v>179</v>
      </c>
      <c r="AT760" s="17" t="s">
        <v>241</v>
      </c>
      <c r="AU760" s="17" t="s">
        <v>81</v>
      </c>
      <c r="AY760" s="17" t="s">
        <v>139</v>
      </c>
      <c r="BE760" s="176">
        <f>IF(N760="základní",J760,0)</f>
        <v>0</v>
      </c>
      <c r="BF760" s="176">
        <f>IF(N760="snížená",J760,0)</f>
        <v>0</v>
      </c>
      <c r="BG760" s="176">
        <f>IF(N760="zákl. přenesená",J760,0)</f>
        <v>0</v>
      </c>
      <c r="BH760" s="176">
        <f>IF(N760="sníž. přenesená",J760,0)</f>
        <v>0</v>
      </c>
      <c r="BI760" s="176">
        <f>IF(N760="nulová",J760,0)</f>
        <v>0</v>
      </c>
      <c r="BJ760" s="17" t="s">
        <v>22</v>
      </c>
      <c r="BK760" s="176">
        <f>ROUND(I760*H760,2)</f>
        <v>0</v>
      </c>
      <c r="BL760" s="17" t="s">
        <v>146</v>
      </c>
      <c r="BM760" s="17" t="s">
        <v>1225</v>
      </c>
    </row>
    <row r="761" spans="2:51" s="11" customFormat="1" ht="22.5" customHeight="1">
      <c r="B761" s="177"/>
      <c r="D761" s="195" t="s">
        <v>148</v>
      </c>
      <c r="F761" s="218" t="s">
        <v>1226</v>
      </c>
      <c r="H761" s="219">
        <v>15.225</v>
      </c>
      <c r="I761" s="182"/>
      <c r="L761" s="177"/>
      <c r="M761" s="183"/>
      <c r="N761" s="184"/>
      <c r="O761" s="184"/>
      <c r="P761" s="184"/>
      <c r="Q761" s="184"/>
      <c r="R761" s="184"/>
      <c r="S761" s="184"/>
      <c r="T761" s="185"/>
      <c r="AT761" s="179" t="s">
        <v>148</v>
      </c>
      <c r="AU761" s="179" t="s">
        <v>81</v>
      </c>
      <c r="AV761" s="11" t="s">
        <v>81</v>
      </c>
      <c r="AW761" s="11" t="s">
        <v>4</v>
      </c>
      <c r="AX761" s="11" t="s">
        <v>22</v>
      </c>
      <c r="AY761" s="179" t="s">
        <v>139</v>
      </c>
    </row>
    <row r="762" spans="2:65" s="1" customFormat="1" ht="22.5" customHeight="1">
      <c r="B762" s="164"/>
      <c r="C762" s="207" t="s">
        <v>1227</v>
      </c>
      <c r="D762" s="207" t="s">
        <v>241</v>
      </c>
      <c r="E762" s="208" t="s">
        <v>1228</v>
      </c>
      <c r="F762" s="209" t="s">
        <v>1229</v>
      </c>
      <c r="G762" s="210" t="s">
        <v>251</v>
      </c>
      <c r="H762" s="211">
        <v>12.81</v>
      </c>
      <c r="I762" s="212"/>
      <c r="J762" s="213">
        <f>ROUND(I762*H762,2)</f>
        <v>0</v>
      </c>
      <c r="K762" s="209" t="s">
        <v>145</v>
      </c>
      <c r="L762" s="214"/>
      <c r="M762" s="215" t="s">
        <v>20</v>
      </c>
      <c r="N762" s="216" t="s">
        <v>44</v>
      </c>
      <c r="O762" s="35"/>
      <c r="P762" s="174">
        <f>O762*H762</f>
        <v>0</v>
      </c>
      <c r="Q762" s="174">
        <v>0.0005</v>
      </c>
      <c r="R762" s="174">
        <f>Q762*H762</f>
        <v>0.006405</v>
      </c>
      <c r="S762" s="174">
        <v>0</v>
      </c>
      <c r="T762" s="175">
        <f>S762*H762</f>
        <v>0</v>
      </c>
      <c r="AR762" s="17" t="s">
        <v>179</v>
      </c>
      <c r="AT762" s="17" t="s">
        <v>241</v>
      </c>
      <c r="AU762" s="17" t="s">
        <v>81</v>
      </c>
      <c r="AY762" s="17" t="s">
        <v>139</v>
      </c>
      <c r="BE762" s="176">
        <f>IF(N762="základní",J762,0)</f>
        <v>0</v>
      </c>
      <c r="BF762" s="176">
        <f>IF(N762="snížená",J762,0)</f>
        <v>0</v>
      </c>
      <c r="BG762" s="176">
        <f>IF(N762="zákl. přenesená",J762,0)</f>
        <v>0</v>
      </c>
      <c r="BH762" s="176">
        <f>IF(N762="sníž. přenesená",J762,0)</f>
        <v>0</v>
      </c>
      <c r="BI762" s="176">
        <f>IF(N762="nulová",J762,0)</f>
        <v>0</v>
      </c>
      <c r="BJ762" s="17" t="s">
        <v>22</v>
      </c>
      <c r="BK762" s="176">
        <f>ROUND(I762*H762,2)</f>
        <v>0</v>
      </c>
      <c r="BL762" s="17" t="s">
        <v>146</v>
      </c>
      <c r="BM762" s="17" t="s">
        <v>1230</v>
      </c>
    </row>
    <row r="763" spans="2:51" s="11" customFormat="1" ht="22.5" customHeight="1">
      <c r="B763" s="177"/>
      <c r="D763" s="195" t="s">
        <v>148</v>
      </c>
      <c r="F763" s="218" t="s">
        <v>1221</v>
      </c>
      <c r="H763" s="219">
        <v>12.81</v>
      </c>
      <c r="I763" s="182"/>
      <c r="L763" s="177"/>
      <c r="M763" s="183"/>
      <c r="N763" s="184"/>
      <c r="O763" s="184"/>
      <c r="P763" s="184"/>
      <c r="Q763" s="184"/>
      <c r="R763" s="184"/>
      <c r="S763" s="184"/>
      <c r="T763" s="185"/>
      <c r="AT763" s="179" t="s">
        <v>148</v>
      </c>
      <c r="AU763" s="179" t="s">
        <v>81</v>
      </c>
      <c r="AV763" s="11" t="s">
        <v>81</v>
      </c>
      <c r="AW763" s="11" t="s">
        <v>4</v>
      </c>
      <c r="AX763" s="11" t="s">
        <v>22</v>
      </c>
      <c r="AY763" s="179" t="s">
        <v>139</v>
      </c>
    </row>
    <row r="764" spans="2:65" s="1" customFormat="1" ht="22.5" customHeight="1">
      <c r="B764" s="164"/>
      <c r="C764" s="207" t="s">
        <v>1231</v>
      </c>
      <c r="D764" s="207" t="s">
        <v>241</v>
      </c>
      <c r="E764" s="208" t="s">
        <v>1232</v>
      </c>
      <c r="F764" s="209" t="s">
        <v>1233</v>
      </c>
      <c r="G764" s="210" t="s">
        <v>251</v>
      </c>
      <c r="H764" s="211">
        <v>30.765</v>
      </c>
      <c r="I764" s="212"/>
      <c r="J764" s="213">
        <f>ROUND(I764*H764,2)</f>
        <v>0</v>
      </c>
      <c r="K764" s="209" t="s">
        <v>145</v>
      </c>
      <c r="L764" s="214"/>
      <c r="M764" s="215" t="s">
        <v>20</v>
      </c>
      <c r="N764" s="216" t="s">
        <v>44</v>
      </c>
      <c r="O764" s="35"/>
      <c r="P764" s="174">
        <f>O764*H764</f>
        <v>0</v>
      </c>
      <c r="Q764" s="174">
        <v>0.0003</v>
      </c>
      <c r="R764" s="174">
        <f>Q764*H764</f>
        <v>0.0092295</v>
      </c>
      <c r="S764" s="174">
        <v>0</v>
      </c>
      <c r="T764" s="175">
        <f>S764*H764</f>
        <v>0</v>
      </c>
      <c r="AR764" s="17" t="s">
        <v>179</v>
      </c>
      <c r="AT764" s="17" t="s">
        <v>241</v>
      </c>
      <c r="AU764" s="17" t="s">
        <v>81</v>
      </c>
      <c r="AY764" s="17" t="s">
        <v>139</v>
      </c>
      <c r="BE764" s="176">
        <f>IF(N764="základní",J764,0)</f>
        <v>0</v>
      </c>
      <c r="BF764" s="176">
        <f>IF(N764="snížená",J764,0)</f>
        <v>0</v>
      </c>
      <c r="BG764" s="176">
        <f>IF(N764="zákl. přenesená",J764,0)</f>
        <v>0</v>
      </c>
      <c r="BH764" s="176">
        <f>IF(N764="sníž. přenesená",J764,0)</f>
        <v>0</v>
      </c>
      <c r="BI764" s="176">
        <f>IF(N764="nulová",J764,0)</f>
        <v>0</v>
      </c>
      <c r="BJ764" s="17" t="s">
        <v>22</v>
      </c>
      <c r="BK764" s="176">
        <f>ROUND(I764*H764,2)</f>
        <v>0</v>
      </c>
      <c r="BL764" s="17" t="s">
        <v>146</v>
      </c>
      <c r="BM764" s="17" t="s">
        <v>1234</v>
      </c>
    </row>
    <row r="765" spans="2:51" s="11" customFormat="1" ht="22.5" customHeight="1">
      <c r="B765" s="177"/>
      <c r="D765" s="195" t="s">
        <v>148</v>
      </c>
      <c r="F765" s="218" t="s">
        <v>1235</v>
      </c>
      <c r="H765" s="219">
        <v>30.765</v>
      </c>
      <c r="I765" s="182"/>
      <c r="L765" s="177"/>
      <c r="M765" s="183"/>
      <c r="N765" s="184"/>
      <c r="O765" s="184"/>
      <c r="P765" s="184"/>
      <c r="Q765" s="184"/>
      <c r="R765" s="184"/>
      <c r="S765" s="184"/>
      <c r="T765" s="185"/>
      <c r="AT765" s="179" t="s">
        <v>148</v>
      </c>
      <c r="AU765" s="179" t="s">
        <v>81</v>
      </c>
      <c r="AV765" s="11" t="s">
        <v>81</v>
      </c>
      <c r="AW765" s="11" t="s">
        <v>4</v>
      </c>
      <c r="AX765" s="11" t="s">
        <v>22</v>
      </c>
      <c r="AY765" s="179" t="s">
        <v>139</v>
      </c>
    </row>
    <row r="766" spans="2:65" s="1" customFormat="1" ht="22.5" customHeight="1">
      <c r="B766" s="164"/>
      <c r="C766" s="165" t="s">
        <v>1236</v>
      </c>
      <c r="D766" s="165" t="s">
        <v>141</v>
      </c>
      <c r="E766" s="166" t="s">
        <v>1237</v>
      </c>
      <c r="F766" s="167" t="s">
        <v>1238</v>
      </c>
      <c r="G766" s="168" t="s">
        <v>318</v>
      </c>
      <c r="H766" s="169">
        <v>13</v>
      </c>
      <c r="I766" s="170"/>
      <c r="J766" s="171">
        <f>ROUND(I766*H766,2)</f>
        <v>0</v>
      </c>
      <c r="K766" s="167" t="s">
        <v>145</v>
      </c>
      <c r="L766" s="34"/>
      <c r="M766" s="172" t="s">
        <v>20</v>
      </c>
      <c r="N766" s="173" t="s">
        <v>44</v>
      </c>
      <c r="O766" s="35"/>
      <c r="P766" s="174">
        <f>O766*H766</f>
        <v>0</v>
      </c>
      <c r="Q766" s="174">
        <v>0</v>
      </c>
      <c r="R766" s="174">
        <f>Q766*H766</f>
        <v>0</v>
      </c>
      <c r="S766" s="174">
        <v>0</v>
      </c>
      <c r="T766" s="175">
        <f>S766*H766</f>
        <v>0</v>
      </c>
      <c r="AR766" s="17" t="s">
        <v>223</v>
      </c>
      <c r="AT766" s="17" t="s">
        <v>141</v>
      </c>
      <c r="AU766" s="17" t="s">
        <v>81</v>
      </c>
      <c r="AY766" s="17" t="s">
        <v>139</v>
      </c>
      <c r="BE766" s="176">
        <f>IF(N766="základní",J766,0)</f>
        <v>0</v>
      </c>
      <c r="BF766" s="176">
        <f>IF(N766="snížená",J766,0)</f>
        <v>0</v>
      </c>
      <c r="BG766" s="176">
        <f>IF(N766="zákl. přenesená",J766,0)</f>
        <v>0</v>
      </c>
      <c r="BH766" s="176">
        <f>IF(N766="sníž. přenesená",J766,0)</f>
        <v>0</v>
      </c>
      <c r="BI766" s="176">
        <f>IF(N766="nulová",J766,0)</f>
        <v>0</v>
      </c>
      <c r="BJ766" s="17" t="s">
        <v>22</v>
      </c>
      <c r="BK766" s="176">
        <f>ROUND(I766*H766,2)</f>
        <v>0</v>
      </c>
      <c r="BL766" s="17" t="s">
        <v>223</v>
      </c>
      <c r="BM766" s="17" t="s">
        <v>1239</v>
      </c>
    </row>
    <row r="767" spans="2:51" s="11" customFormat="1" ht="22.5" customHeight="1">
      <c r="B767" s="177"/>
      <c r="D767" s="178" t="s">
        <v>148</v>
      </c>
      <c r="E767" s="179" t="s">
        <v>20</v>
      </c>
      <c r="F767" s="180" t="s">
        <v>210</v>
      </c>
      <c r="H767" s="181">
        <v>13</v>
      </c>
      <c r="I767" s="182"/>
      <c r="L767" s="177"/>
      <c r="M767" s="183"/>
      <c r="N767" s="184"/>
      <c r="O767" s="184"/>
      <c r="P767" s="184"/>
      <c r="Q767" s="184"/>
      <c r="R767" s="184"/>
      <c r="S767" s="184"/>
      <c r="T767" s="185"/>
      <c r="AT767" s="179" t="s">
        <v>148</v>
      </c>
      <c r="AU767" s="179" t="s">
        <v>81</v>
      </c>
      <c r="AV767" s="11" t="s">
        <v>81</v>
      </c>
      <c r="AW767" s="11" t="s">
        <v>37</v>
      </c>
      <c r="AX767" s="11" t="s">
        <v>73</v>
      </c>
      <c r="AY767" s="179" t="s">
        <v>139</v>
      </c>
    </row>
    <row r="768" spans="2:51" s="12" customFormat="1" ht="22.5" customHeight="1">
      <c r="B768" s="186"/>
      <c r="D768" s="178" t="s">
        <v>148</v>
      </c>
      <c r="E768" s="187" t="s">
        <v>20</v>
      </c>
      <c r="F768" s="188" t="s">
        <v>1240</v>
      </c>
      <c r="H768" s="189" t="s">
        <v>20</v>
      </c>
      <c r="I768" s="190"/>
      <c r="L768" s="186"/>
      <c r="M768" s="191"/>
      <c r="N768" s="192"/>
      <c r="O768" s="192"/>
      <c r="P768" s="192"/>
      <c r="Q768" s="192"/>
      <c r="R768" s="192"/>
      <c r="S768" s="192"/>
      <c r="T768" s="193"/>
      <c r="AT768" s="189" t="s">
        <v>148</v>
      </c>
      <c r="AU768" s="189" t="s">
        <v>81</v>
      </c>
      <c r="AV768" s="12" t="s">
        <v>22</v>
      </c>
      <c r="AW768" s="12" t="s">
        <v>37</v>
      </c>
      <c r="AX768" s="12" t="s">
        <v>73</v>
      </c>
      <c r="AY768" s="189" t="s">
        <v>139</v>
      </c>
    </row>
    <row r="769" spans="2:51" s="13" customFormat="1" ht="22.5" customHeight="1">
      <c r="B769" s="194"/>
      <c r="D769" s="195" t="s">
        <v>148</v>
      </c>
      <c r="E769" s="196" t="s">
        <v>20</v>
      </c>
      <c r="F769" s="197" t="s">
        <v>151</v>
      </c>
      <c r="H769" s="198">
        <v>13</v>
      </c>
      <c r="I769" s="199"/>
      <c r="L769" s="194"/>
      <c r="M769" s="200"/>
      <c r="N769" s="201"/>
      <c r="O769" s="201"/>
      <c r="P769" s="201"/>
      <c r="Q769" s="201"/>
      <c r="R769" s="201"/>
      <c r="S769" s="201"/>
      <c r="T769" s="202"/>
      <c r="AT769" s="203" t="s">
        <v>148</v>
      </c>
      <c r="AU769" s="203" t="s">
        <v>81</v>
      </c>
      <c r="AV769" s="13" t="s">
        <v>146</v>
      </c>
      <c r="AW769" s="13" t="s">
        <v>37</v>
      </c>
      <c r="AX769" s="13" t="s">
        <v>22</v>
      </c>
      <c r="AY769" s="203" t="s">
        <v>139</v>
      </c>
    </row>
    <row r="770" spans="2:65" s="1" customFormat="1" ht="22.5" customHeight="1">
      <c r="B770" s="164"/>
      <c r="C770" s="207" t="s">
        <v>1241</v>
      </c>
      <c r="D770" s="207" t="s">
        <v>241</v>
      </c>
      <c r="E770" s="208" t="s">
        <v>1242</v>
      </c>
      <c r="F770" s="209" t="s">
        <v>1243</v>
      </c>
      <c r="G770" s="210" t="s">
        <v>318</v>
      </c>
      <c r="H770" s="211">
        <v>13</v>
      </c>
      <c r="I770" s="212"/>
      <c r="J770" s="213">
        <f>ROUND(I770*H770,2)</f>
        <v>0</v>
      </c>
      <c r="K770" s="209" t="s">
        <v>145</v>
      </c>
      <c r="L770" s="214"/>
      <c r="M770" s="215" t="s">
        <v>20</v>
      </c>
      <c r="N770" s="216" t="s">
        <v>44</v>
      </c>
      <c r="O770" s="35"/>
      <c r="P770" s="174">
        <f>O770*H770</f>
        <v>0</v>
      </c>
      <c r="Q770" s="174">
        <v>0.0111</v>
      </c>
      <c r="R770" s="174">
        <f>Q770*H770</f>
        <v>0.1443</v>
      </c>
      <c r="S770" s="174">
        <v>0</v>
      </c>
      <c r="T770" s="175">
        <f>S770*H770</f>
        <v>0</v>
      </c>
      <c r="AR770" s="17" t="s">
        <v>315</v>
      </c>
      <c r="AT770" s="17" t="s">
        <v>241</v>
      </c>
      <c r="AU770" s="17" t="s">
        <v>81</v>
      </c>
      <c r="AY770" s="17" t="s">
        <v>139</v>
      </c>
      <c r="BE770" s="176">
        <f>IF(N770="základní",J770,0)</f>
        <v>0</v>
      </c>
      <c r="BF770" s="176">
        <f>IF(N770="snížená",J770,0)</f>
        <v>0</v>
      </c>
      <c r="BG770" s="176">
        <f>IF(N770="zákl. přenesená",J770,0)</f>
        <v>0</v>
      </c>
      <c r="BH770" s="176">
        <f>IF(N770="sníž. přenesená",J770,0)</f>
        <v>0</v>
      </c>
      <c r="BI770" s="176">
        <f>IF(N770="nulová",J770,0)</f>
        <v>0</v>
      </c>
      <c r="BJ770" s="17" t="s">
        <v>22</v>
      </c>
      <c r="BK770" s="176">
        <f>ROUND(I770*H770,2)</f>
        <v>0</v>
      </c>
      <c r="BL770" s="17" t="s">
        <v>223</v>
      </c>
      <c r="BM770" s="17" t="s">
        <v>1244</v>
      </c>
    </row>
    <row r="771" spans="2:65" s="1" customFormat="1" ht="22.5" customHeight="1">
      <c r="B771" s="164"/>
      <c r="C771" s="165" t="s">
        <v>1245</v>
      </c>
      <c r="D771" s="165" t="s">
        <v>141</v>
      </c>
      <c r="E771" s="166" t="s">
        <v>1237</v>
      </c>
      <c r="F771" s="167" t="s">
        <v>1238</v>
      </c>
      <c r="G771" s="168" t="s">
        <v>318</v>
      </c>
      <c r="H771" s="169">
        <v>3</v>
      </c>
      <c r="I771" s="170"/>
      <c r="J771" s="171">
        <f>ROUND(I771*H771,2)</f>
        <v>0</v>
      </c>
      <c r="K771" s="167" t="s">
        <v>145</v>
      </c>
      <c r="L771" s="34"/>
      <c r="M771" s="172" t="s">
        <v>20</v>
      </c>
      <c r="N771" s="173" t="s">
        <v>44</v>
      </c>
      <c r="O771" s="35"/>
      <c r="P771" s="174">
        <f>O771*H771</f>
        <v>0</v>
      </c>
      <c r="Q771" s="174">
        <v>0</v>
      </c>
      <c r="R771" s="174">
        <f>Q771*H771</f>
        <v>0</v>
      </c>
      <c r="S771" s="174">
        <v>0</v>
      </c>
      <c r="T771" s="175">
        <f>S771*H771</f>
        <v>0</v>
      </c>
      <c r="AR771" s="17" t="s">
        <v>223</v>
      </c>
      <c r="AT771" s="17" t="s">
        <v>141</v>
      </c>
      <c r="AU771" s="17" t="s">
        <v>81</v>
      </c>
      <c r="AY771" s="17" t="s">
        <v>139</v>
      </c>
      <c r="BE771" s="176">
        <f>IF(N771="základní",J771,0)</f>
        <v>0</v>
      </c>
      <c r="BF771" s="176">
        <f>IF(N771="snížená",J771,0)</f>
        <v>0</v>
      </c>
      <c r="BG771" s="176">
        <f>IF(N771="zákl. přenesená",J771,0)</f>
        <v>0</v>
      </c>
      <c r="BH771" s="176">
        <f>IF(N771="sníž. přenesená",J771,0)</f>
        <v>0</v>
      </c>
      <c r="BI771" s="176">
        <f>IF(N771="nulová",J771,0)</f>
        <v>0</v>
      </c>
      <c r="BJ771" s="17" t="s">
        <v>22</v>
      </c>
      <c r="BK771" s="176">
        <f>ROUND(I771*H771,2)</f>
        <v>0</v>
      </c>
      <c r="BL771" s="17" t="s">
        <v>223</v>
      </c>
      <c r="BM771" s="17" t="s">
        <v>1246</v>
      </c>
    </row>
    <row r="772" spans="2:51" s="11" customFormat="1" ht="22.5" customHeight="1">
      <c r="B772" s="177"/>
      <c r="D772" s="178" t="s">
        <v>148</v>
      </c>
      <c r="E772" s="179" t="s">
        <v>20</v>
      </c>
      <c r="F772" s="180" t="s">
        <v>158</v>
      </c>
      <c r="H772" s="181">
        <v>3</v>
      </c>
      <c r="I772" s="182"/>
      <c r="L772" s="177"/>
      <c r="M772" s="183"/>
      <c r="N772" s="184"/>
      <c r="O772" s="184"/>
      <c r="P772" s="184"/>
      <c r="Q772" s="184"/>
      <c r="R772" s="184"/>
      <c r="S772" s="184"/>
      <c r="T772" s="185"/>
      <c r="AT772" s="179" t="s">
        <v>148</v>
      </c>
      <c r="AU772" s="179" t="s">
        <v>81</v>
      </c>
      <c r="AV772" s="11" t="s">
        <v>81</v>
      </c>
      <c r="AW772" s="11" t="s">
        <v>37</v>
      </c>
      <c r="AX772" s="11" t="s">
        <v>73</v>
      </c>
      <c r="AY772" s="179" t="s">
        <v>139</v>
      </c>
    </row>
    <row r="773" spans="2:51" s="12" customFormat="1" ht="22.5" customHeight="1">
      <c r="B773" s="186"/>
      <c r="D773" s="178" t="s">
        <v>148</v>
      </c>
      <c r="E773" s="187" t="s">
        <v>20</v>
      </c>
      <c r="F773" s="188" t="s">
        <v>1247</v>
      </c>
      <c r="H773" s="189" t="s">
        <v>20</v>
      </c>
      <c r="I773" s="190"/>
      <c r="L773" s="186"/>
      <c r="M773" s="191"/>
      <c r="N773" s="192"/>
      <c r="O773" s="192"/>
      <c r="P773" s="192"/>
      <c r="Q773" s="192"/>
      <c r="R773" s="192"/>
      <c r="S773" s="192"/>
      <c r="T773" s="193"/>
      <c r="AT773" s="189" t="s">
        <v>148</v>
      </c>
      <c r="AU773" s="189" t="s">
        <v>81</v>
      </c>
      <c r="AV773" s="12" t="s">
        <v>22</v>
      </c>
      <c r="AW773" s="12" t="s">
        <v>37</v>
      </c>
      <c r="AX773" s="12" t="s">
        <v>73</v>
      </c>
      <c r="AY773" s="189" t="s">
        <v>139</v>
      </c>
    </row>
    <row r="774" spans="2:51" s="13" customFormat="1" ht="22.5" customHeight="1">
      <c r="B774" s="194"/>
      <c r="D774" s="195" t="s">
        <v>148</v>
      </c>
      <c r="E774" s="196" t="s">
        <v>20</v>
      </c>
      <c r="F774" s="197" t="s">
        <v>151</v>
      </c>
      <c r="H774" s="198">
        <v>3</v>
      </c>
      <c r="I774" s="199"/>
      <c r="L774" s="194"/>
      <c r="M774" s="200"/>
      <c r="N774" s="201"/>
      <c r="O774" s="201"/>
      <c r="P774" s="201"/>
      <c r="Q774" s="201"/>
      <c r="R774" s="201"/>
      <c r="S774" s="201"/>
      <c r="T774" s="202"/>
      <c r="AT774" s="203" t="s">
        <v>148</v>
      </c>
      <c r="AU774" s="203" t="s">
        <v>81</v>
      </c>
      <c r="AV774" s="13" t="s">
        <v>146</v>
      </c>
      <c r="AW774" s="13" t="s">
        <v>37</v>
      </c>
      <c r="AX774" s="13" t="s">
        <v>22</v>
      </c>
      <c r="AY774" s="203" t="s">
        <v>139</v>
      </c>
    </row>
    <row r="775" spans="2:65" s="1" customFormat="1" ht="22.5" customHeight="1">
      <c r="B775" s="164"/>
      <c r="C775" s="207" t="s">
        <v>1248</v>
      </c>
      <c r="D775" s="207" t="s">
        <v>241</v>
      </c>
      <c r="E775" s="208" t="s">
        <v>1249</v>
      </c>
      <c r="F775" s="209" t="s">
        <v>1250</v>
      </c>
      <c r="G775" s="210" t="s">
        <v>318</v>
      </c>
      <c r="H775" s="211">
        <v>3</v>
      </c>
      <c r="I775" s="212"/>
      <c r="J775" s="213">
        <f>ROUND(I775*H775,2)</f>
        <v>0</v>
      </c>
      <c r="K775" s="209" t="s">
        <v>145</v>
      </c>
      <c r="L775" s="214"/>
      <c r="M775" s="215" t="s">
        <v>20</v>
      </c>
      <c r="N775" s="216" t="s">
        <v>44</v>
      </c>
      <c r="O775" s="35"/>
      <c r="P775" s="174">
        <f>O775*H775</f>
        <v>0</v>
      </c>
      <c r="Q775" s="174">
        <v>0.0079</v>
      </c>
      <c r="R775" s="174">
        <f>Q775*H775</f>
        <v>0.023700000000000002</v>
      </c>
      <c r="S775" s="174">
        <v>0</v>
      </c>
      <c r="T775" s="175">
        <f>S775*H775</f>
        <v>0</v>
      </c>
      <c r="AR775" s="17" t="s">
        <v>315</v>
      </c>
      <c r="AT775" s="17" t="s">
        <v>241</v>
      </c>
      <c r="AU775" s="17" t="s">
        <v>81</v>
      </c>
      <c r="AY775" s="17" t="s">
        <v>139</v>
      </c>
      <c r="BE775" s="176">
        <f>IF(N775="základní",J775,0)</f>
        <v>0</v>
      </c>
      <c r="BF775" s="176">
        <f>IF(N775="snížená",J775,0)</f>
        <v>0</v>
      </c>
      <c r="BG775" s="176">
        <f>IF(N775="zákl. přenesená",J775,0)</f>
        <v>0</v>
      </c>
      <c r="BH775" s="176">
        <f>IF(N775="sníž. přenesená",J775,0)</f>
        <v>0</v>
      </c>
      <c r="BI775" s="176">
        <f>IF(N775="nulová",J775,0)</f>
        <v>0</v>
      </c>
      <c r="BJ775" s="17" t="s">
        <v>22</v>
      </c>
      <c r="BK775" s="176">
        <f>ROUND(I775*H775,2)</f>
        <v>0</v>
      </c>
      <c r="BL775" s="17" t="s">
        <v>223</v>
      </c>
      <c r="BM775" s="17" t="s">
        <v>1251</v>
      </c>
    </row>
    <row r="776" spans="2:65" s="1" customFormat="1" ht="22.5" customHeight="1">
      <c r="B776" s="164"/>
      <c r="C776" s="165" t="s">
        <v>1252</v>
      </c>
      <c r="D776" s="165" t="s">
        <v>141</v>
      </c>
      <c r="E776" s="166" t="s">
        <v>1253</v>
      </c>
      <c r="F776" s="167" t="s">
        <v>1254</v>
      </c>
      <c r="G776" s="168" t="s">
        <v>144</v>
      </c>
      <c r="H776" s="169">
        <v>72</v>
      </c>
      <c r="I776" s="170"/>
      <c r="J776" s="171">
        <f>ROUND(I776*H776,2)</f>
        <v>0</v>
      </c>
      <c r="K776" s="167" t="s">
        <v>20</v>
      </c>
      <c r="L776" s="34"/>
      <c r="M776" s="172" t="s">
        <v>20</v>
      </c>
      <c r="N776" s="173" t="s">
        <v>44</v>
      </c>
      <c r="O776" s="35"/>
      <c r="P776" s="174">
        <f>O776*H776</f>
        <v>0</v>
      </c>
      <c r="Q776" s="174">
        <v>0.0001</v>
      </c>
      <c r="R776" s="174">
        <f>Q776*H776</f>
        <v>0.007200000000000001</v>
      </c>
      <c r="S776" s="174">
        <v>0</v>
      </c>
      <c r="T776" s="175">
        <f>S776*H776</f>
        <v>0</v>
      </c>
      <c r="AR776" s="17" t="s">
        <v>223</v>
      </c>
      <c r="AT776" s="17" t="s">
        <v>141</v>
      </c>
      <c r="AU776" s="17" t="s">
        <v>81</v>
      </c>
      <c r="AY776" s="17" t="s">
        <v>139</v>
      </c>
      <c r="BE776" s="176">
        <f>IF(N776="základní",J776,0)</f>
        <v>0</v>
      </c>
      <c r="BF776" s="176">
        <f>IF(N776="snížená",J776,0)</f>
        <v>0</v>
      </c>
      <c r="BG776" s="176">
        <f>IF(N776="zákl. přenesená",J776,0)</f>
        <v>0</v>
      </c>
      <c r="BH776" s="176">
        <f>IF(N776="sníž. přenesená",J776,0)</f>
        <v>0</v>
      </c>
      <c r="BI776" s="176">
        <f>IF(N776="nulová",J776,0)</f>
        <v>0</v>
      </c>
      <c r="BJ776" s="17" t="s">
        <v>22</v>
      </c>
      <c r="BK776" s="176">
        <f>ROUND(I776*H776,2)</f>
        <v>0</v>
      </c>
      <c r="BL776" s="17" t="s">
        <v>223</v>
      </c>
      <c r="BM776" s="17" t="s">
        <v>1255</v>
      </c>
    </row>
    <row r="777" spans="2:51" s="11" customFormat="1" ht="22.5" customHeight="1">
      <c r="B777" s="177"/>
      <c r="D777" s="178" t="s">
        <v>148</v>
      </c>
      <c r="E777" s="179" t="s">
        <v>20</v>
      </c>
      <c r="F777" s="180" t="s">
        <v>1256</v>
      </c>
      <c r="H777" s="181">
        <v>72</v>
      </c>
      <c r="I777" s="182"/>
      <c r="L777" s="177"/>
      <c r="M777" s="183"/>
      <c r="N777" s="184"/>
      <c r="O777" s="184"/>
      <c r="P777" s="184"/>
      <c r="Q777" s="184"/>
      <c r="R777" s="184"/>
      <c r="S777" s="184"/>
      <c r="T777" s="185"/>
      <c r="AT777" s="179" t="s">
        <v>148</v>
      </c>
      <c r="AU777" s="179" t="s">
        <v>81</v>
      </c>
      <c r="AV777" s="11" t="s">
        <v>81</v>
      </c>
      <c r="AW777" s="11" t="s">
        <v>37</v>
      </c>
      <c r="AX777" s="11" t="s">
        <v>73</v>
      </c>
      <c r="AY777" s="179" t="s">
        <v>139</v>
      </c>
    </row>
    <row r="778" spans="2:51" s="12" customFormat="1" ht="22.5" customHeight="1">
      <c r="B778" s="186"/>
      <c r="D778" s="178" t="s">
        <v>148</v>
      </c>
      <c r="E778" s="187" t="s">
        <v>20</v>
      </c>
      <c r="F778" s="188" t="s">
        <v>1257</v>
      </c>
      <c r="H778" s="189" t="s">
        <v>20</v>
      </c>
      <c r="I778" s="190"/>
      <c r="L778" s="186"/>
      <c r="M778" s="191"/>
      <c r="N778" s="192"/>
      <c r="O778" s="192"/>
      <c r="P778" s="192"/>
      <c r="Q778" s="192"/>
      <c r="R778" s="192"/>
      <c r="S778" s="192"/>
      <c r="T778" s="193"/>
      <c r="AT778" s="189" t="s">
        <v>148</v>
      </c>
      <c r="AU778" s="189" t="s">
        <v>81</v>
      </c>
      <c r="AV778" s="12" t="s">
        <v>22</v>
      </c>
      <c r="AW778" s="12" t="s">
        <v>37</v>
      </c>
      <c r="AX778" s="12" t="s">
        <v>73</v>
      </c>
      <c r="AY778" s="189" t="s">
        <v>139</v>
      </c>
    </row>
    <row r="779" spans="2:51" s="13" customFormat="1" ht="22.5" customHeight="1">
      <c r="B779" s="194"/>
      <c r="D779" s="195" t="s">
        <v>148</v>
      </c>
      <c r="E779" s="196" t="s">
        <v>20</v>
      </c>
      <c r="F779" s="197" t="s">
        <v>151</v>
      </c>
      <c r="H779" s="198">
        <v>72</v>
      </c>
      <c r="I779" s="199"/>
      <c r="L779" s="194"/>
      <c r="M779" s="200"/>
      <c r="N779" s="201"/>
      <c r="O779" s="201"/>
      <c r="P779" s="201"/>
      <c r="Q779" s="201"/>
      <c r="R779" s="201"/>
      <c r="S779" s="201"/>
      <c r="T779" s="202"/>
      <c r="AT779" s="203" t="s">
        <v>148</v>
      </c>
      <c r="AU779" s="203" t="s">
        <v>81</v>
      </c>
      <c r="AV779" s="13" t="s">
        <v>146</v>
      </c>
      <c r="AW779" s="13" t="s">
        <v>37</v>
      </c>
      <c r="AX779" s="13" t="s">
        <v>22</v>
      </c>
      <c r="AY779" s="203" t="s">
        <v>139</v>
      </c>
    </row>
    <row r="780" spans="2:65" s="1" customFormat="1" ht="22.5" customHeight="1">
      <c r="B780" s="164"/>
      <c r="C780" s="207" t="s">
        <v>1258</v>
      </c>
      <c r="D780" s="207" t="s">
        <v>241</v>
      </c>
      <c r="E780" s="208" t="s">
        <v>1259</v>
      </c>
      <c r="F780" s="209" t="s">
        <v>1260</v>
      </c>
      <c r="G780" s="210" t="s">
        <v>144</v>
      </c>
      <c r="H780" s="211">
        <v>72</v>
      </c>
      <c r="I780" s="212"/>
      <c r="J780" s="213">
        <f>ROUND(I780*H780,2)</f>
        <v>0</v>
      </c>
      <c r="K780" s="209" t="s">
        <v>20</v>
      </c>
      <c r="L780" s="214"/>
      <c r="M780" s="215" t="s">
        <v>20</v>
      </c>
      <c r="N780" s="216" t="s">
        <v>44</v>
      </c>
      <c r="O780" s="35"/>
      <c r="P780" s="174">
        <f>O780*H780</f>
        <v>0</v>
      </c>
      <c r="Q780" s="174">
        <v>0.036</v>
      </c>
      <c r="R780" s="174">
        <f>Q780*H780</f>
        <v>2.5919999999999996</v>
      </c>
      <c r="S780" s="174">
        <v>0</v>
      </c>
      <c r="T780" s="175">
        <f>S780*H780</f>
        <v>0</v>
      </c>
      <c r="AR780" s="17" t="s">
        <v>315</v>
      </c>
      <c r="AT780" s="17" t="s">
        <v>241</v>
      </c>
      <c r="AU780" s="17" t="s">
        <v>81</v>
      </c>
      <c r="AY780" s="17" t="s">
        <v>139</v>
      </c>
      <c r="BE780" s="176">
        <f>IF(N780="základní",J780,0)</f>
        <v>0</v>
      </c>
      <c r="BF780" s="176">
        <f>IF(N780="snížená",J780,0)</f>
        <v>0</v>
      </c>
      <c r="BG780" s="176">
        <f>IF(N780="zákl. přenesená",J780,0)</f>
        <v>0</v>
      </c>
      <c r="BH780" s="176">
        <f>IF(N780="sníž. přenesená",J780,0)</f>
        <v>0</v>
      </c>
      <c r="BI780" s="176">
        <f>IF(N780="nulová",J780,0)</f>
        <v>0</v>
      </c>
      <c r="BJ780" s="17" t="s">
        <v>22</v>
      </c>
      <c r="BK780" s="176">
        <f>ROUND(I780*H780,2)</f>
        <v>0</v>
      </c>
      <c r="BL780" s="17" t="s">
        <v>223</v>
      </c>
      <c r="BM780" s="17" t="s">
        <v>1261</v>
      </c>
    </row>
    <row r="781" spans="2:65" s="1" customFormat="1" ht="22.5" customHeight="1">
      <c r="B781" s="164"/>
      <c r="C781" s="165" t="s">
        <v>1262</v>
      </c>
      <c r="D781" s="165" t="s">
        <v>141</v>
      </c>
      <c r="E781" s="166" t="s">
        <v>1263</v>
      </c>
      <c r="F781" s="167" t="s">
        <v>1264</v>
      </c>
      <c r="G781" s="168" t="s">
        <v>1147</v>
      </c>
      <c r="H781" s="169">
        <v>163.8</v>
      </c>
      <c r="I781" s="170"/>
      <c r="J781" s="171">
        <f>ROUND(I781*H781,2)</f>
        <v>0</v>
      </c>
      <c r="K781" s="167" t="s">
        <v>145</v>
      </c>
      <c r="L781" s="34"/>
      <c r="M781" s="172" t="s">
        <v>20</v>
      </c>
      <c r="N781" s="173" t="s">
        <v>44</v>
      </c>
      <c r="O781" s="35"/>
      <c r="P781" s="174">
        <f>O781*H781</f>
        <v>0</v>
      </c>
      <c r="Q781" s="174">
        <v>5E-05</v>
      </c>
      <c r="R781" s="174">
        <f>Q781*H781</f>
        <v>0.008190000000000001</v>
      </c>
      <c r="S781" s="174">
        <v>0</v>
      </c>
      <c r="T781" s="175">
        <f>S781*H781</f>
        <v>0</v>
      </c>
      <c r="AR781" s="17" t="s">
        <v>223</v>
      </c>
      <c r="AT781" s="17" t="s">
        <v>141</v>
      </c>
      <c r="AU781" s="17" t="s">
        <v>81</v>
      </c>
      <c r="AY781" s="17" t="s">
        <v>139</v>
      </c>
      <c r="BE781" s="176">
        <f>IF(N781="základní",J781,0)</f>
        <v>0</v>
      </c>
      <c r="BF781" s="176">
        <f>IF(N781="snížená",J781,0)</f>
        <v>0</v>
      </c>
      <c r="BG781" s="176">
        <f>IF(N781="zákl. přenesená",J781,0)</f>
        <v>0</v>
      </c>
      <c r="BH781" s="176">
        <f>IF(N781="sníž. přenesená",J781,0)</f>
        <v>0</v>
      </c>
      <c r="BI781" s="176">
        <f>IF(N781="nulová",J781,0)</f>
        <v>0</v>
      </c>
      <c r="BJ781" s="17" t="s">
        <v>22</v>
      </c>
      <c r="BK781" s="176">
        <f>ROUND(I781*H781,2)</f>
        <v>0</v>
      </c>
      <c r="BL781" s="17" t="s">
        <v>223</v>
      </c>
      <c r="BM781" s="17" t="s">
        <v>1265</v>
      </c>
    </row>
    <row r="782" spans="2:51" s="11" customFormat="1" ht="22.5" customHeight="1">
      <c r="B782" s="177"/>
      <c r="D782" s="178" t="s">
        <v>148</v>
      </c>
      <c r="E782" s="179" t="s">
        <v>20</v>
      </c>
      <c r="F782" s="180" t="s">
        <v>1266</v>
      </c>
      <c r="H782" s="181">
        <v>163.8</v>
      </c>
      <c r="I782" s="182"/>
      <c r="L782" s="177"/>
      <c r="M782" s="183"/>
      <c r="N782" s="184"/>
      <c r="O782" s="184"/>
      <c r="P782" s="184"/>
      <c r="Q782" s="184"/>
      <c r="R782" s="184"/>
      <c r="S782" s="184"/>
      <c r="T782" s="185"/>
      <c r="AT782" s="179" t="s">
        <v>148</v>
      </c>
      <c r="AU782" s="179" t="s">
        <v>81</v>
      </c>
      <c r="AV782" s="11" t="s">
        <v>81</v>
      </c>
      <c r="AW782" s="11" t="s">
        <v>37</v>
      </c>
      <c r="AX782" s="11" t="s">
        <v>73</v>
      </c>
      <c r="AY782" s="179" t="s">
        <v>139</v>
      </c>
    </row>
    <row r="783" spans="2:51" s="12" customFormat="1" ht="22.5" customHeight="1">
      <c r="B783" s="186"/>
      <c r="D783" s="178" t="s">
        <v>148</v>
      </c>
      <c r="E783" s="187" t="s">
        <v>20</v>
      </c>
      <c r="F783" s="188" t="s">
        <v>1267</v>
      </c>
      <c r="H783" s="189" t="s">
        <v>20</v>
      </c>
      <c r="I783" s="190"/>
      <c r="L783" s="186"/>
      <c r="M783" s="191"/>
      <c r="N783" s="192"/>
      <c r="O783" s="192"/>
      <c r="P783" s="192"/>
      <c r="Q783" s="192"/>
      <c r="R783" s="192"/>
      <c r="S783" s="192"/>
      <c r="T783" s="193"/>
      <c r="AT783" s="189" t="s">
        <v>148</v>
      </c>
      <c r="AU783" s="189" t="s">
        <v>81</v>
      </c>
      <c r="AV783" s="12" t="s">
        <v>22</v>
      </c>
      <c r="AW783" s="12" t="s">
        <v>37</v>
      </c>
      <c r="AX783" s="12" t="s">
        <v>73</v>
      </c>
      <c r="AY783" s="189" t="s">
        <v>139</v>
      </c>
    </row>
    <row r="784" spans="2:51" s="13" customFormat="1" ht="22.5" customHeight="1">
      <c r="B784" s="194"/>
      <c r="D784" s="195" t="s">
        <v>148</v>
      </c>
      <c r="E784" s="196" t="s">
        <v>20</v>
      </c>
      <c r="F784" s="197" t="s">
        <v>151</v>
      </c>
      <c r="H784" s="198">
        <v>163.8</v>
      </c>
      <c r="I784" s="199"/>
      <c r="L784" s="194"/>
      <c r="M784" s="200"/>
      <c r="N784" s="201"/>
      <c r="O784" s="201"/>
      <c r="P784" s="201"/>
      <c r="Q784" s="201"/>
      <c r="R784" s="201"/>
      <c r="S784" s="201"/>
      <c r="T784" s="202"/>
      <c r="AT784" s="203" t="s">
        <v>148</v>
      </c>
      <c r="AU784" s="203" t="s">
        <v>81</v>
      </c>
      <c r="AV784" s="13" t="s">
        <v>146</v>
      </c>
      <c r="AW784" s="13" t="s">
        <v>37</v>
      </c>
      <c r="AX784" s="13" t="s">
        <v>22</v>
      </c>
      <c r="AY784" s="203" t="s">
        <v>139</v>
      </c>
    </row>
    <row r="785" spans="2:65" s="1" customFormat="1" ht="22.5" customHeight="1">
      <c r="B785" s="164"/>
      <c r="C785" s="207" t="s">
        <v>1268</v>
      </c>
      <c r="D785" s="207" t="s">
        <v>241</v>
      </c>
      <c r="E785" s="208" t="s">
        <v>1269</v>
      </c>
      <c r="F785" s="209" t="s">
        <v>1270</v>
      </c>
      <c r="G785" s="210" t="s">
        <v>144</v>
      </c>
      <c r="H785" s="211">
        <v>5.85</v>
      </c>
      <c r="I785" s="212"/>
      <c r="J785" s="213">
        <f>ROUND(I785*H785,2)</f>
        <v>0</v>
      </c>
      <c r="K785" s="209" t="s">
        <v>20</v>
      </c>
      <c r="L785" s="214"/>
      <c r="M785" s="215" t="s">
        <v>20</v>
      </c>
      <c r="N785" s="216" t="s">
        <v>44</v>
      </c>
      <c r="O785" s="35"/>
      <c r="P785" s="174">
        <f>O785*H785</f>
        <v>0</v>
      </c>
      <c r="Q785" s="174">
        <v>0.028</v>
      </c>
      <c r="R785" s="174">
        <f>Q785*H785</f>
        <v>0.1638</v>
      </c>
      <c r="S785" s="174">
        <v>0</v>
      </c>
      <c r="T785" s="175">
        <f>S785*H785</f>
        <v>0</v>
      </c>
      <c r="AR785" s="17" t="s">
        <v>315</v>
      </c>
      <c r="AT785" s="17" t="s">
        <v>241</v>
      </c>
      <c r="AU785" s="17" t="s">
        <v>81</v>
      </c>
      <c r="AY785" s="17" t="s">
        <v>139</v>
      </c>
      <c r="BE785" s="176">
        <f>IF(N785="základní",J785,0)</f>
        <v>0</v>
      </c>
      <c r="BF785" s="176">
        <f>IF(N785="snížená",J785,0)</f>
        <v>0</v>
      </c>
      <c r="BG785" s="176">
        <f>IF(N785="zákl. přenesená",J785,0)</f>
        <v>0</v>
      </c>
      <c r="BH785" s="176">
        <f>IF(N785="sníž. přenesená",J785,0)</f>
        <v>0</v>
      </c>
      <c r="BI785" s="176">
        <f>IF(N785="nulová",J785,0)</f>
        <v>0</v>
      </c>
      <c r="BJ785" s="17" t="s">
        <v>22</v>
      </c>
      <c r="BK785" s="176">
        <f>ROUND(I785*H785,2)</f>
        <v>0</v>
      </c>
      <c r="BL785" s="17" t="s">
        <v>223</v>
      </c>
      <c r="BM785" s="17" t="s">
        <v>1271</v>
      </c>
    </row>
    <row r="786" spans="2:51" s="11" customFormat="1" ht="22.5" customHeight="1">
      <c r="B786" s="177"/>
      <c r="D786" s="178" t="s">
        <v>148</v>
      </c>
      <c r="E786" s="179" t="s">
        <v>20</v>
      </c>
      <c r="F786" s="180" t="s">
        <v>1272</v>
      </c>
      <c r="H786" s="181">
        <v>5.85</v>
      </c>
      <c r="I786" s="182"/>
      <c r="L786" s="177"/>
      <c r="M786" s="183"/>
      <c r="N786" s="184"/>
      <c r="O786" s="184"/>
      <c r="P786" s="184"/>
      <c r="Q786" s="184"/>
      <c r="R786" s="184"/>
      <c r="S786" s="184"/>
      <c r="T786" s="185"/>
      <c r="AT786" s="179" t="s">
        <v>148</v>
      </c>
      <c r="AU786" s="179" t="s">
        <v>81</v>
      </c>
      <c r="AV786" s="11" t="s">
        <v>81</v>
      </c>
      <c r="AW786" s="11" t="s">
        <v>37</v>
      </c>
      <c r="AX786" s="11" t="s">
        <v>73</v>
      </c>
      <c r="AY786" s="179" t="s">
        <v>139</v>
      </c>
    </row>
    <row r="787" spans="2:51" s="12" customFormat="1" ht="22.5" customHeight="1">
      <c r="B787" s="186"/>
      <c r="D787" s="178" t="s">
        <v>148</v>
      </c>
      <c r="E787" s="187" t="s">
        <v>20</v>
      </c>
      <c r="F787" s="188" t="s">
        <v>1273</v>
      </c>
      <c r="H787" s="189" t="s">
        <v>20</v>
      </c>
      <c r="I787" s="190"/>
      <c r="L787" s="186"/>
      <c r="M787" s="191"/>
      <c r="N787" s="192"/>
      <c r="O787" s="192"/>
      <c r="P787" s="192"/>
      <c r="Q787" s="192"/>
      <c r="R787" s="192"/>
      <c r="S787" s="192"/>
      <c r="T787" s="193"/>
      <c r="AT787" s="189" t="s">
        <v>148</v>
      </c>
      <c r="AU787" s="189" t="s">
        <v>81</v>
      </c>
      <c r="AV787" s="12" t="s">
        <v>22</v>
      </c>
      <c r="AW787" s="12" t="s">
        <v>37</v>
      </c>
      <c r="AX787" s="12" t="s">
        <v>73</v>
      </c>
      <c r="AY787" s="189" t="s">
        <v>139</v>
      </c>
    </row>
    <row r="788" spans="2:51" s="13" customFormat="1" ht="22.5" customHeight="1">
      <c r="B788" s="194"/>
      <c r="D788" s="195" t="s">
        <v>148</v>
      </c>
      <c r="E788" s="196" t="s">
        <v>20</v>
      </c>
      <c r="F788" s="197" t="s">
        <v>151</v>
      </c>
      <c r="H788" s="198">
        <v>5.85</v>
      </c>
      <c r="I788" s="199"/>
      <c r="L788" s="194"/>
      <c r="M788" s="200"/>
      <c r="N788" s="201"/>
      <c r="O788" s="201"/>
      <c r="P788" s="201"/>
      <c r="Q788" s="201"/>
      <c r="R788" s="201"/>
      <c r="S788" s="201"/>
      <c r="T788" s="202"/>
      <c r="AT788" s="203" t="s">
        <v>148</v>
      </c>
      <c r="AU788" s="203" t="s">
        <v>81</v>
      </c>
      <c r="AV788" s="13" t="s">
        <v>146</v>
      </c>
      <c r="AW788" s="13" t="s">
        <v>37</v>
      </c>
      <c r="AX788" s="13" t="s">
        <v>22</v>
      </c>
      <c r="AY788" s="203" t="s">
        <v>139</v>
      </c>
    </row>
    <row r="789" spans="2:65" s="1" customFormat="1" ht="22.5" customHeight="1">
      <c r="B789" s="164"/>
      <c r="C789" s="165" t="s">
        <v>1274</v>
      </c>
      <c r="D789" s="165" t="s">
        <v>141</v>
      </c>
      <c r="E789" s="166" t="s">
        <v>1275</v>
      </c>
      <c r="F789" s="167" t="s">
        <v>1276</v>
      </c>
      <c r="G789" s="168" t="s">
        <v>318</v>
      </c>
      <c r="H789" s="169">
        <v>8</v>
      </c>
      <c r="I789" s="170"/>
      <c r="J789" s="171">
        <f>ROUND(I789*H789,2)</f>
        <v>0</v>
      </c>
      <c r="K789" s="167" t="s">
        <v>145</v>
      </c>
      <c r="L789" s="34"/>
      <c r="M789" s="172" t="s">
        <v>20</v>
      </c>
      <c r="N789" s="173" t="s">
        <v>44</v>
      </c>
      <c r="O789" s="35"/>
      <c r="P789" s="174">
        <f>O789*H789</f>
        <v>0</v>
      </c>
      <c r="Q789" s="174">
        <v>0</v>
      </c>
      <c r="R789" s="174">
        <f>Q789*H789</f>
        <v>0</v>
      </c>
      <c r="S789" s="174">
        <v>0</v>
      </c>
      <c r="T789" s="175">
        <f>S789*H789</f>
        <v>0</v>
      </c>
      <c r="AR789" s="17" t="s">
        <v>223</v>
      </c>
      <c r="AT789" s="17" t="s">
        <v>141</v>
      </c>
      <c r="AU789" s="17" t="s">
        <v>81</v>
      </c>
      <c r="AY789" s="17" t="s">
        <v>139</v>
      </c>
      <c r="BE789" s="176">
        <f>IF(N789="základní",J789,0)</f>
        <v>0</v>
      </c>
      <c r="BF789" s="176">
        <f>IF(N789="snížená",J789,0)</f>
        <v>0</v>
      </c>
      <c r="BG789" s="176">
        <f>IF(N789="zákl. přenesená",J789,0)</f>
        <v>0</v>
      </c>
      <c r="BH789" s="176">
        <f>IF(N789="sníž. přenesená",J789,0)</f>
        <v>0</v>
      </c>
      <c r="BI789" s="176">
        <f>IF(N789="nulová",J789,0)</f>
        <v>0</v>
      </c>
      <c r="BJ789" s="17" t="s">
        <v>22</v>
      </c>
      <c r="BK789" s="176">
        <f>ROUND(I789*H789,2)</f>
        <v>0</v>
      </c>
      <c r="BL789" s="17" t="s">
        <v>223</v>
      </c>
      <c r="BM789" s="17" t="s">
        <v>1277</v>
      </c>
    </row>
    <row r="790" spans="2:51" s="11" customFormat="1" ht="22.5" customHeight="1">
      <c r="B790" s="177"/>
      <c r="D790" s="178" t="s">
        <v>148</v>
      </c>
      <c r="E790" s="179" t="s">
        <v>20</v>
      </c>
      <c r="F790" s="180" t="s">
        <v>1278</v>
      </c>
      <c r="H790" s="181">
        <v>8</v>
      </c>
      <c r="I790" s="182"/>
      <c r="L790" s="177"/>
      <c r="M790" s="183"/>
      <c r="N790" s="184"/>
      <c r="O790" s="184"/>
      <c r="P790" s="184"/>
      <c r="Q790" s="184"/>
      <c r="R790" s="184"/>
      <c r="S790" s="184"/>
      <c r="T790" s="185"/>
      <c r="AT790" s="179" t="s">
        <v>148</v>
      </c>
      <c r="AU790" s="179" t="s">
        <v>81</v>
      </c>
      <c r="AV790" s="11" t="s">
        <v>81</v>
      </c>
      <c r="AW790" s="11" t="s">
        <v>37</v>
      </c>
      <c r="AX790" s="11" t="s">
        <v>73</v>
      </c>
      <c r="AY790" s="179" t="s">
        <v>139</v>
      </c>
    </row>
    <row r="791" spans="2:51" s="13" customFormat="1" ht="22.5" customHeight="1">
      <c r="B791" s="194"/>
      <c r="D791" s="195" t="s">
        <v>148</v>
      </c>
      <c r="E791" s="196" t="s">
        <v>20</v>
      </c>
      <c r="F791" s="197" t="s">
        <v>151</v>
      </c>
      <c r="H791" s="198">
        <v>8</v>
      </c>
      <c r="I791" s="199"/>
      <c r="L791" s="194"/>
      <c r="M791" s="200"/>
      <c r="N791" s="201"/>
      <c r="O791" s="201"/>
      <c r="P791" s="201"/>
      <c r="Q791" s="201"/>
      <c r="R791" s="201"/>
      <c r="S791" s="201"/>
      <c r="T791" s="202"/>
      <c r="AT791" s="203" t="s">
        <v>148</v>
      </c>
      <c r="AU791" s="203" t="s">
        <v>81</v>
      </c>
      <c r="AV791" s="13" t="s">
        <v>146</v>
      </c>
      <c r="AW791" s="13" t="s">
        <v>37</v>
      </c>
      <c r="AX791" s="13" t="s">
        <v>22</v>
      </c>
      <c r="AY791" s="203" t="s">
        <v>139</v>
      </c>
    </row>
    <row r="792" spans="2:65" s="1" customFormat="1" ht="22.5" customHeight="1">
      <c r="B792" s="164"/>
      <c r="C792" s="165" t="s">
        <v>1279</v>
      </c>
      <c r="D792" s="165" t="s">
        <v>141</v>
      </c>
      <c r="E792" s="166" t="s">
        <v>1280</v>
      </c>
      <c r="F792" s="167" t="s">
        <v>1281</v>
      </c>
      <c r="G792" s="168" t="s">
        <v>251</v>
      </c>
      <c r="H792" s="169">
        <v>4.06</v>
      </c>
      <c r="I792" s="170"/>
      <c r="J792" s="171">
        <f>ROUND(I792*H792,2)</f>
        <v>0</v>
      </c>
      <c r="K792" s="167" t="s">
        <v>145</v>
      </c>
      <c r="L792" s="34"/>
      <c r="M792" s="172" t="s">
        <v>20</v>
      </c>
      <c r="N792" s="173" t="s">
        <v>44</v>
      </c>
      <c r="O792" s="35"/>
      <c r="P792" s="174">
        <f>O792*H792</f>
        <v>0</v>
      </c>
      <c r="Q792" s="174">
        <v>0</v>
      </c>
      <c r="R792" s="174">
        <f>Q792*H792</f>
        <v>0</v>
      </c>
      <c r="S792" s="174">
        <v>0</v>
      </c>
      <c r="T792" s="175">
        <f>S792*H792</f>
        <v>0</v>
      </c>
      <c r="AR792" s="17" t="s">
        <v>223</v>
      </c>
      <c r="AT792" s="17" t="s">
        <v>141</v>
      </c>
      <c r="AU792" s="17" t="s">
        <v>81</v>
      </c>
      <c r="AY792" s="17" t="s">
        <v>139</v>
      </c>
      <c r="BE792" s="176">
        <f>IF(N792="základní",J792,0)</f>
        <v>0</v>
      </c>
      <c r="BF792" s="176">
        <f>IF(N792="snížená",J792,0)</f>
        <v>0</v>
      </c>
      <c r="BG792" s="176">
        <f>IF(N792="zákl. přenesená",J792,0)</f>
        <v>0</v>
      </c>
      <c r="BH792" s="176">
        <f>IF(N792="sníž. přenesená",J792,0)</f>
        <v>0</v>
      </c>
      <c r="BI792" s="176">
        <f>IF(N792="nulová",J792,0)</f>
        <v>0</v>
      </c>
      <c r="BJ792" s="17" t="s">
        <v>22</v>
      </c>
      <c r="BK792" s="176">
        <f>ROUND(I792*H792,2)</f>
        <v>0</v>
      </c>
      <c r="BL792" s="17" t="s">
        <v>223</v>
      </c>
      <c r="BM792" s="17" t="s">
        <v>1282</v>
      </c>
    </row>
    <row r="793" spans="2:51" s="11" customFormat="1" ht="22.5" customHeight="1">
      <c r="B793" s="177"/>
      <c r="D793" s="178" t="s">
        <v>148</v>
      </c>
      <c r="E793" s="179" t="s">
        <v>20</v>
      </c>
      <c r="F793" s="180" t="s">
        <v>1283</v>
      </c>
      <c r="H793" s="181">
        <v>4.06</v>
      </c>
      <c r="I793" s="182"/>
      <c r="L793" s="177"/>
      <c r="M793" s="183"/>
      <c r="N793" s="184"/>
      <c r="O793" s="184"/>
      <c r="P793" s="184"/>
      <c r="Q793" s="184"/>
      <c r="R793" s="184"/>
      <c r="S793" s="184"/>
      <c r="T793" s="185"/>
      <c r="AT793" s="179" t="s">
        <v>148</v>
      </c>
      <c r="AU793" s="179" t="s">
        <v>81</v>
      </c>
      <c r="AV793" s="11" t="s">
        <v>81</v>
      </c>
      <c r="AW793" s="11" t="s">
        <v>37</v>
      </c>
      <c r="AX793" s="11" t="s">
        <v>73</v>
      </c>
      <c r="AY793" s="179" t="s">
        <v>139</v>
      </c>
    </row>
    <row r="794" spans="2:51" s="13" customFormat="1" ht="22.5" customHeight="1">
      <c r="B794" s="194"/>
      <c r="D794" s="195" t="s">
        <v>148</v>
      </c>
      <c r="E794" s="196" t="s">
        <v>20</v>
      </c>
      <c r="F794" s="197" t="s">
        <v>151</v>
      </c>
      <c r="H794" s="198">
        <v>4.06</v>
      </c>
      <c r="I794" s="199"/>
      <c r="L794" s="194"/>
      <c r="M794" s="200"/>
      <c r="N794" s="201"/>
      <c r="O794" s="201"/>
      <c r="P794" s="201"/>
      <c r="Q794" s="201"/>
      <c r="R794" s="201"/>
      <c r="S794" s="201"/>
      <c r="T794" s="202"/>
      <c r="AT794" s="203" t="s">
        <v>148</v>
      </c>
      <c r="AU794" s="203" t="s">
        <v>81</v>
      </c>
      <c r="AV794" s="13" t="s">
        <v>146</v>
      </c>
      <c r="AW794" s="13" t="s">
        <v>37</v>
      </c>
      <c r="AX794" s="13" t="s">
        <v>22</v>
      </c>
      <c r="AY794" s="203" t="s">
        <v>139</v>
      </c>
    </row>
    <row r="795" spans="2:65" s="1" customFormat="1" ht="22.5" customHeight="1">
      <c r="B795" s="164"/>
      <c r="C795" s="165" t="s">
        <v>1284</v>
      </c>
      <c r="D795" s="165" t="s">
        <v>141</v>
      </c>
      <c r="E795" s="166" t="s">
        <v>1285</v>
      </c>
      <c r="F795" s="167" t="s">
        <v>1286</v>
      </c>
      <c r="G795" s="168" t="s">
        <v>318</v>
      </c>
      <c r="H795" s="169">
        <v>4</v>
      </c>
      <c r="I795" s="170"/>
      <c r="J795" s="171">
        <f>ROUND(I795*H795,2)</f>
        <v>0</v>
      </c>
      <c r="K795" s="167" t="s">
        <v>145</v>
      </c>
      <c r="L795" s="34"/>
      <c r="M795" s="172" t="s">
        <v>20</v>
      </c>
      <c r="N795" s="173" t="s">
        <v>44</v>
      </c>
      <c r="O795" s="35"/>
      <c r="P795" s="174">
        <f>O795*H795</f>
        <v>0</v>
      </c>
      <c r="Q795" s="174">
        <v>1E-05</v>
      </c>
      <c r="R795" s="174">
        <f>Q795*H795</f>
        <v>4E-05</v>
      </c>
      <c r="S795" s="174">
        <v>0</v>
      </c>
      <c r="T795" s="175">
        <f>S795*H795</f>
        <v>0</v>
      </c>
      <c r="AR795" s="17" t="s">
        <v>146</v>
      </c>
      <c r="AT795" s="17" t="s">
        <v>141</v>
      </c>
      <c r="AU795" s="17" t="s">
        <v>81</v>
      </c>
      <c r="AY795" s="17" t="s">
        <v>139</v>
      </c>
      <c r="BE795" s="176">
        <f>IF(N795="základní",J795,0)</f>
        <v>0</v>
      </c>
      <c r="BF795" s="176">
        <f>IF(N795="snížená",J795,0)</f>
        <v>0</v>
      </c>
      <c r="BG795" s="176">
        <f>IF(N795="zákl. přenesená",J795,0)</f>
        <v>0</v>
      </c>
      <c r="BH795" s="176">
        <f>IF(N795="sníž. přenesená",J795,0)</f>
        <v>0</v>
      </c>
      <c r="BI795" s="176">
        <f>IF(N795="nulová",J795,0)</f>
        <v>0</v>
      </c>
      <c r="BJ795" s="17" t="s">
        <v>22</v>
      </c>
      <c r="BK795" s="176">
        <f>ROUND(I795*H795,2)</f>
        <v>0</v>
      </c>
      <c r="BL795" s="17" t="s">
        <v>146</v>
      </c>
      <c r="BM795" s="17" t="s">
        <v>1287</v>
      </c>
    </row>
    <row r="796" spans="2:51" s="11" customFormat="1" ht="22.5" customHeight="1">
      <c r="B796" s="177"/>
      <c r="D796" s="178" t="s">
        <v>148</v>
      </c>
      <c r="E796" s="179" t="s">
        <v>20</v>
      </c>
      <c r="F796" s="180" t="s">
        <v>1288</v>
      </c>
      <c r="H796" s="181">
        <v>4</v>
      </c>
      <c r="I796" s="182"/>
      <c r="L796" s="177"/>
      <c r="M796" s="183"/>
      <c r="N796" s="184"/>
      <c r="O796" s="184"/>
      <c r="P796" s="184"/>
      <c r="Q796" s="184"/>
      <c r="R796" s="184"/>
      <c r="S796" s="184"/>
      <c r="T796" s="185"/>
      <c r="AT796" s="179" t="s">
        <v>148</v>
      </c>
      <c r="AU796" s="179" t="s">
        <v>81</v>
      </c>
      <c r="AV796" s="11" t="s">
        <v>81</v>
      </c>
      <c r="AW796" s="11" t="s">
        <v>37</v>
      </c>
      <c r="AX796" s="11" t="s">
        <v>73</v>
      </c>
      <c r="AY796" s="179" t="s">
        <v>139</v>
      </c>
    </row>
    <row r="797" spans="2:51" s="12" customFormat="1" ht="22.5" customHeight="1">
      <c r="B797" s="186"/>
      <c r="D797" s="178" t="s">
        <v>148</v>
      </c>
      <c r="E797" s="187" t="s">
        <v>20</v>
      </c>
      <c r="F797" s="188" t="s">
        <v>1289</v>
      </c>
      <c r="H797" s="189" t="s">
        <v>20</v>
      </c>
      <c r="I797" s="190"/>
      <c r="L797" s="186"/>
      <c r="M797" s="191"/>
      <c r="N797" s="192"/>
      <c r="O797" s="192"/>
      <c r="P797" s="192"/>
      <c r="Q797" s="192"/>
      <c r="R797" s="192"/>
      <c r="S797" s="192"/>
      <c r="T797" s="193"/>
      <c r="AT797" s="189" t="s">
        <v>148</v>
      </c>
      <c r="AU797" s="189" t="s">
        <v>81</v>
      </c>
      <c r="AV797" s="12" t="s">
        <v>22</v>
      </c>
      <c r="AW797" s="12" t="s">
        <v>37</v>
      </c>
      <c r="AX797" s="12" t="s">
        <v>73</v>
      </c>
      <c r="AY797" s="189" t="s">
        <v>139</v>
      </c>
    </row>
    <row r="798" spans="2:51" s="13" customFormat="1" ht="22.5" customHeight="1">
      <c r="B798" s="194"/>
      <c r="D798" s="195" t="s">
        <v>148</v>
      </c>
      <c r="E798" s="196" t="s">
        <v>20</v>
      </c>
      <c r="F798" s="197" t="s">
        <v>151</v>
      </c>
      <c r="H798" s="198">
        <v>4</v>
      </c>
      <c r="I798" s="199"/>
      <c r="L798" s="194"/>
      <c r="M798" s="200"/>
      <c r="N798" s="201"/>
      <c r="O798" s="201"/>
      <c r="P798" s="201"/>
      <c r="Q798" s="201"/>
      <c r="R798" s="201"/>
      <c r="S798" s="201"/>
      <c r="T798" s="202"/>
      <c r="AT798" s="203" t="s">
        <v>148</v>
      </c>
      <c r="AU798" s="203" t="s">
        <v>81</v>
      </c>
      <c r="AV798" s="13" t="s">
        <v>146</v>
      </c>
      <c r="AW798" s="13" t="s">
        <v>37</v>
      </c>
      <c r="AX798" s="13" t="s">
        <v>22</v>
      </c>
      <c r="AY798" s="203" t="s">
        <v>139</v>
      </c>
    </row>
    <row r="799" spans="2:65" s="1" customFormat="1" ht="22.5" customHeight="1">
      <c r="B799" s="164"/>
      <c r="C799" s="207" t="s">
        <v>1290</v>
      </c>
      <c r="D799" s="207" t="s">
        <v>241</v>
      </c>
      <c r="E799" s="208" t="s">
        <v>1291</v>
      </c>
      <c r="F799" s="209" t="s">
        <v>1292</v>
      </c>
      <c r="G799" s="210" t="s">
        <v>318</v>
      </c>
      <c r="H799" s="211">
        <v>2</v>
      </c>
      <c r="I799" s="212"/>
      <c r="J799" s="213">
        <f>ROUND(I799*H799,2)</f>
        <v>0</v>
      </c>
      <c r="K799" s="209" t="s">
        <v>20</v>
      </c>
      <c r="L799" s="214"/>
      <c r="M799" s="215" t="s">
        <v>20</v>
      </c>
      <c r="N799" s="216" t="s">
        <v>44</v>
      </c>
      <c r="O799" s="35"/>
      <c r="P799" s="174">
        <f>O799*H799</f>
        <v>0</v>
      </c>
      <c r="Q799" s="174">
        <v>0.0143</v>
      </c>
      <c r="R799" s="174">
        <f>Q799*H799</f>
        <v>0.0286</v>
      </c>
      <c r="S799" s="174">
        <v>0</v>
      </c>
      <c r="T799" s="175">
        <f>S799*H799</f>
        <v>0</v>
      </c>
      <c r="AR799" s="17" t="s">
        <v>179</v>
      </c>
      <c r="AT799" s="17" t="s">
        <v>241</v>
      </c>
      <c r="AU799" s="17" t="s">
        <v>81</v>
      </c>
      <c r="AY799" s="17" t="s">
        <v>139</v>
      </c>
      <c r="BE799" s="176">
        <f>IF(N799="základní",J799,0)</f>
        <v>0</v>
      </c>
      <c r="BF799" s="176">
        <f>IF(N799="snížená",J799,0)</f>
        <v>0</v>
      </c>
      <c r="BG799" s="176">
        <f>IF(N799="zákl. přenesená",J799,0)</f>
        <v>0</v>
      </c>
      <c r="BH799" s="176">
        <f>IF(N799="sníž. přenesená",J799,0)</f>
        <v>0</v>
      </c>
      <c r="BI799" s="176">
        <f>IF(N799="nulová",J799,0)</f>
        <v>0</v>
      </c>
      <c r="BJ799" s="17" t="s">
        <v>22</v>
      </c>
      <c r="BK799" s="176">
        <f>ROUND(I799*H799,2)</f>
        <v>0</v>
      </c>
      <c r="BL799" s="17" t="s">
        <v>146</v>
      </c>
      <c r="BM799" s="17" t="s">
        <v>1293</v>
      </c>
    </row>
    <row r="800" spans="2:51" s="11" customFormat="1" ht="22.5" customHeight="1">
      <c r="B800" s="177"/>
      <c r="D800" s="178" t="s">
        <v>148</v>
      </c>
      <c r="E800" s="179" t="s">
        <v>20</v>
      </c>
      <c r="F800" s="180" t="s">
        <v>81</v>
      </c>
      <c r="H800" s="181">
        <v>2</v>
      </c>
      <c r="I800" s="182"/>
      <c r="L800" s="177"/>
      <c r="M800" s="183"/>
      <c r="N800" s="184"/>
      <c r="O800" s="184"/>
      <c r="P800" s="184"/>
      <c r="Q800" s="184"/>
      <c r="R800" s="184"/>
      <c r="S800" s="184"/>
      <c r="T800" s="185"/>
      <c r="AT800" s="179" t="s">
        <v>148</v>
      </c>
      <c r="AU800" s="179" t="s">
        <v>81</v>
      </c>
      <c r="AV800" s="11" t="s">
        <v>81</v>
      </c>
      <c r="AW800" s="11" t="s">
        <v>37</v>
      </c>
      <c r="AX800" s="11" t="s">
        <v>73</v>
      </c>
      <c r="AY800" s="179" t="s">
        <v>139</v>
      </c>
    </row>
    <row r="801" spans="2:51" s="12" customFormat="1" ht="22.5" customHeight="1">
      <c r="B801" s="186"/>
      <c r="D801" s="178" t="s">
        <v>148</v>
      </c>
      <c r="E801" s="187" t="s">
        <v>20</v>
      </c>
      <c r="F801" s="188" t="s">
        <v>1294</v>
      </c>
      <c r="H801" s="189" t="s">
        <v>20</v>
      </c>
      <c r="I801" s="190"/>
      <c r="L801" s="186"/>
      <c r="M801" s="191"/>
      <c r="N801" s="192"/>
      <c r="O801" s="192"/>
      <c r="P801" s="192"/>
      <c r="Q801" s="192"/>
      <c r="R801" s="192"/>
      <c r="S801" s="192"/>
      <c r="T801" s="193"/>
      <c r="AT801" s="189" t="s">
        <v>148</v>
      </c>
      <c r="AU801" s="189" t="s">
        <v>81</v>
      </c>
      <c r="AV801" s="12" t="s">
        <v>22</v>
      </c>
      <c r="AW801" s="12" t="s">
        <v>37</v>
      </c>
      <c r="AX801" s="12" t="s">
        <v>73</v>
      </c>
      <c r="AY801" s="189" t="s">
        <v>139</v>
      </c>
    </row>
    <row r="802" spans="2:51" s="13" customFormat="1" ht="22.5" customHeight="1">
      <c r="B802" s="194"/>
      <c r="D802" s="195" t="s">
        <v>148</v>
      </c>
      <c r="E802" s="196" t="s">
        <v>20</v>
      </c>
      <c r="F802" s="197" t="s">
        <v>151</v>
      </c>
      <c r="H802" s="198">
        <v>2</v>
      </c>
      <c r="I802" s="199"/>
      <c r="L802" s="194"/>
      <c r="M802" s="200"/>
      <c r="N802" s="201"/>
      <c r="O802" s="201"/>
      <c r="P802" s="201"/>
      <c r="Q802" s="201"/>
      <c r="R802" s="201"/>
      <c r="S802" s="201"/>
      <c r="T802" s="202"/>
      <c r="AT802" s="203" t="s">
        <v>148</v>
      </c>
      <c r="AU802" s="203" t="s">
        <v>81</v>
      </c>
      <c r="AV802" s="13" t="s">
        <v>146</v>
      </c>
      <c r="AW802" s="13" t="s">
        <v>37</v>
      </c>
      <c r="AX802" s="13" t="s">
        <v>22</v>
      </c>
      <c r="AY802" s="203" t="s">
        <v>139</v>
      </c>
    </row>
    <row r="803" spans="2:65" s="1" customFormat="1" ht="22.5" customHeight="1">
      <c r="B803" s="164"/>
      <c r="C803" s="207" t="s">
        <v>1295</v>
      </c>
      <c r="D803" s="207" t="s">
        <v>241</v>
      </c>
      <c r="E803" s="208" t="s">
        <v>1296</v>
      </c>
      <c r="F803" s="209" t="s">
        <v>1297</v>
      </c>
      <c r="G803" s="210" t="s">
        <v>318</v>
      </c>
      <c r="H803" s="211">
        <v>2</v>
      </c>
      <c r="I803" s="212"/>
      <c r="J803" s="213">
        <f>ROUND(I803*H803,2)</f>
        <v>0</v>
      </c>
      <c r="K803" s="209" t="s">
        <v>20</v>
      </c>
      <c r="L803" s="214"/>
      <c r="M803" s="215" t="s">
        <v>20</v>
      </c>
      <c r="N803" s="216" t="s">
        <v>44</v>
      </c>
      <c r="O803" s="35"/>
      <c r="P803" s="174">
        <f>O803*H803</f>
        <v>0</v>
      </c>
      <c r="Q803" s="174">
        <v>0.0143</v>
      </c>
      <c r="R803" s="174">
        <f>Q803*H803</f>
        <v>0.0286</v>
      </c>
      <c r="S803" s="174">
        <v>0</v>
      </c>
      <c r="T803" s="175">
        <f>S803*H803</f>
        <v>0</v>
      </c>
      <c r="AR803" s="17" t="s">
        <v>179</v>
      </c>
      <c r="AT803" s="17" t="s">
        <v>241</v>
      </c>
      <c r="AU803" s="17" t="s">
        <v>81</v>
      </c>
      <c r="AY803" s="17" t="s">
        <v>139</v>
      </c>
      <c r="BE803" s="176">
        <f>IF(N803="základní",J803,0)</f>
        <v>0</v>
      </c>
      <c r="BF803" s="176">
        <f>IF(N803="snížená",J803,0)</f>
        <v>0</v>
      </c>
      <c r="BG803" s="176">
        <f>IF(N803="zákl. přenesená",J803,0)</f>
        <v>0</v>
      </c>
      <c r="BH803" s="176">
        <f>IF(N803="sníž. přenesená",J803,0)</f>
        <v>0</v>
      </c>
      <c r="BI803" s="176">
        <f>IF(N803="nulová",J803,0)</f>
        <v>0</v>
      </c>
      <c r="BJ803" s="17" t="s">
        <v>22</v>
      </c>
      <c r="BK803" s="176">
        <f>ROUND(I803*H803,2)</f>
        <v>0</v>
      </c>
      <c r="BL803" s="17" t="s">
        <v>146</v>
      </c>
      <c r="BM803" s="17" t="s">
        <v>1298</v>
      </c>
    </row>
    <row r="804" spans="2:51" s="11" customFormat="1" ht="22.5" customHeight="1">
      <c r="B804" s="177"/>
      <c r="D804" s="178" t="s">
        <v>148</v>
      </c>
      <c r="E804" s="179" t="s">
        <v>20</v>
      </c>
      <c r="F804" s="180" t="s">
        <v>81</v>
      </c>
      <c r="H804" s="181">
        <v>2</v>
      </c>
      <c r="I804" s="182"/>
      <c r="L804" s="177"/>
      <c r="M804" s="183"/>
      <c r="N804" s="184"/>
      <c r="O804" s="184"/>
      <c r="P804" s="184"/>
      <c r="Q804" s="184"/>
      <c r="R804" s="184"/>
      <c r="S804" s="184"/>
      <c r="T804" s="185"/>
      <c r="AT804" s="179" t="s">
        <v>148</v>
      </c>
      <c r="AU804" s="179" t="s">
        <v>81</v>
      </c>
      <c r="AV804" s="11" t="s">
        <v>81</v>
      </c>
      <c r="AW804" s="11" t="s">
        <v>37</v>
      </c>
      <c r="AX804" s="11" t="s">
        <v>73</v>
      </c>
      <c r="AY804" s="179" t="s">
        <v>139</v>
      </c>
    </row>
    <row r="805" spans="2:51" s="12" customFormat="1" ht="22.5" customHeight="1">
      <c r="B805" s="186"/>
      <c r="D805" s="178" t="s">
        <v>148</v>
      </c>
      <c r="E805" s="187" t="s">
        <v>20</v>
      </c>
      <c r="F805" s="188" t="s">
        <v>1294</v>
      </c>
      <c r="H805" s="189" t="s">
        <v>20</v>
      </c>
      <c r="I805" s="190"/>
      <c r="L805" s="186"/>
      <c r="M805" s="191"/>
      <c r="N805" s="192"/>
      <c r="O805" s="192"/>
      <c r="P805" s="192"/>
      <c r="Q805" s="192"/>
      <c r="R805" s="192"/>
      <c r="S805" s="192"/>
      <c r="T805" s="193"/>
      <c r="AT805" s="189" t="s">
        <v>148</v>
      </c>
      <c r="AU805" s="189" t="s">
        <v>81</v>
      </c>
      <c r="AV805" s="12" t="s">
        <v>22</v>
      </c>
      <c r="AW805" s="12" t="s">
        <v>37</v>
      </c>
      <c r="AX805" s="12" t="s">
        <v>73</v>
      </c>
      <c r="AY805" s="189" t="s">
        <v>139</v>
      </c>
    </row>
    <row r="806" spans="2:51" s="13" customFormat="1" ht="22.5" customHeight="1">
      <c r="B806" s="194"/>
      <c r="D806" s="195" t="s">
        <v>148</v>
      </c>
      <c r="E806" s="196" t="s">
        <v>20</v>
      </c>
      <c r="F806" s="197" t="s">
        <v>151</v>
      </c>
      <c r="H806" s="198">
        <v>2</v>
      </c>
      <c r="I806" s="199"/>
      <c r="L806" s="194"/>
      <c r="M806" s="200"/>
      <c r="N806" s="201"/>
      <c r="O806" s="201"/>
      <c r="P806" s="201"/>
      <c r="Q806" s="201"/>
      <c r="R806" s="201"/>
      <c r="S806" s="201"/>
      <c r="T806" s="202"/>
      <c r="AT806" s="203" t="s">
        <v>148</v>
      </c>
      <c r="AU806" s="203" t="s">
        <v>81</v>
      </c>
      <c r="AV806" s="13" t="s">
        <v>146</v>
      </c>
      <c r="AW806" s="13" t="s">
        <v>37</v>
      </c>
      <c r="AX806" s="13" t="s">
        <v>22</v>
      </c>
      <c r="AY806" s="203" t="s">
        <v>139</v>
      </c>
    </row>
    <row r="807" spans="2:65" s="1" customFormat="1" ht="22.5" customHeight="1">
      <c r="B807" s="164"/>
      <c r="C807" s="207" t="s">
        <v>1299</v>
      </c>
      <c r="D807" s="207" t="s">
        <v>241</v>
      </c>
      <c r="E807" s="208" t="s">
        <v>1300</v>
      </c>
      <c r="F807" s="209" t="s">
        <v>1301</v>
      </c>
      <c r="G807" s="210" t="s">
        <v>318</v>
      </c>
      <c r="H807" s="211">
        <v>1</v>
      </c>
      <c r="I807" s="212"/>
      <c r="J807" s="213">
        <f>ROUND(I807*H807,2)</f>
        <v>0</v>
      </c>
      <c r="K807" s="209" t="s">
        <v>20</v>
      </c>
      <c r="L807" s="214"/>
      <c r="M807" s="215" t="s">
        <v>20</v>
      </c>
      <c r="N807" s="216" t="s">
        <v>44</v>
      </c>
      <c r="O807" s="35"/>
      <c r="P807" s="174">
        <f>O807*H807</f>
        <v>0</v>
      </c>
      <c r="Q807" s="174">
        <v>0.0143</v>
      </c>
      <c r="R807" s="174">
        <f>Q807*H807</f>
        <v>0.0143</v>
      </c>
      <c r="S807" s="174">
        <v>0</v>
      </c>
      <c r="T807" s="175">
        <f>S807*H807</f>
        <v>0</v>
      </c>
      <c r="AR807" s="17" t="s">
        <v>179</v>
      </c>
      <c r="AT807" s="17" t="s">
        <v>241</v>
      </c>
      <c r="AU807" s="17" t="s">
        <v>81</v>
      </c>
      <c r="AY807" s="17" t="s">
        <v>139</v>
      </c>
      <c r="BE807" s="176">
        <f>IF(N807="základní",J807,0)</f>
        <v>0</v>
      </c>
      <c r="BF807" s="176">
        <f>IF(N807="snížená",J807,0)</f>
        <v>0</v>
      </c>
      <c r="BG807" s="176">
        <f>IF(N807="zákl. přenesená",J807,0)</f>
        <v>0</v>
      </c>
      <c r="BH807" s="176">
        <f>IF(N807="sníž. přenesená",J807,0)</f>
        <v>0</v>
      </c>
      <c r="BI807" s="176">
        <f>IF(N807="nulová",J807,0)</f>
        <v>0</v>
      </c>
      <c r="BJ807" s="17" t="s">
        <v>22</v>
      </c>
      <c r="BK807" s="176">
        <f>ROUND(I807*H807,2)</f>
        <v>0</v>
      </c>
      <c r="BL807" s="17" t="s">
        <v>146</v>
      </c>
      <c r="BM807" s="17" t="s">
        <v>1302</v>
      </c>
    </row>
    <row r="808" spans="2:65" s="1" customFormat="1" ht="22.5" customHeight="1">
      <c r="B808" s="164"/>
      <c r="C808" s="165" t="s">
        <v>1303</v>
      </c>
      <c r="D808" s="165" t="s">
        <v>141</v>
      </c>
      <c r="E808" s="166" t="s">
        <v>1304</v>
      </c>
      <c r="F808" s="167" t="s">
        <v>1305</v>
      </c>
      <c r="G808" s="168" t="s">
        <v>1147</v>
      </c>
      <c r="H808" s="169">
        <v>525</v>
      </c>
      <c r="I808" s="170"/>
      <c r="J808" s="171">
        <f>ROUND(I808*H808,2)</f>
        <v>0</v>
      </c>
      <c r="K808" s="167" t="s">
        <v>145</v>
      </c>
      <c r="L808" s="34"/>
      <c r="M808" s="172" t="s">
        <v>20</v>
      </c>
      <c r="N808" s="173" t="s">
        <v>44</v>
      </c>
      <c r="O808" s="35"/>
      <c r="P808" s="174">
        <f>O808*H808</f>
        <v>0</v>
      </c>
      <c r="Q808" s="174">
        <v>5E-05</v>
      </c>
      <c r="R808" s="174">
        <f>Q808*H808</f>
        <v>0.026250000000000002</v>
      </c>
      <c r="S808" s="174">
        <v>0</v>
      </c>
      <c r="T808" s="175">
        <f>S808*H808</f>
        <v>0</v>
      </c>
      <c r="AR808" s="17" t="s">
        <v>223</v>
      </c>
      <c r="AT808" s="17" t="s">
        <v>141</v>
      </c>
      <c r="AU808" s="17" t="s">
        <v>81</v>
      </c>
      <c r="AY808" s="17" t="s">
        <v>139</v>
      </c>
      <c r="BE808" s="176">
        <f>IF(N808="základní",J808,0)</f>
        <v>0</v>
      </c>
      <c r="BF808" s="176">
        <f>IF(N808="snížená",J808,0)</f>
        <v>0</v>
      </c>
      <c r="BG808" s="176">
        <f>IF(N808="zákl. přenesená",J808,0)</f>
        <v>0</v>
      </c>
      <c r="BH808" s="176">
        <f>IF(N808="sníž. přenesená",J808,0)</f>
        <v>0</v>
      </c>
      <c r="BI808" s="176">
        <f>IF(N808="nulová",J808,0)</f>
        <v>0</v>
      </c>
      <c r="BJ808" s="17" t="s">
        <v>22</v>
      </c>
      <c r="BK808" s="176">
        <f>ROUND(I808*H808,2)</f>
        <v>0</v>
      </c>
      <c r="BL808" s="17" t="s">
        <v>223</v>
      </c>
      <c r="BM808" s="17" t="s">
        <v>1306</v>
      </c>
    </row>
    <row r="809" spans="2:51" s="11" customFormat="1" ht="22.5" customHeight="1">
      <c r="B809" s="177"/>
      <c r="D809" s="178" t="s">
        <v>148</v>
      </c>
      <c r="E809" s="179" t="s">
        <v>20</v>
      </c>
      <c r="F809" s="180" t="s">
        <v>1307</v>
      </c>
      <c r="H809" s="181">
        <v>525</v>
      </c>
      <c r="I809" s="182"/>
      <c r="L809" s="177"/>
      <c r="M809" s="183"/>
      <c r="N809" s="184"/>
      <c r="O809" s="184"/>
      <c r="P809" s="184"/>
      <c r="Q809" s="184"/>
      <c r="R809" s="184"/>
      <c r="S809" s="184"/>
      <c r="T809" s="185"/>
      <c r="AT809" s="179" t="s">
        <v>148</v>
      </c>
      <c r="AU809" s="179" t="s">
        <v>81</v>
      </c>
      <c r="AV809" s="11" t="s">
        <v>81</v>
      </c>
      <c r="AW809" s="11" t="s">
        <v>37</v>
      </c>
      <c r="AX809" s="11" t="s">
        <v>73</v>
      </c>
      <c r="AY809" s="179" t="s">
        <v>139</v>
      </c>
    </row>
    <row r="810" spans="2:51" s="12" customFormat="1" ht="22.5" customHeight="1">
      <c r="B810" s="186"/>
      <c r="D810" s="178" t="s">
        <v>148</v>
      </c>
      <c r="E810" s="187" t="s">
        <v>20</v>
      </c>
      <c r="F810" s="188" t="s">
        <v>1308</v>
      </c>
      <c r="H810" s="189" t="s">
        <v>20</v>
      </c>
      <c r="I810" s="190"/>
      <c r="L810" s="186"/>
      <c r="M810" s="191"/>
      <c r="N810" s="192"/>
      <c r="O810" s="192"/>
      <c r="P810" s="192"/>
      <c r="Q810" s="192"/>
      <c r="R810" s="192"/>
      <c r="S810" s="192"/>
      <c r="T810" s="193"/>
      <c r="AT810" s="189" t="s">
        <v>148</v>
      </c>
      <c r="AU810" s="189" t="s">
        <v>81</v>
      </c>
      <c r="AV810" s="12" t="s">
        <v>22</v>
      </c>
      <c r="AW810" s="12" t="s">
        <v>37</v>
      </c>
      <c r="AX810" s="12" t="s">
        <v>73</v>
      </c>
      <c r="AY810" s="189" t="s">
        <v>139</v>
      </c>
    </row>
    <row r="811" spans="2:51" s="13" customFormat="1" ht="22.5" customHeight="1">
      <c r="B811" s="194"/>
      <c r="D811" s="195" t="s">
        <v>148</v>
      </c>
      <c r="E811" s="196" t="s">
        <v>20</v>
      </c>
      <c r="F811" s="197" t="s">
        <v>151</v>
      </c>
      <c r="H811" s="198">
        <v>525</v>
      </c>
      <c r="I811" s="199"/>
      <c r="L811" s="194"/>
      <c r="M811" s="200"/>
      <c r="N811" s="201"/>
      <c r="O811" s="201"/>
      <c r="P811" s="201"/>
      <c r="Q811" s="201"/>
      <c r="R811" s="201"/>
      <c r="S811" s="201"/>
      <c r="T811" s="202"/>
      <c r="AT811" s="203" t="s">
        <v>148</v>
      </c>
      <c r="AU811" s="203" t="s">
        <v>81</v>
      </c>
      <c r="AV811" s="13" t="s">
        <v>146</v>
      </c>
      <c r="AW811" s="13" t="s">
        <v>37</v>
      </c>
      <c r="AX811" s="13" t="s">
        <v>22</v>
      </c>
      <c r="AY811" s="203" t="s">
        <v>139</v>
      </c>
    </row>
    <row r="812" spans="2:65" s="1" customFormat="1" ht="22.5" customHeight="1">
      <c r="B812" s="164"/>
      <c r="C812" s="207" t="s">
        <v>1309</v>
      </c>
      <c r="D812" s="207" t="s">
        <v>241</v>
      </c>
      <c r="E812" s="208" t="s">
        <v>1310</v>
      </c>
      <c r="F812" s="209" t="s">
        <v>1311</v>
      </c>
      <c r="G812" s="210" t="s">
        <v>220</v>
      </c>
      <c r="H812" s="211">
        <v>0.525</v>
      </c>
      <c r="I812" s="212"/>
      <c r="J812" s="213">
        <f>ROUND(I812*H812,2)</f>
        <v>0</v>
      </c>
      <c r="K812" s="209" t="s">
        <v>20</v>
      </c>
      <c r="L812" s="214"/>
      <c r="M812" s="215" t="s">
        <v>20</v>
      </c>
      <c r="N812" s="216" t="s">
        <v>44</v>
      </c>
      <c r="O812" s="35"/>
      <c r="P812" s="174">
        <f>O812*H812</f>
        <v>0</v>
      </c>
      <c r="Q812" s="174">
        <v>1</v>
      </c>
      <c r="R812" s="174">
        <f>Q812*H812</f>
        <v>0.525</v>
      </c>
      <c r="S812" s="174">
        <v>0</v>
      </c>
      <c r="T812" s="175">
        <f>S812*H812</f>
        <v>0</v>
      </c>
      <c r="AR812" s="17" t="s">
        <v>315</v>
      </c>
      <c r="AT812" s="17" t="s">
        <v>241</v>
      </c>
      <c r="AU812" s="17" t="s">
        <v>81</v>
      </c>
      <c r="AY812" s="17" t="s">
        <v>139</v>
      </c>
      <c r="BE812" s="176">
        <f>IF(N812="základní",J812,0)</f>
        <v>0</v>
      </c>
      <c r="BF812" s="176">
        <f>IF(N812="snížená",J812,0)</f>
        <v>0</v>
      </c>
      <c r="BG812" s="176">
        <f>IF(N812="zákl. přenesená",J812,0)</f>
        <v>0</v>
      </c>
      <c r="BH812" s="176">
        <f>IF(N812="sníž. přenesená",J812,0)</f>
        <v>0</v>
      </c>
      <c r="BI812" s="176">
        <f>IF(N812="nulová",J812,0)</f>
        <v>0</v>
      </c>
      <c r="BJ812" s="17" t="s">
        <v>22</v>
      </c>
      <c r="BK812" s="176">
        <f>ROUND(I812*H812,2)</f>
        <v>0</v>
      </c>
      <c r="BL812" s="17" t="s">
        <v>223</v>
      </c>
      <c r="BM812" s="17" t="s">
        <v>1312</v>
      </c>
    </row>
    <row r="813" spans="2:47" s="1" customFormat="1" ht="30" customHeight="1">
      <c r="B813" s="34"/>
      <c r="D813" s="178" t="s">
        <v>245</v>
      </c>
      <c r="F813" s="217" t="s">
        <v>1180</v>
      </c>
      <c r="I813" s="138"/>
      <c r="L813" s="34"/>
      <c r="M813" s="63"/>
      <c r="N813" s="35"/>
      <c r="O813" s="35"/>
      <c r="P813" s="35"/>
      <c r="Q813" s="35"/>
      <c r="R813" s="35"/>
      <c r="S813" s="35"/>
      <c r="T813" s="64"/>
      <c r="AT813" s="17" t="s">
        <v>245</v>
      </c>
      <c r="AU813" s="17" t="s">
        <v>81</v>
      </c>
    </row>
    <row r="814" spans="2:51" s="11" customFormat="1" ht="22.5" customHeight="1">
      <c r="B814" s="177"/>
      <c r="D814" s="178" t="s">
        <v>148</v>
      </c>
      <c r="E814" s="179" t="s">
        <v>20</v>
      </c>
      <c r="F814" s="180" t="s">
        <v>1313</v>
      </c>
      <c r="H814" s="181">
        <v>0.525</v>
      </c>
      <c r="I814" s="182"/>
      <c r="L814" s="177"/>
      <c r="M814" s="183"/>
      <c r="N814" s="184"/>
      <c r="O814" s="184"/>
      <c r="P814" s="184"/>
      <c r="Q814" s="184"/>
      <c r="R814" s="184"/>
      <c r="S814" s="184"/>
      <c r="T814" s="185"/>
      <c r="AT814" s="179" t="s">
        <v>148</v>
      </c>
      <c r="AU814" s="179" t="s">
        <v>81</v>
      </c>
      <c r="AV814" s="11" t="s">
        <v>81</v>
      </c>
      <c r="AW814" s="11" t="s">
        <v>37</v>
      </c>
      <c r="AX814" s="11" t="s">
        <v>73</v>
      </c>
      <c r="AY814" s="179" t="s">
        <v>139</v>
      </c>
    </row>
    <row r="815" spans="2:51" s="12" customFormat="1" ht="22.5" customHeight="1">
      <c r="B815" s="186"/>
      <c r="D815" s="178" t="s">
        <v>148</v>
      </c>
      <c r="E815" s="187" t="s">
        <v>20</v>
      </c>
      <c r="F815" s="188" t="s">
        <v>1314</v>
      </c>
      <c r="H815" s="189" t="s">
        <v>20</v>
      </c>
      <c r="I815" s="190"/>
      <c r="L815" s="186"/>
      <c r="M815" s="191"/>
      <c r="N815" s="192"/>
      <c r="O815" s="192"/>
      <c r="P815" s="192"/>
      <c r="Q815" s="192"/>
      <c r="R815" s="192"/>
      <c r="S815" s="192"/>
      <c r="T815" s="193"/>
      <c r="AT815" s="189" t="s">
        <v>148</v>
      </c>
      <c r="AU815" s="189" t="s">
        <v>81</v>
      </c>
      <c r="AV815" s="12" t="s">
        <v>22</v>
      </c>
      <c r="AW815" s="12" t="s">
        <v>37</v>
      </c>
      <c r="AX815" s="12" t="s">
        <v>73</v>
      </c>
      <c r="AY815" s="189" t="s">
        <v>139</v>
      </c>
    </row>
    <row r="816" spans="2:51" s="13" customFormat="1" ht="22.5" customHeight="1">
      <c r="B816" s="194"/>
      <c r="D816" s="195" t="s">
        <v>148</v>
      </c>
      <c r="E816" s="196" t="s">
        <v>20</v>
      </c>
      <c r="F816" s="197" t="s">
        <v>151</v>
      </c>
      <c r="H816" s="198">
        <v>0.525</v>
      </c>
      <c r="I816" s="199"/>
      <c r="L816" s="194"/>
      <c r="M816" s="200"/>
      <c r="N816" s="201"/>
      <c r="O816" s="201"/>
      <c r="P816" s="201"/>
      <c r="Q816" s="201"/>
      <c r="R816" s="201"/>
      <c r="S816" s="201"/>
      <c r="T816" s="202"/>
      <c r="AT816" s="203" t="s">
        <v>148</v>
      </c>
      <c r="AU816" s="203" t="s">
        <v>81</v>
      </c>
      <c r="AV816" s="13" t="s">
        <v>146</v>
      </c>
      <c r="AW816" s="13" t="s">
        <v>37</v>
      </c>
      <c r="AX816" s="13" t="s">
        <v>22</v>
      </c>
      <c r="AY816" s="203" t="s">
        <v>139</v>
      </c>
    </row>
    <row r="817" spans="2:65" s="1" customFormat="1" ht="22.5" customHeight="1">
      <c r="B817" s="164"/>
      <c r="C817" s="165" t="s">
        <v>1315</v>
      </c>
      <c r="D817" s="165" t="s">
        <v>141</v>
      </c>
      <c r="E817" s="166" t="s">
        <v>1316</v>
      </c>
      <c r="F817" s="167" t="s">
        <v>1317</v>
      </c>
      <c r="G817" s="168" t="s">
        <v>1147</v>
      </c>
      <c r="H817" s="169">
        <v>750</v>
      </c>
      <c r="I817" s="170"/>
      <c r="J817" s="171">
        <f>ROUND(I817*H817,2)</f>
        <v>0</v>
      </c>
      <c r="K817" s="167" t="s">
        <v>145</v>
      </c>
      <c r="L817" s="34"/>
      <c r="M817" s="172" t="s">
        <v>20</v>
      </c>
      <c r="N817" s="173" t="s">
        <v>44</v>
      </c>
      <c r="O817" s="35"/>
      <c r="P817" s="174">
        <f>O817*H817</f>
        <v>0</v>
      </c>
      <c r="Q817" s="174">
        <v>5E-05</v>
      </c>
      <c r="R817" s="174">
        <f>Q817*H817</f>
        <v>0.0375</v>
      </c>
      <c r="S817" s="174">
        <v>0</v>
      </c>
      <c r="T817" s="175">
        <f>S817*H817</f>
        <v>0</v>
      </c>
      <c r="AR817" s="17" t="s">
        <v>223</v>
      </c>
      <c r="AT817" s="17" t="s">
        <v>141</v>
      </c>
      <c r="AU817" s="17" t="s">
        <v>81</v>
      </c>
      <c r="AY817" s="17" t="s">
        <v>139</v>
      </c>
      <c r="BE817" s="176">
        <f>IF(N817="základní",J817,0)</f>
        <v>0</v>
      </c>
      <c r="BF817" s="176">
        <f>IF(N817="snížená",J817,0)</f>
        <v>0</v>
      </c>
      <c r="BG817" s="176">
        <f>IF(N817="zákl. přenesená",J817,0)</f>
        <v>0</v>
      </c>
      <c r="BH817" s="176">
        <f>IF(N817="sníž. přenesená",J817,0)</f>
        <v>0</v>
      </c>
      <c r="BI817" s="176">
        <f>IF(N817="nulová",J817,0)</f>
        <v>0</v>
      </c>
      <c r="BJ817" s="17" t="s">
        <v>22</v>
      </c>
      <c r="BK817" s="176">
        <f>ROUND(I817*H817,2)</f>
        <v>0</v>
      </c>
      <c r="BL817" s="17" t="s">
        <v>223</v>
      </c>
      <c r="BM817" s="17" t="s">
        <v>1318</v>
      </c>
    </row>
    <row r="818" spans="2:51" s="11" customFormat="1" ht="22.5" customHeight="1">
      <c r="B818" s="177"/>
      <c r="D818" s="178" t="s">
        <v>148</v>
      </c>
      <c r="E818" s="179" t="s">
        <v>20</v>
      </c>
      <c r="F818" s="180" t="s">
        <v>1319</v>
      </c>
      <c r="H818" s="181">
        <v>750</v>
      </c>
      <c r="I818" s="182"/>
      <c r="L818" s="177"/>
      <c r="M818" s="183"/>
      <c r="N818" s="184"/>
      <c r="O818" s="184"/>
      <c r="P818" s="184"/>
      <c r="Q818" s="184"/>
      <c r="R818" s="184"/>
      <c r="S818" s="184"/>
      <c r="T818" s="185"/>
      <c r="AT818" s="179" t="s">
        <v>148</v>
      </c>
      <c r="AU818" s="179" t="s">
        <v>81</v>
      </c>
      <c r="AV818" s="11" t="s">
        <v>81</v>
      </c>
      <c r="AW818" s="11" t="s">
        <v>37</v>
      </c>
      <c r="AX818" s="11" t="s">
        <v>73</v>
      </c>
      <c r="AY818" s="179" t="s">
        <v>139</v>
      </c>
    </row>
    <row r="819" spans="2:51" s="12" customFormat="1" ht="22.5" customHeight="1">
      <c r="B819" s="186"/>
      <c r="D819" s="178" t="s">
        <v>148</v>
      </c>
      <c r="E819" s="187" t="s">
        <v>20</v>
      </c>
      <c r="F819" s="188" t="s">
        <v>1320</v>
      </c>
      <c r="H819" s="189" t="s">
        <v>20</v>
      </c>
      <c r="I819" s="190"/>
      <c r="L819" s="186"/>
      <c r="M819" s="191"/>
      <c r="N819" s="192"/>
      <c r="O819" s="192"/>
      <c r="P819" s="192"/>
      <c r="Q819" s="192"/>
      <c r="R819" s="192"/>
      <c r="S819" s="192"/>
      <c r="T819" s="193"/>
      <c r="AT819" s="189" t="s">
        <v>148</v>
      </c>
      <c r="AU819" s="189" t="s">
        <v>81</v>
      </c>
      <c r="AV819" s="12" t="s">
        <v>22</v>
      </c>
      <c r="AW819" s="12" t="s">
        <v>37</v>
      </c>
      <c r="AX819" s="12" t="s">
        <v>73</v>
      </c>
      <c r="AY819" s="189" t="s">
        <v>139</v>
      </c>
    </row>
    <row r="820" spans="2:51" s="13" customFormat="1" ht="22.5" customHeight="1">
      <c r="B820" s="194"/>
      <c r="D820" s="195" t="s">
        <v>148</v>
      </c>
      <c r="E820" s="196" t="s">
        <v>20</v>
      </c>
      <c r="F820" s="197" t="s">
        <v>151</v>
      </c>
      <c r="H820" s="198">
        <v>750</v>
      </c>
      <c r="I820" s="199"/>
      <c r="L820" s="194"/>
      <c r="M820" s="200"/>
      <c r="N820" s="201"/>
      <c r="O820" s="201"/>
      <c r="P820" s="201"/>
      <c r="Q820" s="201"/>
      <c r="R820" s="201"/>
      <c r="S820" s="201"/>
      <c r="T820" s="202"/>
      <c r="AT820" s="203" t="s">
        <v>148</v>
      </c>
      <c r="AU820" s="203" t="s">
        <v>81</v>
      </c>
      <c r="AV820" s="13" t="s">
        <v>146</v>
      </c>
      <c r="AW820" s="13" t="s">
        <v>37</v>
      </c>
      <c r="AX820" s="13" t="s">
        <v>22</v>
      </c>
      <c r="AY820" s="203" t="s">
        <v>139</v>
      </c>
    </row>
    <row r="821" spans="2:65" s="1" customFormat="1" ht="22.5" customHeight="1">
      <c r="B821" s="164"/>
      <c r="C821" s="207" t="s">
        <v>1321</v>
      </c>
      <c r="D821" s="207" t="s">
        <v>241</v>
      </c>
      <c r="E821" s="208" t="s">
        <v>1310</v>
      </c>
      <c r="F821" s="209" t="s">
        <v>1311</v>
      </c>
      <c r="G821" s="210" t="s">
        <v>220</v>
      </c>
      <c r="H821" s="211">
        <v>0.75</v>
      </c>
      <c r="I821" s="212"/>
      <c r="J821" s="213">
        <f>ROUND(I821*H821,2)</f>
        <v>0</v>
      </c>
      <c r="K821" s="209" t="s">
        <v>20</v>
      </c>
      <c r="L821" s="214"/>
      <c r="M821" s="215" t="s">
        <v>20</v>
      </c>
      <c r="N821" s="216" t="s">
        <v>44</v>
      </c>
      <c r="O821" s="35"/>
      <c r="P821" s="174">
        <f>O821*H821</f>
        <v>0</v>
      </c>
      <c r="Q821" s="174">
        <v>1</v>
      </c>
      <c r="R821" s="174">
        <f>Q821*H821</f>
        <v>0.75</v>
      </c>
      <c r="S821" s="174">
        <v>0</v>
      </c>
      <c r="T821" s="175">
        <f>S821*H821</f>
        <v>0</v>
      </c>
      <c r="AR821" s="17" t="s">
        <v>315</v>
      </c>
      <c r="AT821" s="17" t="s">
        <v>241</v>
      </c>
      <c r="AU821" s="17" t="s">
        <v>81</v>
      </c>
      <c r="AY821" s="17" t="s">
        <v>139</v>
      </c>
      <c r="BE821" s="176">
        <f>IF(N821="základní",J821,0)</f>
        <v>0</v>
      </c>
      <c r="BF821" s="176">
        <f>IF(N821="snížená",J821,0)</f>
        <v>0</v>
      </c>
      <c r="BG821" s="176">
        <f>IF(N821="zákl. přenesená",J821,0)</f>
        <v>0</v>
      </c>
      <c r="BH821" s="176">
        <f>IF(N821="sníž. přenesená",J821,0)</f>
        <v>0</v>
      </c>
      <c r="BI821" s="176">
        <f>IF(N821="nulová",J821,0)</f>
        <v>0</v>
      </c>
      <c r="BJ821" s="17" t="s">
        <v>22</v>
      </c>
      <c r="BK821" s="176">
        <f>ROUND(I821*H821,2)</f>
        <v>0</v>
      </c>
      <c r="BL821" s="17" t="s">
        <v>223</v>
      </c>
      <c r="BM821" s="17" t="s">
        <v>1322</v>
      </c>
    </row>
    <row r="822" spans="2:47" s="1" customFormat="1" ht="30" customHeight="1">
      <c r="B822" s="34"/>
      <c r="D822" s="195" t="s">
        <v>245</v>
      </c>
      <c r="F822" s="220" t="s">
        <v>1180</v>
      </c>
      <c r="I822" s="138"/>
      <c r="L822" s="34"/>
      <c r="M822" s="63"/>
      <c r="N822" s="35"/>
      <c r="O822" s="35"/>
      <c r="P822" s="35"/>
      <c r="Q822" s="35"/>
      <c r="R822" s="35"/>
      <c r="S822" s="35"/>
      <c r="T822" s="64"/>
      <c r="AT822" s="17" t="s">
        <v>245</v>
      </c>
      <c r="AU822" s="17" t="s">
        <v>81</v>
      </c>
    </row>
    <row r="823" spans="2:65" s="1" customFormat="1" ht="22.5" customHeight="1">
      <c r="B823" s="164"/>
      <c r="C823" s="165" t="s">
        <v>1323</v>
      </c>
      <c r="D823" s="165" t="s">
        <v>141</v>
      </c>
      <c r="E823" s="166" t="s">
        <v>1324</v>
      </c>
      <c r="F823" s="167" t="s">
        <v>1325</v>
      </c>
      <c r="G823" s="168" t="s">
        <v>220</v>
      </c>
      <c r="H823" s="169">
        <v>11.284</v>
      </c>
      <c r="I823" s="170"/>
      <c r="J823" s="171">
        <f>ROUND(I823*H823,2)</f>
        <v>0</v>
      </c>
      <c r="K823" s="167" t="s">
        <v>145</v>
      </c>
      <c r="L823" s="34"/>
      <c r="M823" s="172" t="s">
        <v>20</v>
      </c>
      <c r="N823" s="173" t="s">
        <v>44</v>
      </c>
      <c r="O823" s="35"/>
      <c r="P823" s="174">
        <f>O823*H823</f>
        <v>0</v>
      </c>
      <c r="Q823" s="174">
        <v>0</v>
      </c>
      <c r="R823" s="174">
        <f>Q823*H823</f>
        <v>0</v>
      </c>
      <c r="S823" s="174">
        <v>0</v>
      </c>
      <c r="T823" s="175">
        <f>S823*H823</f>
        <v>0</v>
      </c>
      <c r="AR823" s="17" t="s">
        <v>223</v>
      </c>
      <c r="AT823" s="17" t="s">
        <v>141</v>
      </c>
      <c r="AU823" s="17" t="s">
        <v>81</v>
      </c>
      <c r="AY823" s="17" t="s">
        <v>139</v>
      </c>
      <c r="BE823" s="176">
        <f>IF(N823="základní",J823,0)</f>
        <v>0</v>
      </c>
      <c r="BF823" s="176">
        <f>IF(N823="snížená",J823,0)</f>
        <v>0</v>
      </c>
      <c r="BG823" s="176">
        <f>IF(N823="zákl. přenesená",J823,0)</f>
        <v>0</v>
      </c>
      <c r="BH823" s="176">
        <f>IF(N823="sníž. přenesená",J823,0)</f>
        <v>0</v>
      </c>
      <c r="BI823" s="176">
        <f>IF(N823="nulová",J823,0)</f>
        <v>0</v>
      </c>
      <c r="BJ823" s="17" t="s">
        <v>22</v>
      </c>
      <c r="BK823" s="176">
        <f>ROUND(I823*H823,2)</f>
        <v>0</v>
      </c>
      <c r="BL823" s="17" t="s">
        <v>223</v>
      </c>
      <c r="BM823" s="17" t="s">
        <v>1326</v>
      </c>
    </row>
    <row r="824" spans="2:63" s="10" customFormat="1" ht="29.25" customHeight="1">
      <c r="B824" s="150"/>
      <c r="D824" s="161" t="s">
        <v>72</v>
      </c>
      <c r="E824" s="162" t="s">
        <v>1327</v>
      </c>
      <c r="F824" s="162" t="s">
        <v>1328</v>
      </c>
      <c r="I824" s="153"/>
      <c r="J824" s="163">
        <f>BK824</f>
        <v>0</v>
      </c>
      <c r="L824" s="150"/>
      <c r="M824" s="155"/>
      <c r="N824" s="156"/>
      <c r="O824" s="156"/>
      <c r="P824" s="157">
        <f>SUM(P825:P869)</f>
        <v>0</v>
      </c>
      <c r="Q824" s="156"/>
      <c r="R824" s="157">
        <f>SUM(R825:R869)</f>
        <v>6.131626200000001</v>
      </c>
      <c r="S824" s="156"/>
      <c r="T824" s="158">
        <f>SUM(T825:T869)</f>
        <v>0</v>
      </c>
      <c r="AR824" s="151" t="s">
        <v>81</v>
      </c>
      <c r="AT824" s="159" t="s">
        <v>72</v>
      </c>
      <c r="AU824" s="159" t="s">
        <v>22</v>
      </c>
      <c r="AY824" s="151" t="s">
        <v>139</v>
      </c>
      <c r="BK824" s="160">
        <f>SUM(BK825:BK869)</f>
        <v>0</v>
      </c>
    </row>
    <row r="825" spans="2:65" s="1" customFormat="1" ht="22.5" customHeight="1">
      <c r="B825" s="164"/>
      <c r="C825" s="165" t="s">
        <v>1329</v>
      </c>
      <c r="D825" s="165" t="s">
        <v>141</v>
      </c>
      <c r="E825" s="166" t="s">
        <v>1330</v>
      </c>
      <c r="F825" s="167" t="s">
        <v>1331</v>
      </c>
      <c r="G825" s="168" t="s">
        <v>251</v>
      </c>
      <c r="H825" s="169">
        <v>43.18</v>
      </c>
      <c r="I825" s="170"/>
      <c r="J825" s="171">
        <f>ROUND(I825*H825,2)</f>
        <v>0</v>
      </c>
      <c r="K825" s="167" t="s">
        <v>145</v>
      </c>
      <c r="L825" s="34"/>
      <c r="M825" s="172" t="s">
        <v>20</v>
      </c>
      <c r="N825" s="173" t="s">
        <v>44</v>
      </c>
      <c r="O825" s="35"/>
      <c r="P825" s="174">
        <f>O825*H825</f>
        <v>0</v>
      </c>
      <c r="Q825" s="174">
        <v>0.00032</v>
      </c>
      <c r="R825" s="174">
        <f>Q825*H825</f>
        <v>0.013817600000000001</v>
      </c>
      <c r="S825" s="174">
        <v>0</v>
      </c>
      <c r="T825" s="175">
        <f>S825*H825</f>
        <v>0</v>
      </c>
      <c r="AR825" s="17" t="s">
        <v>223</v>
      </c>
      <c r="AT825" s="17" t="s">
        <v>141</v>
      </c>
      <c r="AU825" s="17" t="s">
        <v>81</v>
      </c>
      <c r="AY825" s="17" t="s">
        <v>139</v>
      </c>
      <c r="BE825" s="176">
        <f>IF(N825="základní",J825,0)</f>
        <v>0</v>
      </c>
      <c r="BF825" s="176">
        <f>IF(N825="snížená",J825,0)</f>
        <v>0</v>
      </c>
      <c r="BG825" s="176">
        <f>IF(N825="zákl. přenesená",J825,0)</f>
        <v>0</v>
      </c>
      <c r="BH825" s="176">
        <f>IF(N825="sníž. přenesená",J825,0)</f>
        <v>0</v>
      </c>
      <c r="BI825" s="176">
        <f>IF(N825="nulová",J825,0)</f>
        <v>0</v>
      </c>
      <c r="BJ825" s="17" t="s">
        <v>22</v>
      </c>
      <c r="BK825" s="176">
        <f>ROUND(I825*H825,2)</f>
        <v>0</v>
      </c>
      <c r="BL825" s="17" t="s">
        <v>223</v>
      </c>
      <c r="BM825" s="17" t="s">
        <v>1332</v>
      </c>
    </row>
    <row r="826" spans="2:51" s="11" customFormat="1" ht="31.5" customHeight="1">
      <c r="B826" s="177"/>
      <c r="D826" s="178" t="s">
        <v>148</v>
      </c>
      <c r="E826" s="179" t="s">
        <v>20</v>
      </c>
      <c r="F826" s="180" t="s">
        <v>1333</v>
      </c>
      <c r="H826" s="181">
        <v>34.73</v>
      </c>
      <c r="I826" s="182"/>
      <c r="L826" s="177"/>
      <c r="M826" s="183"/>
      <c r="N826" s="184"/>
      <c r="O826" s="184"/>
      <c r="P826" s="184"/>
      <c r="Q826" s="184"/>
      <c r="R826" s="184"/>
      <c r="S826" s="184"/>
      <c r="T826" s="185"/>
      <c r="AT826" s="179" t="s">
        <v>148</v>
      </c>
      <c r="AU826" s="179" t="s">
        <v>81</v>
      </c>
      <c r="AV826" s="11" t="s">
        <v>81</v>
      </c>
      <c r="AW826" s="11" t="s">
        <v>37</v>
      </c>
      <c r="AX826" s="11" t="s">
        <v>73</v>
      </c>
      <c r="AY826" s="179" t="s">
        <v>139</v>
      </c>
    </row>
    <row r="827" spans="2:51" s="11" customFormat="1" ht="22.5" customHeight="1">
      <c r="B827" s="177"/>
      <c r="D827" s="178" t="s">
        <v>148</v>
      </c>
      <c r="E827" s="179" t="s">
        <v>20</v>
      </c>
      <c r="F827" s="180" t="s">
        <v>1334</v>
      </c>
      <c r="H827" s="181">
        <v>8.45</v>
      </c>
      <c r="I827" s="182"/>
      <c r="L827" s="177"/>
      <c r="M827" s="183"/>
      <c r="N827" s="184"/>
      <c r="O827" s="184"/>
      <c r="P827" s="184"/>
      <c r="Q827" s="184"/>
      <c r="R827" s="184"/>
      <c r="S827" s="184"/>
      <c r="T827" s="185"/>
      <c r="AT827" s="179" t="s">
        <v>148</v>
      </c>
      <c r="AU827" s="179" t="s">
        <v>81</v>
      </c>
      <c r="AV827" s="11" t="s">
        <v>81</v>
      </c>
      <c r="AW827" s="11" t="s">
        <v>37</v>
      </c>
      <c r="AX827" s="11" t="s">
        <v>73</v>
      </c>
      <c r="AY827" s="179" t="s">
        <v>139</v>
      </c>
    </row>
    <row r="828" spans="2:51" s="13" customFormat="1" ht="22.5" customHeight="1">
      <c r="B828" s="194"/>
      <c r="D828" s="195" t="s">
        <v>148</v>
      </c>
      <c r="E828" s="196" t="s">
        <v>20</v>
      </c>
      <c r="F828" s="197" t="s">
        <v>151</v>
      </c>
      <c r="H828" s="198">
        <v>43.18</v>
      </c>
      <c r="I828" s="199"/>
      <c r="L828" s="194"/>
      <c r="M828" s="200"/>
      <c r="N828" s="201"/>
      <c r="O828" s="201"/>
      <c r="P828" s="201"/>
      <c r="Q828" s="201"/>
      <c r="R828" s="201"/>
      <c r="S828" s="201"/>
      <c r="T828" s="202"/>
      <c r="AT828" s="203" t="s">
        <v>148</v>
      </c>
      <c r="AU828" s="203" t="s">
        <v>81</v>
      </c>
      <c r="AV828" s="13" t="s">
        <v>146</v>
      </c>
      <c r="AW828" s="13" t="s">
        <v>37</v>
      </c>
      <c r="AX828" s="13" t="s">
        <v>22</v>
      </c>
      <c r="AY828" s="203" t="s">
        <v>139</v>
      </c>
    </row>
    <row r="829" spans="2:65" s="1" customFormat="1" ht="22.5" customHeight="1">
      <c r="B829" s="164"/>
      <c r="C829" s="165" t="s">
        <v>1335</v>
      </c>
      <c r="D829" s="165" t="s">
        <v>141</v>
      </c>
      <c r="E829" s="166" t="s">
        <v>1336</v>
      </c>
      <c r="F829" s="167" t="s">
        <v>1337</v>
      </c>
      <c r="G829" s="168" t="s">
        <v>144</v>
      </c>
      <c r="H829" s="169">
        <v>141</v>
      </c>
      <c r="I829" s="170"/>
      <c r="J829" s="171">
        <f>ROUND(I829*H829,2)</f>
        <v>0</v>
      </c>
      <c r="K829" s="167" t="s">
        <v>145</v>
      </c>
      <c r="L829" s="34"/>
      <c r="M829" s="172" t="s">
        <v>20</v>
      </c>
      <c r="N829" s="173" t="s">
        <v>44</v>
      </c>
      <c r="O829" s="35"/>
      <c r="P829" s="174">
        <f>O829*H829</f>
        <v>0</v>
      </c>
      <c r="Q829" s="174">
        <v>0.00367</v>
      </c>
      <c r="R829" s="174">
        <f>Q829*H829</f>
        <v>0.51747</v>
      </c>
      <c r="S829" s="174">
        <v>0</v>
      </c>
      <c r="T829" s="175">
        <f>S829*H829</f>
        <v>0</v>
      </c>
      <c r="AR829" s="17" t="s">
        <v>223</v>
      </c>
      <c r="AT829" s="17" t="s">
        <v>141</v>
      </c>
      <c r="AU829" s="17" t="s">
        <v>81</v>
      </c>
      <c r="AY829" s="17" t="s">
        <v>139</v>
      </c>
      <c r="BE829" s="176">
        <f>IF(N829="základní",J829,0)</f>
        <v>0</v>
      </c>
      <c r="BF829" s="176">
        <f>IF(N829="snížená",J829,0)</f>
        <v>0</v>
      </c>
      <c r="BG829" s="176">
        <f>IF(N829="zákl. přenesená",J829,0)</f>
        <v>0</v>
      </c>
      <c r="BH829" s="176">
        <f>IF(N829="sníž. přenesená",J829,0)</f>
        <v>0</v>
      </c>
      <c r="BI829" s="176">
        <f>IF(N829="nulová",J829,0)</f>
        <v>0</v>
      </c>
      <c r="BJ829" s="17" t="s">
        <v>22</v>
      </c>
      <c r="BK829" s="176">
        <f>ROUND(I829*H829,2)</f>
        <v>0</v>
      </c>
      <c r="BL829" s="17" t="s">
        <v>223</v>
      </c>
      <c r="BM829" s="17" t="s">
        <v>1338</v>
      </c>
    </row>
    <row r="830" spans="2:51" s="11" customFormat="1" ht="22.5" customHeight="1">
      <c r="B830" s="177"/>
      <c r="D830" s="178" t="s">
        <v>148</v>
      </c>
      <c r="E830" s="179" t="s">
        <v>20</v>
      </c>
      <c r="F830" s="180" t="s">
        <v>623</v>
      </c>
      <c r="H830" s="181">
        <v>95.5</v>
      </c>
      <c r="I830" s="182"/>
      <c r="L830" s="177"/>
      <c r="M830" s="183"/>
      <c r="N830" s="184"/>
      <c r="O830" s="184"/>
      <c r="P830" s="184"/>
      <c r="Q830" s="184"/>
      <c r="R830" s="184"/>
      <c r="S830" s="184"/>
      <c r="T830" s="185"/>
      <c r="AT830" s="179" t="s">
        <v>148</v>
      </c>
      <c r="AU830" s="179" t="s">
        <v>81</v>
      </c>
      <c r="AV830" s="11" t="s">
        <v>81</v>
      </c>
      <c r="AW830" s="11" t="s">
        <v>37</v>
      </c>
      <c r="AX830" s="11" t="s">
        <v>73</v>
      </c>
      <c r="AY830" s="179" t="s">
        <v>139</v>
      </c>
    </row>
    <row r="831" spans="2:51" s="12" customFormat="1" ht="22.5" customHeight="1">
      <c r="B831" s="186"/>
      <c r="D831" s="178" t="s">
        <v>148</v>
      </c>
      <c r="E831" s="187" t="s">
        <v>20</v>
      </c>
      <c r="F831" s="188" t="s">
        <v>600</v>
      </c>
      <c r="H831" s="189" t="s">
        <v>20</v>
      </c>
      <c r="I831" s="190"/>
      <c r="L831" s="186"/>
      <c r="M831" s="191"/>
      <c r="N831" s="192"/>
      <c r="O831" s="192"/>
      <c r="P831" s="192"/>
      <c r="Q831" s="192"/>
      <c r="R831" s="192"/>
      <c r="S831" s="192"/>
      <c r="T831" s="193"/>
      <c r="AT831" s="189" t="s">
        <v>148</v>
      </c>
      <c r="AU831" s="189" t="s">
        <v>81</v>
      </c>
      <c r="AV831" s="12" t="s">
        <v>22</v>
      </c>
      <c r="AW831" s="12" t="s">
        <v>37</v>
      </c>
      <c r="AX831" s="12" t="s">
        <v>73</v>
      </c>
      <c r="AY831" s="189" t="s">
        <v>139</v>
      </c>
    </row>
    <row r="832" spans="2:51" s="11" customFormat="1" ht="22.5" customHeight="1">
      <c r="B832" s="177"/>
      <c r="D832" s="178" t="s">
        <v>148</v>
      </c>
      <c r="E832" s="179" t="s">
        <v>20</v>
      </c>
      <c r="F832" s="180" t="s">
        <v>617</v>
      </c>
      <c r="H832" s="181">
        <v>45.5</v>
      </c>
      <c r="I832" s="182"/>
      <c r="L832" s="177"/>
      <c r="M832" s="183"/>
      <c r="N832" s="184"/>
      <c r="O832" s="184"/>
      <c r="P832" s="184"/>
      <c r="Q832" s="184"/>
      <c r="R832" s="184"/>
      <c r="S832" s="184"/>
      <c r="T832" s="185"/>
      <c r="AT832" s="179" t="s">
        <v>148</v>
      </c>
      <c r="AU832" s="179" t="s">
        <v>81</v>
      </c>
      <c r="AV832" s="11" t="s">
        <v>81</v>
      </c>
      <c r="AW832" s="11" t="s">
        <v>37</v>
      </c>
      <c r="AX832" s="11" t="s">
        <v>73</v>
      </c>
      <c r="AY832" s="179" t="s">
        <v>139</v>
      </c>
    </row>
    <row r="833" spans="2:51" s="12" customFormat="1" ht="22.5" customHeight="1">
      <c r="B833" s="186"/>
      <c r="D833" s="178" t="s">
        <v>148</v>
      </c>
      <c r="E833" s="187" t="s">
        <v>20</v>
      </c>
      <c r="F833" s="188" t="s">
        <v>618</v>
      </c>
      <c r="H833" s="189" t="s">
        <v>20</v>
      </c>
      <c r="I833" s="190"/>
      <c r="L833" s="186"/>
      <c r="M833" s="191"/>
      <c r="N833" s="192"/>
      <c r="O833" s="192"/>
      <c r="P833" s="192"/>
      <c r="Q833" s="192"/>
      <c r="R833" s="192"/>
      <c r="S833" s="192"/>
      <c r="T833" s="193"/>
      <c r="AT833" s="189" t="s">
        <v>148</v>
      </c>
      <c r="AU833" s="189" t="s">
        <v>81</v>
      </c>
      <c r="AV833" s="12" t="s">
        <v>22</v>
      </c>
      <c r="AW833" s="12" t="s">
        <v>37</v>
      </c>
      <c r="AX833" s="12" t="s">
        <v>73</v>
      </c>
      <c r="AY833" s="189" t="s">
        <v>139</v>
      </c>
    </row>
    <row r="834" spans="2:51" s="13" customFormat="1" ht="22.5" customHeight="1">
      <c r="B834" s="194"/>
      <c r="D834" s="195" t="s">
        <v>148</v>
      </c>
      <c r="E834" s="196" t="s">
        <v>20</v>
      </c>
      <c r="F834" s="197" t="s">
        <v>151</v>
      </c>
      <c r="H834" s="198">
        <v>141</v>
      </c>
      <c r="I834" s="199"/>
      <c r="L834" s="194"/>
      <c r="M834" s="200"/>
      <c r="N834" s="201"/>
      <c r="O834" s="201"/>
      <c r="P834" s="201"/>
      <c r="Q834" s="201"/>
      <c r="R834" s="201"/>
      <c r="S834" s="201"/>
      <c r="T834" s="202"/>
      <c r="AT834" s="203" t="s">
        <v>148</v>
      </c>
      <c r="AU834" s="203" t="s">
        <v>81</v>
      </c>
      <c r="AV834" s="13" t="s">
        <v>146</v>
      </c>
      <c r="AW834" s="13" t="s">
        <v>37</v>
      </c>
      <c r="AX834" s="13" t="s">
        <v>22</v>
      </c>
      <c r="AY834" s="203" t="s">
        <v>139</v>
      </c>
    </row>
    <row r="835" spans="2:65" s="1" customFormat="1" ht="22.5" customHeight="1">
      <c r="B835" s="164"/>
      <c r="C835" s="207" t="s">
        <v>1339</v>
      </c>
      <c r="D835" s="207" t="s">
        <v>241</v>
      </c>
      <c r="E835" s="208" t="s">
        <v>1340</v>
      </c>
      <c r="F835" s="209" t="s">
        <v>1341</v>
      </c>
      <c r="G835" s="210" t="s">
        <v>144</v>
      </c>
      <c r="H835" s="211">
        <v>160.282</v>
      </c>
      <c r="I835" s="212"/>
      <c r="J835" s="213">
        <f>ROUND(I835*H835,2)</f>
        <v>0</v>
      </c>
      <c r="K835" s="209" t="s">
        <v>20</v>
      </c>
      <c r="L835" s="214"/>
      <c r="M835" s="215" t="s">
        <v>20</v>
      </c>
      <c r="N835" s="216" t="s">
        <v>44</v>
      </c>
      <c r="O835" s="35"/>
      <c r="P835" s="174">
        <f>O835*H835</f>
        <v>0</v>
      </c>
      <c r="Q835" s="174">
        <v>0.0192</v>
      </c>
      <c r="R835" s="174">
        <f>Q835*H835</f>
        <v>3.0774144</v>
      </c>
      <c r="S835" s="174">
        <v>0</v>
      </c>
      <c r="T835" s="175">
        <f>S835*H835</f>
        <v>0</v>
      </c>
      <c r="AR835" s="17" t="s">
        <v>315</v>
      </c>
      <c r="AT835" s="17" t="s">
        <v>241</v>
      </c>
      <c r="AU835" s="17" t="s">
        <v>81</v>
      </c>
      <c r="AY835" s="17" t="s">
        <v>139</v>
      </c>
      <c r="BE835" s="176">
        <f>IF(N835="základní",J835,0)</f>
        <v>0</v>
      </c>
      <c r="BF835" s="176">
        <f>IF(N835="snížená",J835,0)</f>
        <v>0</v>
      </c>
      <c r="BG835" s="176">
        <f>IF(N835="zákl. přenesená",J835,0)</f>
        <v>0</v>
      </c>
      <c r="BH835" s="176">
        <f>IF(N835="sníž. přenesená",J835,0)</f>
        <v>0</v>
      </c>
      <c r="BI835" s="176">
        <f>IF(N835="nulová",J835,0)</f>
        <v>0</v>
      </c>
      <c r="BJ835" s="17" t="s">
        <v>22</v>
      </c>
      <c r="BK835" s="176">
        <f>ROUND(I835*H835,2)</f>
        <v>0</v>
      </c>
      <c r="BL835" s="17" t="s">
        <v>223</v>
      </c>
      <c r="BM835" s="17" t="s">
        <v>1342</v>
      </c>
    </row>
    <row r="836" spans="2:51" s="11" customFormat="1" ht="22.5" customHeight="1">
      <c r="B836" s="177"/>
      <c r="D836" s="178" t="s">
        <v>148</v>
      </c>
      <c r="E836" s="179" t="s">
        <v>20</v>
      </c>
      <c r="F836" s="180" t="s">
        <v>1343</v>
      </c>
      <c r="H836" s="181">
        <v>155.1</v>
      </c>
      <c r="I836" s="182"/>
      <c r="L836" s="177"/>
      <c r="M836" s="183"/>
      <c r="N836" s="184"/>
      <c r="O836" s="184"/>
      <c r="P836" s="184"/>
      <c r="Q836" s="184"/>
      <c r="R836" s="184"/>
      <c r="S836" s="184"/>
      <c r="T836" s="185"/>
      <c r="AT836" s="179" t="s">
        <v>148</v>
      </c>
      <c r="AU836" s="179" t="s">
        <v>81</v>
      </c>
      <c r="AV836" s="11" t="s">
        <v>81</v>
      </c>
      <c r="AW836" s="11" t="s">
        <v>37</v>
      </c>
      <c r="AX836" s="11" t="s">
        <v>73</v>
      </c>
      <c r="AY836" s="179" t="s">
        <v>139</v>
      </c>
    </row>
    <row r="837" spans="2:51" s="11" customFormat="1" ht="22.5" customHeight="1">
      <c r="B837" s="177"/>
      <c r="D837" s="178" t="s">
        <v>148</v>
      </c>
      <c r="E837" s="179" t="s">
        <v>20</v>
      </c>
      <c r="F837" s="180" t="s">
        <v>1344</v>
      </c>
      <c r="H837" s="181">
        <v>5.182</v>
      </c>
      <c r="I837" s="182"/>
      <c r="L837" s="177"/>
      <c r="M837" s="183"/>
      <c r="N837" s="184"/>
      <c r="O837" s="184"/>
      <c r="P837" s="184"/>
      <c r="Q837" s="184"/>
      <c r="R837" s="184"/>
      <c r="S837" s="184"/>
      <c r="T837" s="185"/>
      <c r="AT837" s="179" t="s">
        <v>148</v>
      </c>
      <c r="AU837" s="179" t="s">
        <v>81</v>
      </c>
      <c r="AV837" s="11" t="s">
        <v>81</v>
      </c>
      <c r="AW837" s="11" t="s">
        <v>37</v>
      </c>
      <c r="AX837" s="11" t="s">
        <v>73</v>
      </c>
      <c r="AY837" s="179" t="s">
        <v>139</v>
      </c>
    </row>
    <row r="838" spans="2:51" s="13" customFormat="1" ht="22.5" customHeight="1">
      <c r="B838" s="194"/>
      <c r="D838" s="195" t="s">
        <v>148</v>
      </c>
      <c r="E838" s="196" t="s">
        <v>20</v>
      </c>
      <c r="F838" s="197" t="s">
        <v>151</v>
      </c>
      <c r="H838" s="198">
        <v>160.282</v>
      </c>
      <c r="I838" s="199"/>
      <c r="L838" s="194"/>
      <c r="M838" s="200"/>
      <c r="N838" s="201"/>
      <c r="O838" s="201"/>
      <c r="P838" s="201"/>
      <c r="Q838" s="201"/>
      <c r="R838" s="201"/>
      <c r="S838" s="201"/>
      <c r="T838" s="202"/>
      <c r="AT838" s="203" t="s">
        <v>148</v>
      </c>
      <c r="AU838" s="203" t="s">
        <v>81</v>
      </c>
      <c r="AV838" s="13" t="s">
        <v>146</v>
      </c>
      <c r="AW838" s="13" t="s">
        <v>37</v>
      </c>
      <c r="AX838" s="13" t="s">
        <v>22</v>
      </c>
      <c r="AY838" s="203" t="s">
        <v>139</v>
      </c>
    </row>
    <row r="839" spans="2:65" s="1" customFormat="1" ht="31.5" customHeight="1">
      <c r="B839" s="164"/>
      <c r="C839" s="165" t="s">
        <v>1345</v>
      </c>
      <c r="D839" s="165" t="s">
        <v>141</v>
      </c>
      <c r="E839" s="166" t="s">
        <v>1346</v>
      </c>
      <c r="F839" s="167" t="s">
        <v>1347</v>
      </c>
      <c r="G839" s="168" t="s">
        <v>144</v>
      </c>
      <c r="H839" s="169">
        <v>72.21</v>
      </c>
      <c r="I839" s="170"/>
      <c r="J839" s="171">
        <f>ROUND(I839*H839,2)</f>
        <v>0</v>
      </c>
      <c r="K839" s="167" t="s">
        <v>145</v>
      </c>
      <c r="L839" s="34"/>
      <c r="M839" s="172" t="s">
        <v>20</v>
      </c>
      <c r="N839" s="173" t="s">
        <v>44</v>
      </c>
      <c r="O839" s="35"/>
      <c r="P839" s="174">
        <f>O839*H839</f>
        <v>0</v>
      </c>
      <c r="Q839" s="174">
        <v>0.00392</v>
      </c>
      <c r="R839" s="174">
        <f>Q839*H839</f>
        <v>0.28306319999999996</v>
      </c>
      <c r="S839" s="174">
        <v>0</v>
      </c>
      <c r="T839" s="175">
        <f>S839*H839</f>
        <v>0</v>
      </c>
      <c r="AR839" s="17" t="s">
        <v>223</v>
      </c>
      <c r="AT839" s="17" t="s">
        <v>141</v>
      </c>
      <c r="AU839" s="17" t="s">
        <v>81</v>
      </c>
      <c r="AY839" s="17" t="s">
        <v>139</v>
      </c>
      <c r="BE839" s="176">
        <f>IF(N839="základní",J839,0)</f>
        <v>0</v>
      </c>
      <c r="BF839" s="176">
        <f>IF(N839="snížená",J839,0)</f>
        <v>0</v>
      </c>
      <c r="BG839" s="176">
        <f>IF(N839="zákl. přenesená",J839,0)</f>
        <v>0</v>
      </c>
      <c r="BH839" s="176">
        <f>IF(N839="sníž. přenesená",J839,0)</f>
        <v>0</v>
      </c>
      <c r="BI839" s="176">
        <f>IF(N839="nulová",J839,0)</f>
        <v>0</v>
      </c>
      <c r="BJ839" s="17" t="s">
        <v>22</v>
      </c>
      <c r="BK839" s="176">
        <f>ROUND(I839*H839,2)</f>
        <v>0</v>
      </c>
      <c r="BL839" s="17" t="s">
        <v>223</v>
      </c>
      <c r="BM839" s="17" t="s">
        <v>1348</v>
      </c>
    </row>
    <row r="840" spans="2:51" s="11" customFormat="1" ht="22.5" customHeight="1">
      <c r="B840" s="177"/>
      <c r="D840" s="178" t="s">
        <v>148</v>
      </c>
      <c r="E840" s="179" t="s">
        <v>20</v>
      </c>
      <c r="F840" s="180" t="s">
        <v>1349</v>
      </c>
      <c r="H840" s="181">
        <v>59.5</v>
      </c>
      <c r="I840" s="182"/>
      <c r="L840" s="177"/>
      <c r="M840" s="183"/>
      <c r="N840" s="184"/>
      <c r="O840" s="184"/>
      <c r="P840" s="184"/>
      <c r="Q840" s="184"/>
      <c r="R840" s="184"/>
      <c r="S840" s="184"/>
      <c r="T840" s="185"/>
      <c r="AT840" s="179" t="s">
        <v>148</v>
      </c>
      <c r="AU840" s="179" t="s">
        <v>81</v>
      </c>
      <c r="AV840" s="11" t="s">
        <v>81</v>
      </c>
      <c r="AW840" s="11" t="s">
        <v>37</v>
      </c>
      <c r="AX840" s="11" t="s">
        <v>73</v>
      </c>
      <c r="AY840" s="179" t="s">
        <v>139</v>
      </c>
    </row>
    <row r="841" spans="2:51" s="12" customFormat="1" ht="22.5" customHeight="1">
      <c r="B841" s="186"/>
      <c r="D841" s="178" t="s">
        <v>148</v>
      </c>
      <c r="E841" s="187" t="s">
        <v>20</v>
      </c>
      <c r="F841" s="188" t="s">
        <v>1350</v>
      </c>
      <c r="H841" s="189" t="s">
        <v>20</v>
      </c>
      <c r="I841" s="190"/>
      <c r="L841" s="186"/>
      <c r="M841" s="191"/>
      <c r="N841" s="192"/>
      <c r="O841" s="192"/>
      <c r="P841" s="192"/>
      <c r="Q841" s="192"/>
      <c r="R841" s="192"/>
      <c r="S841" s="192"/>
      <c r="T841" s="193"/>
      <c r="AT841" s="189" t="s">
        <v>148</v>
      </c>
      <c r="AU841" s="189" t="s">
        <v>81</v>
      </c>
      <c r="AV841" s="12" t="s">
        <v>22</v>
      </c>
      <c r="AW841" s="12" t="s">
        <v>37</v>
      </c>
      <c r="AX841" s="12" t="s">
        <v>73</v>
      </c>
      <c r="AY841" s="189" t="s">
        <v>139</v>
      </c>
    </row>
    <row r="842" spans="2:51" s="11" customFormat="1" ht="22.5" customHeight="1">
      <c r="B842" s="177"/>
      <c r="D842" s="178" t="s">
        <v>148</v>
      </c>
      <c r="E842" s="179" t="s">
        <v>20</v>
      </c>
      <c r="F842" s="180" t="s">
        <v>1351</v>
      </c>
      <c r="H842" s="181">
        <v>12.71</v>
      </c>
      <c r="I842" s="182"/>
      <c r="L842" s="177"/>
      <c r="M842" s="183"/>
      <c r="N842" s="184"/>
      <c r="O842" s="184"/>
      <c r="P842" s="184"/>
      <c r="Q842" s="184"/>
      <c r="R842" s="184"/>
      <c r="S842" s="184"/>
      <c r="T842" s="185"/>
      <c r="AT842" s="179" t="s">
        <v>148</v>
      </c>
      <c r="AU842" s="179" t="s">
        <v>81</v>
      </c>
      <c r="AV842" s="11" t="s">
        <v>81</v>
      </c>
      <c r="AW842" s="11" t="s">
        <v>37</v>
      </c>
      <c r="AX842" s="11" t="s">
        <v>73</v>
      </c>
      <c r="AY842" s="179" t="s">
        <v>139</v>
      </c>
    </row>
    <row r="843" spans="2:51" s="12" customFormat="1" ht="22.5" customHeight="1">
      <c r="B843" s="186"/>
      <c r="D843" s="178" t="s">
        <v>148</v>
      </c>
      <c r="E843" s="187" t="s">
        <v>20</v>
      </c>
      <c r="F843" s="188" t="s">
        <v>1352</v>
      </c>
      <c r="H843" s="189" t="s">
        <v>20</v>
      </c>
      <c r="I843" s="190"/>
      <c r="L843" s="186"/>
      <c r="M843" s="191"/>
      <c r="N843" s="192"/>
      <c r="O843" s="192"/>
      <c r="P843" s="192"/>
      <c r="Q843" s="192"/>
      <c r="R843" s="192"/>
      <c r="S843" s="192"/>
      <c r="T843" s="193"/>
      <c r="AT843" s="189" t="s">
        <v>148</v>
      </c>
      <c r="AU843" s="189" t="s">
        <v>81</v>
      </c>
      <c r="AV843" s="12" t="s">
        <v>22</v>
      </c>
      <c r="AW843" s="12" t="s">
        <v>37</v>
      </c>
      <c r="AX843" s="12" t="s">
        <v>73</v>
      </c>
      <c r="AY843" s="189" t="s">
        <v>139</v>
      </c>
    </row>
    <row r="844" spans="2:51" s="13" customFormat="1" ht="22.5" customHeight="1">
      <c r="B844" s="194"/>
      <c r="D844" s="195" t="s">
        <v>148</v>
      </c>
      <c r="E844" s="196" t="s">
        <v>20</v>
      </c>
      <c r="F844" s="197" t="s">
        <v>151</v>
      </c>
      <c r="H844" s="198">
        <v>72.21</v>
      </c>
      <c r="I844" s="199"/>
      <c r="L844" s="194"/>
      <c r="M844" s="200"/>
      <c r="N844" s="201"/>
      <c r="O844" s="201"/>
      <c r="P844" s="201"/>
      <c r="Q844" s="201"/>
      <c r="R844" s="201"/>
      <c r="S844" s="201"/>
      <c r="T844" s="202"/>
      <c r="AT844" s="203" t="s">
        <v>148</v>
      </c>
      <c r="AU844" s="203" t="s">
        <v>81</v>
      </c>
      <c r="AV844" s="13" t="s">
        <v>146</v>
      </c>
      <c r="AW844" s="13" t="s">
        <v>37</v>
      </c>
      <c r="AX844" s="13" t="s">
        <v>22</v>
      </c>
      <c r="AY844" s="203" t="s">
        <v>139</v>
      </c>
    </row>
    <row r="845" spans="2:65" s="1" customFormat="1" ht="22.5" customHeight="1">
      <c r="B845" s="164"/>
      <c r="C845" s="207" t="s">
        <v>1353</v>
      </c>
      <c r="D845" s="207" t="s">
        <v>241</v>
      </c>
      <c r="E845" s="208" t="s">
        <v>1354</v>
      </c>
      <c r="F845" s="209" t="s">
        <v>1355</v>
      </c>
      <c r="G845" s="210" t="s">
        <v>144</v>
      </c>
      <c r="H845" s="211">
        <v>79.431</v>
      </c>
      <c r="I845" s="212"/>
      <c r="J845" s="213">
        <f>ROUND(I845*H845,2)</f>
        <v>0</v>
      </c>
      <c r="K845" s="209" t="s">
        <v>20</v>
      </c>
      <c r="L845" s="214"/>
      <c r="M845" s="215" t="s">
        <v>20</v>
      </c>
      <c r="N845" s="216" t="s">
        <v>44</v>
      </c>
      <c r="O845" s="35"/>
      <c r="P845" s="174">
        <f>O845*H845</f>
        <v>0</v>
      </c>
      <c r="Q845" s="174">
        <v>0.0155</v>
      </c>
      <c r="R845" s="174">
        <f>Q845*H845</f>
        <v>1.2311805</v>
      </c>
      <c r="S845" s="174">
        <v>0</v>
      </c>
      <c r="T845" s="175">
        <f>S845*H845</f>
        <v>0</v>
      </c>
      <c r="AR845" s="17" t="s">
        <v>315</v>
      </c>
      <c r="AT845" s="17" t="s">
        <v>241</v>
      </c>
      <c r="AU845" s="17" t="s">
        <v>81</v>
      </c>
      <c r="AY845" s="17" t="s">
        <v>139</v>
      </c>
      <c r="BE845" s="176">
        <f>IF(N845="základní",J845,0)</f>
        <v>0</v>
      </c>
      <c r="BF845" s="176">
        <f>IF(N845="snížená",J845,0)</f>
        <v>0</v>
      </c>
      <c r="BG845" s="176">
        <f>IF(N845="zákl. přenesená",J845,0)</f>
        <v>0</v>
      </c>
      <c r="BH845" s="176">
        <f>IF(N845="sníž. přenesená",J845,0)</f>
        <v>0</v>
      </c>
      <c r="BI845" s="176">
        <f>IF(N845="nulová",J845,0)</f>
        <v>0</v>
      </c>
      <c r="BJ845" s="17" t="s">
        <v>22</v>
      </c>
      <c r="BK845" s="176">
        <f>ROUND(I845*H845,2)</f>
        <v>0</v>
      </c>
      <c r="BL845" s="17" t="s">
        <v>223</v>
      </c>
      <c r="BM845" s="17" t="s">
        <v>1356</v>
      </c>
    </row>
    <row r="846" spans="2:51" s="11" customFormat="1" ht="22.5" customHeight="1">
      <c r="B846" s="177"/>
      <c r="D846" s="195" t="s">
        <v>148</v>
      </c>
      <c r="F846" s="218" t="s">
        <v>1357</v>
      </c>
      <c r="H846" s="219">
        <v>79.431</v>
      </c>
      <c r="I846" s="182"/>
      <c r="L846" s="177"/>
      <c r="M846" s="183"/>
      <c r="N846" s="184"/>
      <c r="O846" s="184"/>
      <c r="P846" s="184"/>
      <c r="Q846" s="184"/>
      <c r="R846" s="184"/>
      <c r="S846" s="184"/>
      <c r="T846" s="185"/>
      <c r="AT846" s="179" t="s">
        <v>148</v>
      </c>
      <c r="AU846" s="179" t="s">
        <v>81</v>
      </c>
      <c r="AV846" s="11" t="s">
        <v>81</v>
      </c>
      <c r="AW846" s="11" t="s">
        <v>4</v>
      </c>
      <c r="AX846" s="11" t="s">
        <v>22</v>
      </c>
      <c r="AY846" s="179" t="s">
        <v>139</v>
      </c>
    </row>
    <row r="847" spans="2:65" s="1" customFormat="1" ht="22.5" customHeight="1">
      <c r="B847" s="164"/>
      <c r="C847" s="165" t="s">
        <v>1358</v>
      </c>
      <c r="D847" s="165" t="s">
        <v>141</v>
      </c>
      <c r="E847" s="166" t="s">
        <v>1359</v>
      </c>
      <c r="F847" s="167" t="s">
        <v>1360</v>
      </c>
      <c r="G847" s="168" t="s">
        <v>144</v>
      </c>
      <c r="H847" s="169">
        <v>213.21</v>
      </c>
      <c r="I847" s="170"/>
      <c r="J847" s="171">
        <f>ROUND(I847*H847,2)</f>
        <v>0</v>
      </c>
      <c r="K847" s="167" t="s">
        <v>145</v>
      </c>
      <c r="L847" s="34"/>
      <c r="M847" s="172" t="s">
        <v>20</v>
      </c>
      <c r="N847" s="173" t="s">
        <v>44</v>
      </c>
      <c r="O847" s="35"/>
      <c r="P847" s="174">
        <f>O847*H847</f>
        <v>0</v>
      </c>
      <c r="Q847" s="174">
        <v>0.0003</v>
      </c>
      <c r="R847" s="174">
        <f>Q847*H847</f>
        <v>0.06396299999999999</v>
      </c>
      <c r="S847" s="174">
        <v>0</v>
      </c>
      <c r="T847" s="175">
        <f>S847*H847</f>
        <v>0</v>
      </c>
      <c r="AR847" s="17" t="s">
        <v>223</v>
      </c>
      <c r="AT847" s="17" t="s">
        <v>141</v>
      </c>
      <c r="AU847" s="17" t="s">
        <v>81</v>
      </c>
      <c r="AY847" s="17" t="s">
        <v>139</v>
      </c>
      <c r="BE847" s="176">
        <f>IF(N847="základní",J847,0)</f>
        <v>0</v>
      </c>
      <c r="BF847" s="176">
        <f>IF(N847="snížená",J847,0)</f>
        <v>0</v>
      </c>
      <c r="BG847" s="176">
        <f>IF(N847="zákl. přenesená",J847,0)</f>
        <v>0</v>
      </c>
      <c r="BH847" s="176">
        <f>IF(N847="sníž. přenesená",J847,0)</f>
        <v>0</v>
      </c>
      <c r="BI847" s="176">
        <f>IF(N847="nulová",J847,0)</f>
        <v>0</v>
      </c>
      <c r="BJ847" s="17" t="s">
        <v>22</v>
      </c>
      <c r="BK847" s="176">
        <f>ROUND(I847*H847,2)</f>
        <v>0</v>
      </c>
      <c r="BL847" s="17" t="s">
        <v>223</v>
      </c>
      <c r="BM847" s="17" t="s">
        <v>1361</v>
      </c>
    </row>
    <row r="848" spans="2:51" s="11" customFormat="1" ht="22.5" customHeight="1">
      <c r="B848" s="177"/>
      <c r="D848" s="178" t="s">
        <v>148</v>
      </c>
      <c r="E848" s="179" t="s">
        <v>20</v>
      </c>
      <c r="F848" s="180" t="s">
        <v>712</v>
      </c>
      <c r="H848" s="181">
        <v>213.21</v>
      </c>
      <c r="I848" s="182"/>
      <c r="L848" s="177"/>
      <c r="M848" s="183"/>
      <c r="N848" s="184"/>
      <c r="O848" s="184"/>
      <c r="P848" s="184"/>
      <c r="Q848" s="184"/>
      <c r="R848" s="184"/>
      <c r="S848" s="184"/>
      <c r="T848" s="185"/>
      <c r="AT848" s="179" t="s">
        <v>148</v>
      </c>
      <c r="AU848" s="179" t="s">
        <v>81</v>
      </c>
      <c r="AV848" s="11" t="s">
        <v>81</v>
      </c>
      <c r="AW848" s="11" t="s">
        <v>37</v>
      </c>
      <c r="AX848" s="11" t="s">
        <v>73</v>
      </c>
      <c r="AY848" s="179" t="s">
        <v>139</v>
      </c>
    </row>
    <row r="849" spans="2:51" s="13" customFormat="1" ht="22.5" customHeight="1">
      <c r="B849" s="194"/>
      <c r="D849" s="195" t="s">
        <v>148</v>
      </c>
      <c r="E849" s="196" t="s">
        <v>20</v>
      </c>
      <c r="F849" s="197" t="s">
        <v>151</v>
      </c>
      <c r="H849" s="198">
        <v>213.21</v>
      </c>
      <c r="I849" s="199"/>
      <c r="L849" s="194"/>
      <c r="M849" s="200"/>
      <c r="N849" s="201"/>
      <c r="O849" s="201"/>
      <c r="P849" s="201"/>
      <c r="Q849" s="201"/>
      <c r="R849" s="201"/>
      <c r="S849" s="201"/>
      <c r="T849" s="202"/>
      <c r="AT849" s="203" t="s">
        <v>148</v>
      </c>
      <c r="AU849" s="203" t="s">
        <v>81</v>
      </c>
      <c r="AV849" s="13" t="s">
        <v>146</v>
      </c>
      <c r="AW849" s="13" t="s">
        <v>37</v>
      </c>
      <c r="AX849" s="13" t="s">
        <v>22</v>
      </c>
      <c r="AY849" s="203" t="s">
        <v>139</v>
      </c>
    </row>
    <row r="850" spans="2:65" s="1" customFormat="1" ht="22.5" customHeight="1">
      <c r="B850" s="164"/>
      <c r="C850" s="165" t="s">
        <v>1362</v>
      </c>
      <c r="D850" s="165" t="s">
        <v>141</v>
      </c>
      <c r="E850" s="166" t="s">
        <v>1359</v>
      </c>
      <c r="F850" s="167" t="s">
        <v>1360</v>
      </c>
      <c r="G850" s="168" t="s">
        <v>144</v>
      </c>
      <c r="H850" s="169">
        <v>117.71</v>
      </c>
      <c r="I850" s="170"/>
      <c r="J850" s="171">
        <f>ROUND(I850*H850,2)</f>
        <v>0</v>
      </c>
      <c r="K850" s="167" t="s">
        <v>145</v>
      </c>
      <c r="L850" s="34"/>
      <c r="M850" s="172" t="s">
        <v>20</v>
      </c>
      <c r="N850" s="173" t="s">
        <v>44</v>
      </c>
      <c r="O850" s="35"/>
      <c r="P850" s="174">
        <f>O850*H850</f>
        <v>0</v>
      </c>
      <c r="Q850" s="174">
        <v>0.0003</v>
      </c>
      <c r="R850" s="174">
        <f>Q850*H850</f>
        <v>0.035313</v>
      </c>
      <c r="S850" s="174">
        <v>0</v>
      </c>
      <c r="T850" s="175">
        <f>S850*H850</f>
        <v>0</v>
      </c>
      <c r="AR850" s="17" t="s">
        <v>223</v>
      </c>
      <c r="AT850" s="17" t="s">
        <v>141</v>
      </c>
      <c r="AU850" s="17" t="s">
        <v>81</v>
      </c>
      <c r="AY850" s="17" t="s">
        <v>139</v>
      </c>
      <c r="BE850" s="176">
        <f>IF(N850="základní",J850,0)</f>
        <v>0</v>
      </c>
      <c r="BF850" s="176">
        <f>IF(N850="snížená",J850,0)</f>
        <v>0</v>
      </c>
      <c r="BG850" s="176">
        <f>IF(N850="zákl. přenesená",J850,0)</f>
        <v>0</v>
      </c>
      <c r="BH850" s="176">
        <f>IF(N850="sníž. přenesená",J850,0)</f>
        <v>0</v>
      </c>
      <c r="BI850" s="176">
        <f>IF(N850="nulová",J850,0)</f>
        <v>0</v>
      </c>
      <c r="BJ850" s="17" t="s">
        <v>22</v>
      </c>
      <c r="BK850" s="176">
        <f>ROUND(I850*H850,2)</f>
        <v>0</v>
      </c>
      <c r="BL850" s="17" t="s">
        <v>223</v>
      </c>
      <c r="BM850" s="17" t="s">
        <v>1363</v>
      </c>
    </row>
    <row r="851" spans="2:51" s="11" customFormat="1" ht="22.5" customHeight="1">
      <c r="B851" s="177"/>
      <c r="D851" s="178" t="s">
        <v>148</v>
      </c>
      <c r="E851" s="179" t="s">
        <v>20</v>
      </c>
      <c r="F851" s="180" t="s">
        <v>1364</v>
      </c>
      <c r="H851" s="181">
        <v>117.71</v>
      </c>
      <c r="I851" s="182"/>
      <c r="L851" s="177"/>
      <c r="M851" s="183"/>
      <c r="N851" s="184"/>
      <c r="O851" s="184"/>
      <c r="P851" s="184"/>
      <c r="Q851" s="184"/>
      <c r="R851" s="184"/>
      <c r="S851" s="184"/>
      <c r="T851" s="185"/>
      <c r="AT851" s="179" t="s">
        <v>148</v>
      </c>
      <c r="AU851" s="179" t="s">
        <v>81</v>
      </c>
      <c r="AV851" s="11" t="s">
        <v>81</v>
      </c>
      <c r="AW851" s="11" t="s">
        <v>37</v>
      </c>
      <c r="AX851" s="11" t="s">
        <v>73</v>
      </c>
      <c r="AY851" s="179" t="s">
        <v>139</v>
      </c>
    </row>
    <row r="852" spans="2:51" s="12" customFormat="1" ht="22.5" customHeight="1">
      <c r="B852" s="186"/>
      <c r="D852" s="178" t="s">
        <v>148</v>
      </c>
      <c r="E852" s="187" t="s">
        <v>20</v>
      </c>
      <c r="F852" s="188" t="s">
        <v>1365</v>
      </c>
      <c r="H852" s="189" t="s">
        <v>20</v>
      </c>
      <c r="I852" s="190"/>
      <c r="L852" s="186"/>
      <c r="M852" s="191"/>
      <c r="N852" s="192"/>
      <c r="O852" s="192"/>
      <c r="P852" s="192"/>
      <c r="Q852" s="192"/>
      <c r="R852" s="192"/>
      <c r="S852" s="192"/>
      <c r="T852" s="193"/>
      <c r="AT852" s="189" t="s">
        <v>148</v>
      </c>
      <c r="AU852" s="189" t="s">
        <v>81</v>
      </c>
      <c r="AV852" s="12" t="s">
        <v>22</v>
      </c>
      <c r="AW852" s="12" t="s">
        <v>37</v>
      </c>
      <c r="AX852" s="12" t="s">
        <v>73</v>
      </c>
      <c r="AY852" s="189" t="s">
        <v>139</v>
      </c>
    </row>
    <row r="853" spans="2:51" s="13" customFormat="1" ht="22.5" customHeight="1">
      <c r="B853" s="194"/>
      <c r="D853" s="195" t="s">
        <v>148</v>
      </c>
      <c r="E853" s="196" t="s">
        <v>20</v>
      </c>
      <c r="F853" s="197" t="s">
        <v>151</v>
      </c>
      <c r="H853" s="198">
        <v>117.71</v>
      </c>
      <c r="I853" s="199"/>
      <c r="L853" s="194"/>
      <c r="M853" s="200"/>
      <c r="N853" s="201"/>
      <c r="O853" s="201"/>
      <c r="P853" s="201"/>
      <c r="Q853" s="201"/>
      <c r="R853" s="201"/>
      <c r="S853" s="201"/>
      <c r="T853" s="202"/>
      <c r="AT853" s="203" t="s">
        <v>148</v>
      </c>
      <c r="AU853" s="203" t="s">
        <v>81</v>
      </c>
      <c r="AV853" s="13" t="s">
        <v>146</v>
      </c>
      <c r="AW853" s="13" t="s">
        <v>37</v>
      </c>
      <c r="AX853" s="13" t="s">
        <v>22</v>
      </c>
      <c r="AY853" s="203" t="s">
        <v>139</v>
      </c>
    </row>
    <row r="854" spans="2:65" s="1" customFormat="1" ht="22.5" customHeight="1">
      <c r="B854" s="164"/>
      <c r="C854" s="165" t="s">
        <v>1366</v>
      </c>
      <c r="D854" s="165" t="s">
        <v>141</v>
      </c>
      <c r="E854" s="166" t="s">
        <v>1367</v>
      </c>
      <c r="F854" s="167" t="s">
        <v>1368</v>
      </c>
      <c r="G854" s="168" t="s">
        <v>251</v>
      </c>
      <c r="H854" s="169">
        <v>71.33</v>
      </c>
      <c r="I854" s="170"/>
      <c r="J854" s="171">
        <f>ROUND(I854*H854,2)</f>
        <v>0</v>
      </c>
      <c r="K854" s="167" t="s">
        <v>145</v>
      </c>
      <c r="L854" s="34"/>
      <c r="M854" s="172" t="s">
        <v>20</v>
      </c>
      <c r="N854" s="173" t="s">
        <v>44</v>
      </c>
      <c r="O854" s="35"/>
      <c r="P854" s="174">
        <f>O854*H854</f>
        <v>0</v>
      </c>
      <c r="Q854" s="174">
        <v>3E-05</v>
      </c>
      <c r="R854" s="174">
        <f>Q854*H854</f>
        <v>0.0021399</v>
      </c>
      <c r="S854" s="174">
        <v>0</v>
      </c>
      <c r="T854" s="175">
        <f>S854*H854</f>
        <v>0</v>
      </c>
      <c r="AR854" s="17" t="s">
        <v>223</v>
      </c>
      <c r="AT854" s="17" t="s">
        <v>141</v>
      </c>
      <c r="AU854" s="17" t="s">
        <v>81</v>
      </c>
      <c r="AY854" s="17" t="s">
        <v>139</v>
      </c>
      <c r="BE854" s="176">
        <f>IF(N854="základní",J854,0)</f>
        <v>0</v>
      </c>
      <c r="BF854" s="176">
        <f>IF(N854="snížená",J854,0)</f>
        <v>0</v>
      </c>
      <c r="BG854" s="176">
        <f>IF(N854="zákl. přenesená",J854,0)</f>
        <v>0</v>
      </c>
      <c r="BH854" s="176">
        <f>IF(N854="sníž. přenesená",J854,0)</f>
        <v>0</v>
      </c>
      <c r="BI854" s="176">
        <f>IF(N854="nulová",J854,0)</f>
        <v>0</v>
      </c>
      <c r="BJ854" s="17" t="s">
        <v>22</v>
      </c>
      <c r="BK854" s="176">
        <f>ROUND(I854*H854,2)</f>
        <v>0</v>
      </c>
      <c r="BL854" s="17" t="s">
        <v>223</v>
      </c>
      <c r="BM854" s="17" t="s">
        <v>1369</v>
      </c>
    </row>
    <row r="855" spans="2:51" s="11" customFormat="1" ht="22.5" customHeight="1">
      <c r="B855" s="177"/>
      <c r="D855" s="178" t="s">
        <v>148</v>
      </c>
      <c r="E855" s="179" t="s">
        <v>20</v>
      </c>
      <c r="F855" s="180" t="s">
        <v>1370</v>
      </c>
      <c r="H855" s="181">
        <v>71.33</v>
      </c>
      <c r="I855" s="182"/>
      <c r="L855" s="177"/>
      <c r="M855" s="183"/>
      <c r="N855" s="184"/>
      <c r="O855" s="184"/>
      <c r="P855" s="184"/>
      <c r="Q855" s="184"/>
      <c r="R855" s="184"/>
      <c r="S855" s="184"/>
      <c r="T855" s="185"/>
      <c r="AT855" s="179" t="s">
        <v>148</v>
      </c>
      <c r="AU855" s="179" t="s">
        <v>81</v>
      </c>
      <c r="AV855" s="11" t="s">
        <v>81</v>
      </c>
      <c r="AW855" s="11" t="s">
        <v>37</v>
      </c>
      <c r="AX855" s="11" t="s">
        <v>73</v>
      </c>
      <c r="AY855" s="179" t="s">
        <v>139</v>
      </c>
    </row>
    <row r="856" spans="2:51" s="13" customFormat="1" ht="22.5" customHeight="1">
      <c r="B856" s="194"/>
      <c r="D856" s="195" t="s">
        <v>148</v>
      </c>
      <c r="E856" s="196" t="s">
        <v>20</v>
      </c>
      <c r="F856" s="197" t="s">
        <v>151</v>
      </c>
      <c r="H856" s="198">
        <v>71.33</v>
      </c>
      <c r="I856" s="199"/>
      <c r="L856" s="194"/>
      <c r="M856" s="200"/>
      <c r="N856" s="201"/>
      <c r="O856" s="201"/>
      <c r="P856" s="201"/>
      <c r="Q856" s="201"/>
      <c r="R856" s="201"/>
      <c r="S856" s="201"/>
      <c r="T856" s="202"/>
      <c r="AT856" s="203" t="s">
        <v>148</v>
      </c>
      <c r="AU856" s="203" t="s">
        <v>81</v>
      </c>
      <c r="AV856" s="13" t="s">
        <v>146</v>
      </c>
      <c r="AW856" s="13" t="s">
        <v>37</v>
      </c>
      <c r="AX856" s="13" t="s">
        <v>22</v>
      </c>
      <c r="AY856" s="203" t="s">
        <v>139</v>
      </c>
    </row>
    <row r="857" spans="2:65" s="1" customFormat="1" ht="22.5" customHeight="1">
      <c r="B857" s="164"/>
      <c r="C857" s="165" t="s">
        <v>1371</v>
      </c>
      <c r="D857" s="165" t="s">
        <v>141</v>
      </c>
      <c r="E857" s="166" t="s">
        <v>1372</v>
      </c>
      <c r="F857" s="167" t="s">
        <v>1373</v>
      </c>
      <c r="G857" s="168" t="s">
        <v>251</v>
      </c>
      <c r="H857" s="169">
        <v>20.4</v>
      </c>
      <c r="I857" s="170"/>
      <c r="J857" s="171">
        <f>ROUND(I857*H857,2)</f>
        <v>0</v>
      </c>
      <c r="K857" s="167" t="s">
        <v>145</v>
      </c>
      <c r="L857" s="34"/>
      <c r="M857" s="172" t="s">
        <v>20</v>
      </c>
      <c r="N857" s="173" t="s">
        <v>44</v>
      </c>
      <c r="O857" s="35"/>
      <c r="P857" s="174">
        <f>O857*H857</f>
        <v>0</v>
      </c>
      <c r="Q857" s="174">
        <v>0</v>
      </c>
      <c r="R857" s="174">
        <f>Q857*H857</f>
        <v>0</v>
      </c>
      <c r="S857" s="174">
        <v>0</v>
      </c>
      <c r="T857" s="175">
        <f>S857*H857</f>
        <v>0</v>
      </c>
      <c r="AR857" s="17" t="s">
        <v>223</v>
      </c>
      <c r="AT857" s="17" t="s">
        <v>141</v>
      </c>
      <c r="AU857" s="17" t="s">
        <v>81</v>
      </c>
      <c r="AY857" s="17" t="s">
        <v>139</v>
      </c>
      <c r="BE857" s="176">
        <f>IF(N857="základní",J857,0)</f>
        <v>0</v>
      </c>
      <c r="BF857" s="176">
        <f>IF(N857="snížená",J857,0)</f>
        <v>0</v>
      </c>
      <c r="BG857" s="176">
        <f>IF(N857="zákl. přenesená",J857,0)</f>
        <v>0</v>
      </c>
      <c r="BH857" s="176">
        <f>IF(N857="sníž. přenesená",J857,0)</f>
        <v>0</v>
      </c>
      <c r="BI857" s="176">
        <f>IF(N857="nulová",J857,0)</f>
        <v>0</v>
      </c>
      <c r="BJ857" s="17" t="s">
        <v>22</v>
      </c>
      <c r="BK857" s="176">
        <f>ROUND(I857*H857,2)</f>
        <v>0</v>
      </c>
      <c r="BL857" s="17" t="s">
        <v>223</v>
      </c>
      <c r="BM857" s="17" t="s">
        <v>1374</v>
      </c>
    </row>
    <row r="858" spans="2:51" s="11" customFormat="1" ht="22.5" customHeight="1">
      <c r="B858" s="177"/>
      <c r="D858" s="178" t="s">
        <v>148</v>
      </c>
      <c r="E858" s="179" t="s">
        <v>20</v>
      </c>
      <c r="F858" s="180" t="s">
        <v>1076</v>
      </c>
      <c r="H858" s="181">
        <v>14.65</v>
      </c>
      <c r="I858" s="182"/>
      <c r="L858" s="177"/>
      <c r="M858" s="183"/>
      <c r="N858" s="184"/>
      <c r="O858" s="184"/>
      <c r="P858" s="184"/>
      <c r="Q858" s="184"/>
      <c r="R858" s="184"/>
      <c r="S858" s="184"/>
      <c r="T858" s="185"/>
      <c r="AT858" s="179" t="s">
        <v>148</v>
      </c>
      <c r="AU858" s="179" t="s">
        <v>81</v>
      </c>
      <c r="AV858" s="11" t="s">
        <v>81</v>
      </c>
      <c r="AW858" s="11" t="s">
        <v>37</v>
      </c>
      <c r="AX858" s="11" t="s">
        <v>73</v>
      </c>
      <c r="AY858" s="179" t="s">
        <v>139</v>
      </c>
    </row>
    <row r="859" spans="2:51" s="11" customFormat="1" ht="22.5" customHeight="1">
      <c r="B859" s="177"/>
      <c r="D859" s="178" t="s">
        <v>148</v>
      </c>
      <c r="E859" s="179" t="s">
        <v>20</v>
      </c>
      <c r="F859" s="180" t="s">
        <v>1375</v>
      </c>
      <c r="H859" s="181">
        <v>5.75</v>
      </c>
      <c r="I859" s="182"/>
      <c r="L859" s="177"/>
      <c r="M859" s="183"/>
      <c r="N859" s="184"/>
      <c r="O859" s="184"/>
      <c r="P859" s="184"/>
      <c r="Q859" s="184"/>
      <c r="R859" s="184"/>
      <c r="S859" s="184"/>
      <c r="T859" s="185"/>
      <c r="AT859" s="179" t="s">
        <v>148</v>
      </c>
      <c r="AU859" s="179" t="s">
        <v>81</v>
      </c>
      <c r="AV859" s="11" t="s">
        <v>81</v>
      </c>
      <c r="AW859" s="11" t="s">
        <v>37</v>
      </c>
      <c r="AX859" s="11" t="s">
        <v>73</v>
      </c>
      <c r="AY859" s="179" t="s">
        <v>139</v>
      </c>
    </row>
    <row r="860" spans="2:51" s="13" customFormat="1" ht="22.5" customHeight="1">
      <c r="B860" s="194"/>
      <c r="D860" s="195" t="s">
        <v>148</v>
      </c>
      <c r="E860" s="196" t="s">
        <v>20</v>
      </c>
      <c r="F860" s="197" t="s">
        <v>151</v>
      </c>
      <c r="H860" s="198">
        <v>20.4</v>
      </c>
      <c r="I860" s="199"/>
      <c r="L860" s="194"/>
      <c r="M860" s="200"/>
      <c r="N860" s="201"/>
      <c r="O860" s="201"/>
      <c r="P860" s="201"/>
      <c r="Q860" s="201"/>
      <c r="R860" s="201"/>
      <c r="S860" s="201"/>
      <c r="T860" s="202"/>
      <c r="AT860" s="203" t="s">
        <v>148</v>
      </c>
      <c r="AU860" s="203" t="s">
        <v>81</v>
      </c>
      <c r="AV860" s="13" t="s">
        <v>146</v>
      </c>
      <c r="AW860" s="13" t="s">
        <v>37</v>
      </c>
      <c r="AX860" s="13" t="s">
        <v>22</v>
      </c>
      <c r="AY860" s="203" t="s">
        <v>139</v>
      </c>
    </row>
    <row r="861" spans="2:65" s="1" customFormat="1" ht="22.5" customHeight="1">
      <c r="B861" s="164"/>
      <c r="C861" s="207" t="s">
        <v>1376</v>
      </c>
      <c r="D861" s="207" t="s">
        <v>241</v>
      </c>
      <c r="E861" s="208" t="s">
        <v>1377</v>
      </c>
      <c r="F861" s="209" t="s">
        <v>1378</v>
      </c>
      <c r="G861" s="210" t="s">
        <v>251</v>
      </c>
      <c r="H861" s="211">
        <v>22.44</v>
      </c>
      <c r="I861" s="212"/>
      <c r="J861" s="213">
        <f>ROUND(I861*H861,2)</f>
        <v>0</v>
      </c>
      <c r="K861" s="209" t="s">
        <v>145</v>
      </c>
      <c r="L861" s="214"/>
      <c r="M861" s="215" t="s">
        <v>20</v>
      </c>
      <c r="N861" s="216" t="s">
        <v>44</v>
      </c>
      <c r="O861" s="35"/>
      <c r="P861" s="174">
        <f>O861*H861</f>
        <v>0</v>
      </c>
      <c r="Q861" s="174">
        <v>4E-05</v>
      </c>
      <c r="R861" s="174">
        <f>Q861*H861</f>
        <v>0.0008976000000000001</v>
      </c>
      <c r="S861" s="174">
        <v>0</v>
      </c>
      <c r="T861" s="175">
        <f>S861*H861</f>
        <v>0</v>
      </c>
      <c r="AR861" s="17" t="s">
        <v>315</v>
      </c>
      <c r="AT861" s="17" t="s">
        <v>241</v>
      </c>
      <c r="AU861" s="17" t="s">
        <v>81</v>
      </c>
      <c r="AY861" s="17" t="s">
        <v>139</v>
      </c>
      <c r="BE861" s="176">
        <f>IF(N861="základní",J861,0)</f>
        <v>0</v>
      </c>
      <c r="BF861" s="176">
        <f>IF(N861="snížená",J861,0)</f>
        <v>0</v>
      </c>
      <c r="BG861" s="176">
        <f>IF(N861="zákl. přenesená",J861,0)</f>
        <v>0</v>
      </c>
      <c r="BH861" s="176">
        <f>IF(N861="sníž. přenesená",J861,0)</f>
        <v>0</v>
      </c>
      <c r="BI861" s="176">
        <f>IF(N861="nulová",J861,0)</f>
        <v>0</v>
      </c>
      <c r="BJ861" s="17" t="s">
        <v>22</v>
      </c>
      <c r="BK861" s="176">
        <f>ROUND(I861*H861,2)</f>
        <v>0</v>
      </c>
      <c r="BL861" s="17" t="s">
        <v>223</v>
      </c>
      <c r="BM861" s="17" t="s">
        <v>1379</v>
      </c>
    </row>
    <row r="862" spans="2:51" s="11" customFormat="1" ht="22.5" customHeight="1">
      <c r="B862" s="177"/>
      <c r="D862" s="195" t="s">
        <v>148</v>
      </c>
      <c r="F862" s="218" t="s">
        <v>1380</v>
      </c>
      <c r="H862" s="219">
        <v>22.44</v>
      </c>
      <c r="I862" s="182"/>
      <c r="L862" s="177"/>
      <c r="M862" s="183"/>
      <c r="N862" s="184"/>
      <c r="O862" s="184"/>
      <c r="P862" s="184"/>
      <c r="Q862" s="184"/>
      <c r="R862" s="184"/>
      <c r="S862" s="184"/>
      <c r="T862" s="185"/>
      <c r="AT862" s="179" t="s">
        <v>148</v>
      </c>
      <c r="AU862" s="179" t="s">
        <v>81</v>
      </c>
      <c r="AV862" s="11" t="s">
        <v>81</v>
      </c>
      <c r="AW862" s="11" t="s">
        <v>4</v>
      </c>
      <c r="AX862" s="11" t="s">
        <v>22</v>
      </c>
      <c r="AY862" s="179" t="s">
        <v>139</v>
      </c>
    </row>
    <row r="863" spans="2:65" s="1" customFormat="1" ht="22.5" customHeight="1">
      <c r="B863" s="164"/>
      <c r="C863" s="165" t="s">
        <v>1381</v>
      </c>
      <c r="D863" s="165" t="s">
        <v>141</v>
      </c>
      <c r="E863" s="166" t="s">
        <v>1382</v>
      </c>
      <c r="F863" s="167" t="s">
        <v>1383</v>
      </c>
      <c r="G863" s="168" t="s">
        <v>144</v>
      </c>
      <c r="H863" s="169">
        <v>117.71</v>
      </c>
      <c r="I863" s="170"/>
      <c r="J863" s="171">
        <f>ROUND(I863*H863,2)</f>
        <v>0</v>
      </c>
      <c r="K863" s="167" t="s">
        <v>145</v>
      </c>
      <c r="L863" s="34"/>
      <c r="M863" s="172" t="s">
        <v>20</v>
      </c>
      <c r="N863" s="173" t="s">
        <v>44</v>
      </c>
      <c r="O863" s="35"/>
      <c r="P863" s="174">
        <f>O863*H863</f>
        <v>0</v>
      </c>
      <c r="Q863" s="174">
        <v>0.0077</v>
      </c>
      <c r="R863" s="174">
        <f>Q863*H863</f>
        <v>0.906367</v>
      </c>
      <c r="S863" s="174">
        <v>0</v>
      </c>
      <c r="T863" s="175">
        <f>S863*H863</f>
        <v>0</v>
      </c>
      <c r="AR863" s="17" t="s">
        <v>223</v>
      </c>
      <c r="AT863" s="17" t="s">
        <v>141</v>
      </c>
      <c r="AU863" s="17" t="s">
        <v>81</v>
      </c>
      <c r="AY863" s="17" t="s">
        <v>139</v>
      </c>
      <c r="BE863" s="176">
        <f>IF(N863="základní",J863,0)</f>
        <v>0</v>
      </c>
      <c r="BF863" s="176">
        <f>IF(N863="snížená",J863,0)</f>
        <v>0</v>
      </c>
      <c r="BG863" s="176">
        <f>IF(N863="zákl. přenesená",J863,0)</f>
        <v>0</v>
      </c>
      <c r="BH863" s="176">
        <f>IF(N863="sníž. přenesená",J863,0)</f>
        <v>0</v>
      </c>
      <c r="BI863" s="176">
        <f>IF(N863="nulová",J863,0)</f>
        <v>0</v>
      </c>
      <c r="BJ863" s="17" t="s">
        <v>22</v>
      </c>
      <c r="BK863" s="176">
        <f>ROUND(I863*H863,2)</f>
        <v>0</v>
      </c>
      <c r="BL863" s="17" t="s">
        <v>223</v>
      </c>
      <c r="BM863" s="17" t="s">
        <v>1384</v>
      </c>
    </row>
    <row r="864" spans="2:51" s="11" customFormat="1" ht="22.5" customHeight="1">
      <c r="B864" s="177"/>
      <c r="D864" s="178" t="s">
        <v>148</v>
      </c>
      <c r="E864" s="179" t="s">
        <v>20</v>
      </c>
      <c r="F864" s="180" t="s">
        <v>617</v>
      </c>
      <c r="H864" s="181">
        <v>45.5</v>
      </c>
      <c r="I864" s="182"/>
      <c r="L864" s="177"/>
      <c r="M864" s="183"/>
      <c r="N864" s="184"/>
      <c r="O864" s="184"/>
      <c r="P864" s="184"/>
      <c r="Q864" s="184"/>
      <c r="R864" s="184"/>
      <c r="S864" s="184"/>
      <c r="T864" s="185"/>
      <c r="AT864" s="179" t="s">
        <v>148</v>
      </c>
      <c r="AU864" s="179" t="s">
        <v>81</v>
      </c>
      <c r="AV864" s="11" t="s">
        <v>81</v>
      </c>
      <c r="AW864" s="11" t="s">
        <v>37</v>
      </c>
      <c r="AX864" s="11" t="s">
        <v>73</v>
      </c>
      <c r="AY864" s="179" t="s">
        <v>139</v>
      </c>
    </row>
    <row r="865" spans="2:51" s="12" customFormat="1" ht="22.5" customHeight="1">
      <c r="B865" s="186"/>
      <c r="D865" s="178" t="s">
        <v>148</v>
      </c>
      <c r="E865" s="187" t="s">
        <v>20</v>
      </c>
      <c r="F865" s="188" t="s">
        <v>618</v>
      </c>
      <c r="H865" s="189" t="s">
        <v>20</v>
      </c>
      <c r="I865" s="190"/>
      <c r="L865" s="186"/>
      <c r="M865" s="191"/>
      <c r="N865" s="192"/>
      <c r="O865" s="192"/>
      <c r="P865" s="192"/>
      <c r="Q865" s="192"/>
      <c r="R865" s="192"/>
      <c r="S865" s="192"/>
      <c r="T865" s="193"/>
      <c r="AT865" s="189" t="s">
        <v>148</v>
      </c>
      <c r="AU865" s="189" t="s">
        <v>81</v>
      </c>
      <c r="AV865" s="12" t="s">
        <v>22</v>
      </c>
      <c r="AW865" s="12" t="s">
        <v>37</v>
      </c>
      <c r="AX865" s="12" t="s">
        <v>73</v>
      </c>
      <c r="AY865" s="189" t="s">
        <v>139</v>
      </c>
    </row>
    <row r="866" spans="2:51" s="11" customFormat="1" ht="22.5" customHeight="1">
      <c r="B866" s="177"/>
      <c r="D866" s="178" t="s">
        <v>148</v>
      </c>
      <c r="E866" s="179" t="s">
        <v>20</v>
      </c>
      <c r="F866" s="180" t="s">
        <v>838</v>
      </c>
      <c r="H866" s="181">
        <v>72.21</v>
      </c>
      <c r="I866" s="182"/>
      <c r="L866" s="177"/>
      <c r="M866" s="183"/>
      <c r="N866" s="184"/>
      <c r="O866" s="184"/>
      <c r="P866" s="184"/>
      <c r="Q866" s="184"/>
      <c r="R866" s="184"/>
      <c r="S866" s="184"/>
      <c r="T866" s="185"/>
      <c r="AT866" s="179" t="s">
        <v>148</v>
      </c>
      <c r="AU866" s="179" t="s">
        <v>81</v>
      </c>
      <c r="AV866" s="11" t="s">
        <v>81</v>
      </c>
      <c r="AW866" s="11" t="s">
        <v>37</v>
      </c>
      <c r="AX866" s="11" t="s">
        <v>73</v>
      </c>
      <c r="AY866" s="179" t="s">
        <v>139</v>
      </c>
    </row>
    <row r="867" spans="2:51" s="12" customFormat="1" ht="22.5" customHeight="1">
      <c r="B867" s="186"/>
      <c r="D867" s="178" t="s">
        <v>148</v>
      </c>
      <c r="E867" s="187" t="s">
        <v>20</v>
      </c>
      <c r="F867" s="188" t="s">
        <v>1385</v>
      </c>
      <c r="H867" s="189" t="s">
        <v>20</v>
      </c>
      <c r="I867" s="190"/>
      <c r="L867" s="186"/>
      <c r="M867" s="191"/>
      <c r="N867" s="192"/>
      <c r="O867" s="192"/>
      <c r="P867" s="192"/>
      <c r="Q867" s="192"/>
      <c r="R867" s="192"/>
      <c r="S867" s="192"/>
      <c r="T867" s="193"/>
      <c r="AT867" s="189" t="s">
        <v>148</v>
      </c>
      <c r="AU867" s="189" t="s">
        <v>81</v>
      </c>
      <c r="AV867" s="12" t="s">
        <v>22</v>
      </c>
      <c r="AW867" s="12" t="s">
        <v>37</v>
      </c>
      <c r="AX867" s="12" t="s">
        <v>73</v>
      </c>
      <c r="AY867" s="189" t="s">
        <v>139</v>
      </c>
    </row>
    <row r="868" spans="2:51" s="13" customFormat="1" ht="22.5" customHeight="1">
      <c r="B868" s="194"/>
      <c r="D868" s="195" t="s">
        <v>148</v>
      </c>
      <c r="E868" s="196" t="s">
        <v>20</v>
      </c>
      <c r="F868" s="197" t="s">
        <v>151</v>
      </c>
      <c r="H868" s="198">
        <v>117.71</v>
      </c>
      <c r="I868" s="199"/>
      <c r="L868" s="194"/>
      <c r="M868" s="200"/>
      <c r="N868" s="201"/>
      <c r="O868" s="201"/>
      <c r="P868" s="201"/>
      <c r="Q868" s="201"/>
      <c r="R868" s="201"/>
      <c r="S868" s="201"/>
      <c r="T868" s="202"/>
      <c r="AT868" s="203" t="s">
        <v>148</v>
      </c>
      <c r="AU868" s="203" t="s">
        <v>81</v>
      </c>
      <c r="AV868" s="13" t="s">
        <v>146</v>
      </c>
      <c r="AW868" s="13" t="s">
        <v>37</v>
      </c>
      <c r="AX868" s="13" t="s">
        <v>22</v>
      </c>
      <c r="AY868" s="203" t="s">
        <v>139</v>
      </c>
    </row>
    <row r="869" spans="2:65" s="1" customFormat="1" ht="22.5" customHeight="1">
      <c r="B869" s="164"/>
      <c r="C869" s="165" t="s">
        <v>1386</v>
      </c>
      <c r="D869" s="165" t="s">
        <v>141</v>
      </c>
      <c r="E869" s="166" t="s">
        <v>1387</v>
      </c>
      <c r="F869" s="167" t="s">
        <v>1388</v>
      </c>
      <c r="G869" s="168" t="s">
        <v>220</v>
      </c>
      <c r="H869" s="169">
        <v>6.132</v>
      </c>
      <c r="I869" s="170"/>
      <c r="J869" s="171">
        <f>ROUND(I869*H869,2)</f>
        <v>0</v>
      </c>
      <c r="K869" s="167" t="s">
        <v>145</v>
      </c>
      <c r="L869" s="34"/>
      <c r="M869" s="172" t="s">
        <v>20</v>
      </c>
      <c r="N869" s="173" t="s">
        <v>44</v>
      </c>
      <c r="O869" s="35"/>
      <c r="P869" s="174">
        <f>O869*H869</f>
        <v>0</v>
      </c>
      <c r="Q869" s="174">
        <v>0</v>
      </c>
      <c r="R869" s="174">
        <f>Q869*H869</f>
        <v>0</v>
      </c>
      <c r="S869" s="174">
        <v>0</v>
      </c>
      <c r="T869" s="175">
        <f>S869*H869</f>
        <v>0</v>
      </c>
      <c r="AR869" s="17" t="s">
        <v>223</v>
      </c>
      <c r="AT869" s="17" t="s">
        <v>141</v>
      </c>
      <c r="AU869" s="17" t="s">
        <v>81</v>
      </c>
      <c r="AY869" s="17" t="s">
        <v>139</v>
      </c>
      <c r="BE869" s="176">
        <f>IF(N869="základní",J869,0)</f>
        <v>0</v>
      </c>
      <c r="BF869" s="176">
        <f>IF(N869="snížená",J869,0)</f>
        <v>0</v>
      </c>
      <c r="BG869" s="176">
        <f>IF(N869="zákl. přenesená",J869,0)</f>
        <v>0</v>
      </c>
      <c r="BH869" s="176">
        <f>IF(N869="sníž. přenesená",J869,0)</f>
        <v>0</v>
      </c>
      <c r="BI869" s="176">
        <f>IF(N869="nulová",J869,0)</f>
        <v>0</v>
      </c>
      <c r="BJ869" s="17" t="s">
        <v>22</v>
      </c>
      <c r="BK869" s="176">
        <f>ROUND(I869*H869,2)</f>
        <v>0</v>
      </c>
      <c r="BL869" s="17" t="s">
        <v>223</v>
      </c>
      <c r="BM869" s="17" t="s">
        <v>1389</v>
      </c>
    </row>
    <row r="870" spans="2:63" s="10" customFormat="1" ht="29.25" customHeight="1">
      <c r="B870" s="150"/>
      <c r="D870" s="161" t="s">
        <v>72</v>
      </c>
      <c r="E870" s="162" t="s">
        <v>1390</v>
      </c>
      <c r="F870" s="162" t="s">
        <v>1391</v>
      </c>
      <c r="I870" s="153"/>
      <c r="J870" s="163">
        <f>BK870</f>
        <v>0</v>
      </c>
      <c r="L870" s="150"/>
      <c r="M870" s="155"/>
      <c r="N870" s="156"/>
      <c r="O870" s="156"/>
      <c r="P870" s="157">
        <f>SUM(P871:P889)</f>
        <v>0</v>
      </c>
      <c r="Q870" s="156"/>
      <c r="R870" s="157">
        <f>SUM(R871:R889)</f>
        <v>0.9668729999999999</v>
      </c>
      <c r="S870" s="156"/>
      <c r="T870" s="158">
        <f>SUM(T871:T889)</f>
        <v>0</v>
      </c>
      <c r="AR870" s="151" t="s">
        <v>81</v>
      </c>
      <c r="AT870" s="159" t="s">
        <v>72</v>
      </c>
      <c r="AU870" s="159" t="s">
        <v>22</v>
      </c>
      <c r="AY870" s="151" t="s">
        <v>139</v>
      </c>
      <c r="BK870" s="160">
        <f>SUM(BK871:BK889)</f>
        <v>0</v>
      </c>
    </row>
    <row r="871" spans="2:65" s="1" customFormat="1" ht="31.5" customHeight="1">
      <c r="B871" s="164"/>
      <c r="C871" s="165" t="s">
        <v>1392</v>
      </c>
      <c r="D871" s="165" t="s">
        <v>141</v>
      </c>
      <c r="E871" s="166" t="s">
        <v>1393</v>
      </c>
      <c r="F871" s="167" t="s">
        <v>1394</v>
      </c>
      <c r="G871" s="168" t="s">
        <v>144</v>
      </c>
      <c r="H871" s="169">
        <v>56.3</v>
      </c>
      <c r="I871" s="170"/>
      <c r="J871" s="171">
        <f>ROUND(I871*H871,2)</f>
        <v>0</v>
      </c>
      <c r="K871" s="167" t="s">
        <v>145</v>
      </c>
      <c r="L871" s="34"/>
      <c r="M871" s="172" t="s">
        <v>20</v>
      </c>
      <c r="N871" s="173" t="s">
        <v>44</v>
      </c>
      <c r="O871" s="35"/>
      <c r="P871" s="174">
        <f>O871*H871</f>
        <v>0</v>
      </c>
      <c r="Q871" s="174">
        <v>0.003</v>
      </c>
      <c r="R871" s="174">
        <f>Q871*H871</f>
        <v>0.1689</v>
      </c>
      <c r="S871" s="174">
        <v>0</v>
      </c>
      <c r="T871" s="175">
        <f>S871*H871</f>
        <v>0</v>
      </c>
      <c r="AR871" s="17" t="s">
        <v>223</v>
      </c>
      <c r="AT871" s="17" t="s">
        <v>141</v>
      </c>
      <c r="AU871" s="17" t="s">
        <v>81</v>
      </c>
      <c r="AY871" s="17" t="s">
        <v>139</v>
      </c>
      <c r="BE871" s="176">
        <f>IF(N871="základní",J871,0)</f>
        <v>0</v>
      </c>
      <c r="BF871" s="176">
        <f>IF(N871="snížená",J871,0)</f>
        <v>0</v>
      </c>
      <c r="BG871" s="176">
        <f>IF(N871="zákl. přenesená",J871,0)</f>
        <v>0</v>
      </c>
      <c r="BH871" s="176">
        <f>IF(N871="sníž. přenesená",J871,0)</f>
        <v>0</v>
      </c>
      <c r="BI871" s="176">
        <f>IF(N871="nulová",J871,0)</f>
        <v>0</v>
      </c>
      <c r="BJ871" s="17" t="s">
        <v>22</v>
      </c>
      <c r="BK871" s="176">
        <f>ROUND(I871*H871,2)</f>
        <v>0</v>
      </c>
      <c r="BL871" s="17" t="s">
        <v>223</v>
      </c>
      <c r="BM871" s="17" t="s">
        <v>1395</v>
      </c>
    </row>
    <row r="872" spans="2:51" s="11" customFormat="1" ht="22.5" customHeight="1">
      <c r="B872" s="177"/>
      <c r="D872" s="178" t="s">
        <v>148</v>
      </c>
      <c r="E872" s="179" t="s">
        <v>20</v>
      </c>
      <c r="F872" s="180" t="s">
        <v>1396</v>
      </c>
      <c r="H872" s="181">
        <v>34.1</v>
      </c>
      <c r="I872" s="182"/>
      <c r="L872" s="177"/>
      <c r="M872" s="183"/>
      <c r="N872" s="184"/>
      <c r="O872" s="184"/>
      <c r="P872" s="184"/>
      <c r="Q872" s="184"/>
      <c r="R872" s="184"/>
      <c r="S872" s="184"/>
      <c r="T872" s="185"/>
      <c r="AT872" s="179" t="s">
        <v>148</v>
      </c>
      <c r="AU872" s="179" t="s">
        <v>81</v>
      </c>
      <c r="AV872" s="11" t="s">
        <v>81</v>
      </c>
      <c r="AW872" s="11" t="s">
        <v>37</v>
      </c>
      <c r="AX872" s="11" t="s">
        <v>73</v>
      </c>
      <c r="AY872" s="179" t="s">
        <v>139</v>
      </c>
    </row>
    <row r="873" spans="2:51" s="11" customFormat="1" ht="22.5" customHeight="1">
      <c r="B873" s="177"/>
      <c r="D873" s="178" t="s">
        <v>148</v>
      </c>
      <c r="E873" s="179" t="s">
        <v>20</v>
      </c>
      <c r="F873" s="180" t="s">
        <v>1397</v>
      </c>
      <c r="H873" s="181">
        <v>22.2</v>
      </c>
      <c r="I873" s="182"/>
      <c r="L873" s="177"/>
      <c r="M873" s="183"/>
      <c r="N873" s="184"/>
      <c r="O873" s="184"/>
      <c r="P873" s="184"/>
      <c r="Q873" s="184"/>
      <c r="R873" s="184"/>
      <c r="S873" s="184"/>
      <c r="T873" s="185"/>
      <c r="AT873" s="179" t="s">
        <v>148</v>
      </c>
      <c r="AU873" s="179" t="s">
        <v>81</v>
      </c>
      <c r="AV873" s="11" t="s">
        <v>81</v>
      </c>
      <c r="AW873" s="11" t="s">
        <v>37</v>
      </c>
      <c r="AX873" s="11" t="s">
        <v>73</v>
      </c>
      <c r="AY873" s="179" t="s">
        <v>139</v>
      </c>
    </row>
    <row r="874" spans="2:51" s="13" customFormat="1" ht="22.5" customHeight="1">
      <c r="B874" s="194"/>
      <c r="D874" s="195" t="s">
        <v>148</v>
      </c>
      <c r="E874" s="196" t="s">
        <v>20</v>
      </c>
      <c r="F874" s="197" t="s">
        <v>151</v>
      </c>
      <c r="H874" s="198">
        <v>56.3</v>
      </c>
      <c r="I874" s="199"/>
      <c r="L874" s="194"/>
      <c r="M874" s="200"/>
      <c r="N874" s="201"/>
      <c r="O874" s="201"/>
      <c r="P874" s="201"/>
      <c r="Q874" s="201"/>
      <c r="R874" s="201"/>
      <c r="S874" s="201"/>
      <c r="T874" s="202"/>
      <c r="AT874" s="203" t="s">
        <v>148</v>
      </c>
      <c r="AU874" s="203" t="s">
        <v>81</v>
      </c>
      <c r="AV874" s="13" t="s">
        <v>146</v>
      </c>
      <c r="AW874" s="13" t="s">
        <v>37</v>
      </c>
      <c r="AX874" s="13" t="s">
        <v>22</v>
      </c>
      <c r="AY874" s="203" t="s">
        <v>139</v>
      </c>
    </row>
    <row r="875" spans="2:65" s="1" customFormat="1" ht="22.5" customHeight="1">
      <c r="B875" s="164"/>
      <c r="C875" s="207" t="s">
        <v>1398</v>
      </c>
      <c r="D875" s="207" t="s">
        <v>241</v>
      </c>
      <c r="E875" s="208" t="s">
        <v>1399</v>
      </c>
      <c r="F875" s="209" t="s">
        <v>1400</v>
      </c>
      <c r="G875" s="210" t="s">
        <v>144</v>
      </c>
      <c r="H875" s="211">
        <v>61.93</v>
      </c>
      <c r="I875" s="212"/>
      <c r="J875" s="213">
        <f>ROUND(I875*H875,2)</f>
        <v>0</v>
      </c>
      <c r="K875" s="209" t="s">
        <v>145</v>
      </c>
      <c r="L875" s="214"/>
      <c r="M875" s="215" t="s">
        <v>20</v>
      </c>
      <c r="N875" s="216" t="s">
        <v>44</v>
      </c>
      <c r="O875" s="35"/>
      <c r="P875" s="174">
        <f>O875*H875</f>
        <v>0</v>
      </c>
      <c r="Q875" s="174">
        <v>0.0126</v>
      </c>
      <c r="R875" s="174">
        <f>Q875*H875</f>
        <v>0.780318</v>
      </c>
      <c r="S875" s="174">
        <v>0</v>
      </c>
      <c r="T875" s="175">
        <f>S875*H875</f>
        <v>0</v>
      </c>
      <c r="AR875" s="17" t="s">
        <v>315</v>
      </c>
      <c r="AT875" s="17" t="s">
        <v>241</v>
      </c>
      <c r="AU875" s="17" t="s">
        <v>81</v>
      </c>
      <c r="AY875" s="17" t="s">
        <v>139</v>
      </c>
      <c r="BE875" s="176">
        <f>IF(N875="základní",J875,0)</f>
        <v>0</v>
      </c>
      <c r="BF875" s="176">
        <f>IF(N875="snížená",J875,0)</f>
        <v>0</v>
      </c>
      <c r="BG875" s="176">
        <f>IF(N875="zákl. přenesená",J875,0)</f>
        <v>0</v>
      </c>
      <c r="BH875" s="176">
        <f>IF(N875="sníž. přenesená",J875,0)</f>
        <v>0</v>
      </c>
      <c r="BI875" s="176">
        <f>IF(N875="nulová",J875,0)</f>
        <v>0</v>
      </c>
      <c r="BJ875" s="17" t="s">
        <v>22</v>
      </c>
      <c r="BK875" s="176">
        <f>ROUND(I875*H875,2)</f>
        <v>0</v>
      </c>
      <c r="BL875" s="17" t="s">
        <v>223</v>
      </c>
      <c r="BM875" s="17" t="s">
        <v>1401</v>
      </c>
    </row>
    <row r="876" spans="2:51" s="11" customFormat="1" ht="22.5" customHeight="1">
      <c r="B876" s="177"/>
      <c r="D876" s="195" t="s">
        <v>148</v>
      </c>
      <c r="F876" s="218" t="s">
        <v>1402</v>
      </c>
      <c r="H876" s="219">
        <v>61.93</v>
      </c>
      <c r="I876" s="182"/>
      <c r="L876" s="177"/>
      <c r="M876" s="183"/>
      <c r="N876" s="184"/>
      <c r="O876" s="184"/>
      <c r="P876" s="184"/>
      <c r="Q876" s="184"/>
      <c r="R876" s="184"/>
      <c r="S876" s="184"/>
      <c r="T876" s="185"/>
      <c r="AT876" s="179" t="s">
        <v>148</v>
      </c>
      <c r="AU876" s="179" t="s">
        <v>81</v>
      </c>
      <c r="AV876" s="11" t="s">
        <v>81</v>
      </c>
      <c r="AW876" s="11" t="s">
        <v>4</v>
      </c>
      <c r="AX876" s="11" t="s">
        <v>22</v>
      </c>
      <c r="AY876" s="179" t="s">
        <v>139</v>
      </c>
    </row>
    <row r="877" spans="2:65" s="1" customFormat="1" ht="22.5" customHeight="1">
      <c r="B877" s="164"/>
      <c r="C877" s="165" t="s">
        <v>1403</v>
      </c>
      <c r="D877" s="165" t="s">
        <v>141</v>
      </c>
      <c r="E877" s="166" t="s">
        <v>1404</v>
      </c>
      <c r="F877" s="167" t="s">
        <v>1405</v>
      </c>
      <c r="G877" s="168" t="s">
        <v>144</v>
      </c>
      <c r="H877" s="169">
        <v>56.3</v>
      </c>
      <c r="I877" s="170"/>
      <c r="J877" s="171">
        <f>ROUND(I877*H877,2)</f>
        <v>0</v>
      </c>
      <c r="K877" s="167" t="s">
        <v>145</v>
      </c>
      <c r="L877" s="34"/>
      <c r="M877" s="172" t="s">
        <v>20</v>
      </c>
      <c r="N877" s="173" t="s">
        <v>44</v>
      </c>
      <c r="O877" s="35"/>
      <c r="P877" s="174">
        <f>O877*H877</f>
        <v>0</v>
      </c>
      <c r="Q877" s="174">
        <v>0.0003</v>
      </c>
      <c r="R877" s="174">
        <f>Q877*H877</f>
        <v>0.01689</v>
      </c>
      <c r="S877" s="174">
        <v>0</v>
      </c>
      <c r="T877" s="175">
        <f>S877*H877</f>
        <v>0</v>
      </c>
      <c r="AR877" s="17" t="s">
        <v>223</v>
      </c>
      <c r="AT877" s="17" t="s">
        <v>141</v>
      </c>
      <c r="AU877" s="17" t="s">
        <v>81</v>
      </c>
      <c r="AY877" s="17" t="s">
        <v>139</v>
      </c>
      <c r="BE877" s="176">
        <f>IF(N877="základní",J877,0)</f>
        <v>0</v>
      </c>
      <c r="BF877" s="176">
        <f>IF(N877="snížená",J877,0)</f>
        <v>0</v>
      </c>
      <c r="BG877" s="176">
        <f>IF(N877="zákl. přenesená",J877,0)</f>
        <v>0</v>
      </c>
      <c r="BH877" s="176">
        <f>IF(N877="sníž. přenesená",J877,0)</f>
        <v>0</v>
      </c>
      <c r="BI877" s="176">
        <f>IF(N877="nulová",J877,0)</f>
        <v>0</v>
      </c>
      <c r="BJ877" s="17" t="s">
        <v>22</v>
      </c>
      <c r="BK877" s="176">
        <f>ROUND(I877*H877,2)</f>
        <v>0</v>
      </c>
      <c r="BL877" s="17" t="s">
        <v>223</v>
      </c>
      <c r="BM877" s="17" t="s">
        <v>1406</v>
      </c>
    </row>
    <row r="878" spans="2:65" s="1" customFormat="1" ht="22.5" customHeight="1">
      <c r="B878" s="164"/>
      <c r="C878" s="165" t="s">
        <v>1407</v>
      </c>
      <c r="D878" s="165" t="s">
        <v>141</v>
      </c>
      <c r="E878" s="166" t="s">
        <v>1408</v>
      </c>
      <c r="F878" s="167" t="s">
        <v>1409</v>
      </c>
      <c r="G878" s="168" t="s">
        <v>251</v>
      </c>
      <c r="H878" s="169">
        <v>20</v>
      </c>
      <c r="I878" s="170"/>
      <c r="J878" s="171">
        <f>ROUND(I878*H878,2)</f>
        <v>0</v>
      </c>
      <c r="K878" s="167" t="s">
        <v>145</v>
      </c>
      <c r="L878" s="34"/>
      <c r="M878" s="172" t="s">
        <v>20</v>
      </c>
      <c r="N878" s="173" t="s">
        <v>44</v>
      </c>
      <c r="O878" s="35"/>
      <c r="P878" s="174">
        <f>O878*H878</f>
        <v>0</v>
      </c>
      <c r="Q878" s="174">
        <v>3E-05</v>
      </c>
      <c r="R878" s="174">
        <f>Q878*H878</f>
        <v>0.0006000000000000001</v>
      </c>
      <c r="S878" s="174">
        <v>0</v>
      </c>
      <c r="T878" s="175">
        <f>S878*H878</f>
        <v>0</v>
      </c>
      <c r="AR878" s="17" t="s">
        <v>223</v>
      </c>
      <c r="AT878" s="17" t="s">
        <v>141</v>
      </c>
      <c r="AU878" s="17" t="s">
        <v>81</v>
      </c>
      <c r="AY878" s="17" t="s">
        <v>139</v>
      </c>
      <c r="BE878" s="176">
        <f>IF(N878="základní",J878,0)</f>
        <v>0</v>
      </c>
      <c r="BF878" s="176">
        <f>IF(N878="snížená",J878,0)</f>
        <v>0</v>
      </c>
      <c r="BG878" s="176">
        <f>IF(N878="zákl. přenesená",J878,0)</f>
        <v>0</v>
      </c>
      <c r="BH878" s="176">
        <f>IF(N878="sníž. přenesená",J878,0)</f>
        <v>0</v>
      </c>
      <c r="BI878" s="176">
        <f>IF(N878="nulová",J878,0)</f>
        <v>0</v>
      </c>
      <c r="BJ878" s="17" t="s">
        <v>22</v>
      </c>
      <c r="BK878" s="176">
        <f>ROUND(I878*H878,2)</f>
        <v>0</v>
      </c>
      <c r="BL878" s="17" t="s">
        <v>223</v>
      </c>
      <c r="BM878" s="17" t="s">
        <v>1410</v>
      </c>
    </row>
    <row r="879" spans="2:51" s="11" customFormat="1" ht="22.5" customHeight="1">
      <c r="B879" s="177"/>
      <c r="D879" s="178" t="s">
        <v>148</v>
      </c>
      <c r="E879" s="179" t="s">
        <v>20</v>
      </c>
      <c r="F879" s="180" t="s">
        <v>1411</v>
      </c>
      <c r="H879" s="181">
        <v>4</v>
      </c>
      <c r="I879" s="182"/>
      <c r="L879" s="177"/>
      <c r="M879" s="183"/>
      <c r="N879" s="184"/>
      <c r="O879" s="184"/>
      <c r="P879" s="184"/>
      <c r="Q879" s="184"/>
      <c r="R879" s="184"/>
      <c r="S879" s="184"/>
      <c r="T879" s="185"/>
      <c r="AT879" s="179" t="s">
        <v>148</v>
      </c>
      <c r="AU879" s="179" t="s">
        <v>81</v>
      </c>
      <c r="AV879" s="11" t="s">
        <v>81</v>
      </c>
      <c r="AW879" s="11" t="s">
        <v>37</v>
      </c>
      <c r="AX879" s="11" t="s">
        <v>73</v>
      </c>
      <c r="AY879" s="179" t="s">
        <v>139</v>
      </c>
    </row>
    <row r="880" spans="2:51" s="11" customFormat="1" ht="22.5" customHeight="1">
      <c r="B880" s="177"/>
      <c r="D880" s="178" t="s">
        <v>148</v>
      </c>
      <c r="E880" s="179" t="s">
        <v>20</v>
      </c>
      <c r="F880" s="180" t="s">
        <v>1412</v>
      </c>
      <c r="H880" s="181">
        <v>16</v>
      </c>
      <c r="I880" s="182"/>
      <c r="L880" s="177"/>
      <c r="M880" s="183"/>
      <c r="N880" s="184"/>
      <c r="O880" s="184"/>
      <c r="P880" s="184"/>
      <c r="Q880" s="184"/>
      <c r="R880" s="184"/>
      <c r="S880" s="184"/>
      <c r="T880" s="185"/>
      <c r="AT880" s="179" t="s">
        <v>148</v>
      </c>
      <c r="AU880" s="179" t="s">
        <v>81</v>
      </c>
      <c r="AV880" s="11" t="s">
        <v>81</v>
      </c>
      <c r="AW880" s="11" t="s">
        <v>37</v>
      </c>
      <c r="AX880" s="11" t="s">
        <v>73</v>
      </c>
      <c r="AY880" s="179" t="s">
        <v>139</v>
      </c>
    </row>
    <row r="881" spans="2:51" s="13" customFormat="1" ht="22.5" customHeight="1">
      <c r="B881" s="194"/>
      <c r="D881" s="195" t="s">
        <v>148</v>
      </c>
      <c r="E881" s="196" t="s">
        <v>20</v>
      </c>
      <c r="F881" s="197" t="s">
        <v>151</v>
      </c>
      <c r="H881" s="198">
        <v>20</v>
      </c>
      <c r="I881" s="199"/>
      <c r="L881" s="194"/>
      <c r="M881" s="200"/>
      <c r="N881" s="201"/>
      <c r="O881" s="201"/>
      <c r="P881" s="201"/>
      <c r="Q881" s="201"/>
      <c r="R881" s="201"/>
      <c r="S881" s="201"/>
      <c r="T881" s="202"/>
      <c r="AT881" s="203" t="s">
        <v>148</v>
      </c>
      <c r="AU881" s="203" t="s">
        <v>81</v>
      </c>
      <c r="AV881" s="13" t="s">
        <v>146</v>
      </c>
      <c r="AW881" s="13" t="s">
        <v>37</v>
      </c>
      <c r="AX881" s="13" t="s">
        <v>22</v>
      </c>
      <c r="AY881" s="203" t="s">
        <v>139</v>
      </c>
    </row>
    <row r="882" spans="2:65" s="1" customFormat="1" ht="22.5" customHeight="1">
      <c r="B882" s="164"/>
      <c r="C882" s="165" t="s">
        <v>1413</v>
      </c>
      <c r="D882" s="165" t="s">
        <v>141</v>
      </c>
      <c r="E882" s="166" t="s">
        <v>1414</v>
      </c>
      <c r="F882" s="167" t="s">
        <v>1415</v>
      </c>
      <c r="G882" s="168" t="s">
        <v>251</v>
      </c>
      <c r="H882" s="169">
        <v>2</v>
      </c>
      <c r="I882" s="170"/>
      <c r="J882" s="171">
        <f>ROUND(I882*H882,2)</f>
        <v>0</v>
      </c>
      <c r="K882" s="167" t="s">
        <v>145</v>
      </c>
      <c r="L882" s="34"/>
      <c r="M882" s="172" t="s">
        <v>20</v>
      </c>
      <c r="N882" s="173" t="s">
        <v>44</v>
      </c>
      <c r="O882" s="35"/>
      <c r="P882" s="174">
        <f>O882*H882</f>
        <v>0</v>
      </c>
      <c r="Q882" s="174">
        <v>0</v>
      </c>
      <c r="R882" s="174">
        <f>Q882*H882</f>
        <v>0</v>
      </c>
      <c r="S882" s="174">
        <v>0</v>
      </c>
      <c r="T882" s="175">
        <f>S882*H882</f>
        <v>0</v>
      </c>
      <c r="AR882" s="17" t="s">
        <v>223</v>
      </c>
      <c r="AT882" s="17" t="s">
        <v>141</v>
      </c>
      <c r="AU882" s="17" t="s">
        <v>81</v>
      </c>
      <c r="AY882" s="17" t="s">
        <v>139</v>
      </c>
      <c r="BE882" s="176">
        <f>IF(N882="základní",J882,0)</f>
        <v>0</v>
      </c>
      <c r="BF882" s="176">
        <f>IF(N882="snížená",J882,0)</f>
        <v>0</v>
      </c>
      <c r="BG882" s="176">
        <f>IF(N882="zákl. přenesená",J882,0)</f>
        <v>0</v>
      </c>
      <c r="BH882" s="176">
        <f>IF(N882="sníž. přenesená",J882,0)</f>
        <v>0</v>
      </c>
      <c r="BI882" s="176">
        <f>IF(N882="nulová",J882,0)</f>
        <v>0</v>
      </c>
      <c r="BJ882" s="17" t="s">
        <v>22</v>
      </c>
      <c r="BK882" s="176">
        <f>ROUND(I882*H882,2)</f>
        <v>0</v>
      </c>
      <c r="BL882" s="17" t="s">
        <v>223</v>
      </c>
      <c r="BM882" s="17" t="s">
        <v>1416</v>
      </c>
    </row>
    <row r="883" spans="2:51" s="11" customFormat="1" ht="22.5" customHeight="1">
      <c r="B883" s="177"/>
      <c r="D883" s="178" t="s">
        <v>148</v>
      </c>
      <c r="E883" s="179" t="s">
        <v>20</v>
      </c>
      <c r="F883" s="180" t="s">
        <v>81</v>
      </c>
      <c r="H883" s="181">
        <v>2</v>
      </c>
      <c r="I883" s="182"/>
      <c r="L883" s="177"/>
      <c r="M883" s="183"/>
      <c r="N883" s="184"/>
      <c r="O883" s="184"/>
      <c r="P883" s="184"/>
      <c r="Q883" s="184"/>
      <c r="R883" s="184"/>
      <c r="S883" s="184"/>
      <c r="T883" s="185"/>
      <c r="AT883" s="179" t="s">
        <v>148</v>
      </c>
      <c r="AU883" s="179" t="s">
        <v>81</v>
      </c>
      <c r="AV883" s="11" t="s">
        <v>81</v>
      </c>
      <c r="AW883" s="11" t="s">
        <v>37</v>
      </c>
      <c r="AX883" s="11" t="s">
        <v>73</v>
      </c>
      <c r="AY883" s="179" t="s">
        <v>139</v>
      </c>
    </row>
    <row r="884" spans="2:51" s="12" customFormat="1" ht="22.5" customHeight="1">
      <c r="B884" s="186"/>
      <c r="D884" s="178" t="s">
        <v>148</v>
      </c>
      <c r="E884" s="187" t="s">
        <v>20</v>
      </c>
      <c r="F884" s="188" t="s">
        <v>1417</v>
      </c>
      <c r="H884" s="189" t="s">
        <v>20</v>
      </c>
      <c r="I884" s="190"/>
      <c r="L884" s="186"/>
      <c r="M884" s="191"/>
      <c r="N884" s="192"/>
      <c r="O884" s="192"/>
      <c r="P884" s="192"/>
      <c r="Q884" s="192"/>
      <c r="R884" s="192"/>
      <c r="S884" s="192"/>
      <c r="T884" s="193"/>
      <c r="AT884" s="189" t="s">
        <v>148</v>
      </c>
      <c r="AU884" s="189" t="s">
        <v>81</v>
      </c>
      <c r="AV884" s="12" t="s">
        <v>22</v>
      </c>
      <c r="AW884" s="12" t="s">
        <v>37</v>
      </c>
      <c r="AX884" s="12" t="s">
        <v>73</v>
      </c>
      <c r="AY884" s="189" t="s">
        <v>139</v>
      </c>
    </row>
    <row r="885" spans="2:51" s="13" customFormat="1" ht="22.5" customHeight="1">
      <c r="B885" s="194"/>
      <c r="D885" s="195" t="s">
        <v>148</v>
      </c>
      <c r="E885" s="196" t="s">
        <v>20</v>
      </c>
      <c r="F885" s="197" t="s">
        <v>151</v>
      </c>
      <c r="H885" s="198">
        <v>2</v>
      </c>
      <c r="I885" s="199"/>
      <c r="L885" s="194"/>
      <c r="M885" s="200"/>
      <c r="N885" s="201"/>
      <c r="O885" s="201"/>
      <c r="P885" s="201"/>
      <c r="Q885" s="201"/>
      <c r="R885" s="201"/>
      <c r="S885" s="201"/>
      <c r="T885" s="202"/>
      <c r="AT885" s="203" t="s">
        <v>148</v>
      </c>
      <c r="AU885" s="203" t="s">
        <v>81</v>
      </c>
      <c r="AV885" s="13" t="s">
        <v>146</v>
      </c>
      <c r="AW885" s="13" t="s">
        <v>37</v>
      </c>
      <c r="AX885" s="13" t="s">
        <v>22</v>
      </c>
      <c r="AY885" s="203" t="s">
        <v>139</v>
      </c>
    </row>
    <row r="886" spans="2:65" s="1" customFormat="1" ht="22.5" customHeight="1">
      <c r="B886" s="164"/>
      <c r="C886" s="207" t="s">
        <v>1418</v>
      </c>
      <c r="D886" s="207" t="s">
        <v>241</v>
      </c>
      <c r="E886" s="208" t="s">
        <v>1419</v>
      </c>
      <c r="F886" s="209" t="s">
        <v>1420</v>
      </c>
      <c r="G886" s="210" t="s">
        <v>318</v>
      </c>
      <c r="H886" s="211">
        <v>1.1</v>
      </c>
      <c r="I886" s="212"/>
      <c r="J886" s="213">
        <f>ROUND(I886*H886,2)</f>
        <v>0</v>
      </c>
      <c r="K886" s="209" t="s">
        <v>145</v>
      </c>
      <c r="L886" s="214"/>
      <c r="M886" s="215" t="s">
        <v>20</v>
      </c>
      <c r="N886" s="216" t="s">
        <v>44</v>
      </c>
      <c r="O886" s="35"/>
      <c r="P886" s="174">
        <f>O886*H886</f>
        <v>0</v>
      </c>
      <c r="Q886" s="174">
        <v>0.00015</v>
      </c>
      <c r="R886" s="174">
        <f>Q886*H886</f>
        <v>0.000165</v>
      </c>
      <c r="S886" s="174">
        <v>0</v>
      </c>
      <c r="T886" s="175">
        <f>S886*H886</f>
        <v>0</v>
      </c>
      <c r="AR886" s="17" t="s">
        <v>315</v>
      </c>
      <c r="AT886" s="17" t="s">
        <v>241</v>
      </c>
      <c r="AU886" s="17" t="s">
        <v>81</v>
      </c>
      <c r="AY886" s="17" t="s">
        <v>139</v>
      </c>
      <c r="BE886" s="176">
        <f>IF(N886="základní",J886,0)</f>
        <v>0</v>
      </c>
      <c r="BF886" s="176">
        <f>IF(N886="snížená",J886,0)</f>
        <v>0</v>
      </c>
      <c r="BG886" s="176">
        <f>IF(N886="zákl. přenesená",J886,0)</f>
        <v>0</v>
      </c>
      <c r="BH886" s="176">
        <f>IF(N886="sníž. přenesená",J886,0)</f>
        <v>0</v>
      </c>
      <c r="BI886" s="176">
        <f>IF(N886="nulová",J886,0)</f>
        <v>0</v>
      </c>
      <c r="BJ886" s="17" t="s">
        <v>22</v>
      </c>
      <c r="BK886" s="176">
        <f>ROUND(I886*H886,2)</f>
        <v>0</v>
      </c>
      <c r="BL886" s="17" t="s">
        <v>223</v>
      </c>
      <c r="BM886" s="17" t="s">
        <v>1421</v>
      </c>
    </row>
    <row r="887" spans="2:47" s="1" customFormat="1" ht="30" customHeight="1">
      <c r="B887" s="34"/>
      <c r="D887" s="178" t="s">
        <v>245</v>
      </c>
      <c r="F887" s="217" t="s">
        <v>1422</v>
      </c>
      <c r="I887" s="138"/>
      <c r="L887" s="34"/>
      <c r="M887" s="63"/>
      <c r="N887" s="35"/>
      <c r="O887" s="35"/>
      <c r="P887" s="35"/>
      <c r="Q887" s="35"/>
      <c r="R887" s="35"/>
      <c r="S887" s="35"/>
      <c r="T887" s="64"/>
      <c r="AT887" s="17" t="s">
        <v>245</v>
      </c>
      <c r="AU887" s="17" t="s">
        <v>81</v>
      </c>
    </row>
    <row r="888" spans="2:51" s="11" customFormat="1" ht="22.5" customHeight="1">
      <c r="B888" s="177"/>
      <c r="D888" s="195" t="s">
        <v>148</v>
      </c>
      <c r="F888" s="218" t="s">
        <v>1423</v>
      </c>
      <c r="H888" s="219">
        <v>1.1</v>
      </c>
      <c r="I888" s="182"/>
      <c r="L888" s="177"/>
      <c r="M888" s="183"/>
      <c r="N888" s="184"/>
      <c r="O888" s="184"/>
      <c r="P888" s="184"/>
      <c r="Q888" s="184"/>
      <c r="R888" s="184"/>
      <c r="S888" s="184"/>
      <c r="T888" s="185"/>
      <c r="AT888" s="179" t="s">
        <v>148</v>
      </c>
      <c r="AU888" s="179" t="s">
        <v>81</v>
      </c>
      <c r="AV888" s="11" t="s">
        <v>81</v>
      </c>
      <c r="AW888" s="11" t="s">
        <v>4</v>
      </c>
      <c r="AX888" s="11" t="s">
        <v>22</v>
      </c>
      <c r="AY888" s="179" t="s">
        <v>139</v>
      </c>
    </row>
    <row r="889" spans="2:65" s="1" customFormat="1" ht="22.5" customHeight="1">
      <c r="B889" s="164"/>
      <c r="C889" s="165" t="s">
        <v>1424</v>
      </c>
      <c r="D889" s="165" t="s">
        <v>141</v>
      </c>
      <c r="E889" s="166" t="s">
        <v>1425</v>
      </c>
      <c r="F889" s="167" t="s">
        <v>1426</v>
      </c>
      <c r="G889" s="168" t="s">
        <v>220</v>
      </c>
      <c r="H889" s="169">
        <v>0.967</v>
      </c>
      <c r="I889" s="170"/>
      <c r="J889" s="171">
        <f>ROUND(I889*H889,2)</f>
        <v>0</v>
      </c>
      <c r="K889" s="167" t="s">
        <v>145</v>
      </c>
      <c r="L889" s="34"/>
      <c r="M889" s="172" t="s">
        <v>20</v>
      </c>
      <c r="N889" s="173" t="s">
        <v>44</v>
      </c>
      <c r="O889" s="35"/>
      <c r="P889" s="174">
        <f>O889*H889</f>
        <v>0</v>
      </c>
      <c r="Q889" s="174">
        <v>0</v>
      </c>
      <c r="R889" s="174">
        <f>Q889*H889</f>
        <v>0</v>
      </c>
      <c r="S889" s="174">
        <v>0</v>
      </c>
      <c r="T889" s="175">
        <f>S889*H889</f>
        <v>0</v>
      </c>
      <c r="AR889" s="17" t="s">
        <v>223</v>
      </c>
      <c r="AT889" s="17" t="s">
        <v>141</v>
      </c>
      <c r="AU889" s="17" t="s">
        <v>81</v>
      </c>
      <c r="AY889" s="17" t="s">
        <v>139</v>
      </c>
      <c r="BE889" s="176">
        <f>IF(N889="základní",J889,0)</f>
        <v>0</v>
      </c>
      <c r="BF889" s="176">
        <f>IF(N889="snížená",J889,0)</f>
        <v>0</v>
      </c>
      <c r="BG889" s="176">
        <f>IF(N889="zákl. přenesená",J889,0)</f>
        <v>0</v>
      </c>
      <c r="BH889" s="176">
        <f>IF(N889="sníž. přenesená",J889,0)</f>
        <v>0</v>
      </c>
      <c r="BI889" s="176">
        <f>IF(N889="nulová",J889,0)</f>
        <v>0</v>
      </c>
      <c r="BJ889" s="17" t="s">
        <v>22</v>
      </c>
      <c r="BK889" s="176">
        <f>ROUND(I889*H889,2)</f>
        <v>0</v>
      </c>
      <c r="BL889" s="17" t="s">
        <v>223</v>
      </c>
      <c r="BM889" s="17" t="s">
        <v>1427</v>
      </c>
    </row>
    <row r="890" spans="2:63" s="10" customFormat="1" ht="29.25" customHeight="1">
      <c r="B890" s="150"/>
      <c r="D890" s="161" t="s">
        <v>72</v>
      </c>
      <c r="E890" s="162" t="s">
        <v>1428</v>
      </c>
      <c r="F890" s="162" t="s">
        <v>1429</v>
      </c>
      <c r="I890" s="153"/>
      <c r="J890" s="163">
        <f>BK890</f>
        <v>0</v>
      </c>
      <c r="L890" s="150"/>
      <c r="M890" s="155"/>
      <c r="N890" s="156"/>
      <c r="O890" s="156"/>
      <c r="P890" s="157">
        <f>SUM(P891:P895)</f>
        <v>0</v>
      </c>
      <c r="Q890" s="156"/>
      <c r="R890" s="157">
        <f>SUM(R891:R895)</f>
        <v>0.00029099999999999997</v>
      </c>
      <c r="S890" s="156"/>
      <c r="T890" s="158">
        <f>SUM(T891:T895)</f>
        <v>0</v>
      </c>
      <c r="AR890" s="151" t="s">
        <v>81</v>
      </c>
      <c r="AT890" s="159" t="s">
        <v>72</v>
      </c>
      <c r="AU890" s="159" t="s">
        <v>22</v>
      </c>
      <c r="AY890" s="151" t="s">
        <v>139</v>
      </c>
      <c r="BK890" s="160">
        <f>SUM(BK891:BK895)</f>
        <v>0</v>
      </c>
    </row>
    <row r="891" spans="2:65" s="1" customFormat="1" ht="22.5" customHeight="1">
      <c r="B891" s="164"/>
      <c r="C891" s="165" t="s">
        <v>1430</v>
      </c>
      <c r="D891" s="165" t="s">
        <v>141</v>
      </c>
      <c r="E891" s="166" t="s">
        <v>1431</v>
      </c>
      <c r="F891" s="167" t="s">
        <v>1432</v>
      </c>
      <c r="G891" s="168" t="s">
        <v>144</v>
      </c>
      <c r="H891" s="169">
        <v>2.425</v>
      </c>
      <c r="I891" s="170"/>
      <c r="J891" s="171">
        <f>ROUND(I891*H891,2)</f>
        <v>0</v>
      </c>
      <c r="K891" s="167" t="s">
        <v>145</v>
      </c>
      <c r="L891" s="34"/>
      <c r="M891" s="172" t="s">
        <v>20</v>
      </c>
      <c r="N891" s="173" t="s">
        <v>44</v>
      </c>
      <c r="O891" s="35"/>
      <c r="P891" s="174">
        <f>O891*H891</f>
        <v>0</v>
      </c>
      <c r="Q891" s="174">
        <v>0.00012</v>
      </c>
      <c r="R891" s="174">
        <f>Q891*H891</f>
        <v>0.00029099999999999997</v>
      </c>
      <c r="S891" s="174">
        <v>0</v>
      </c>
      <c r="T891" s="175">
        <f>S891*H891</f>
        <v>0</v>
      </c>
      <c r="AR891" s="17" t="s">
        <v>223</v>
      </c>
      <c r="AT891" s="17" t="s">
        <v>141</v>
      </c>
      <c r="AU891" s="17" t="s">
        <v>81</v>
      </c>
      <c r="AY891" s="17" t="s">
        <v>139</v>
      </c>
      <c r="BE891" s="176">
        <f>IF(N891="základní",J891,0)</f>
        <v>0</v>
      </c>
      <c r="BF891" s="176">
        <f>IF(N891="snížená",J891,0)</f>
        <v>0</v>
      </c>
      <c r="BG891" s="176">
        <f>IF(N891="zákl. přenesená",J891,0)</f>
        <v>0</v>
      </c>
      <c r="BH891" s="176">
        <f>IF(N891="sníž. přenesená",J891,0)</f>
        <v>0</v>
      </c>
      <c r="BI891" s="176">
        <f>IF(N891="nulová",J891,0)</f>
        <v>0</v>
      </c>
      <c r="BJ891" s="17" t="s">
        <v>22</v>
      </c>
      <c r="BK891" s="176">
        <f>ROUND(I891*H891,2)</f>
        <v>0</v>
      </c>
      <c r="BL891" s="17" t="s">
        <v>223</v>
      </c>
      <c r="BM891" s="17" t="s">
        <v>1433</v>
      </c>
    </row>
    <row r="892" spans="2:51" s="11" customFormat="1" ht="22.5" customHeight="1">
      <c r="B892" s="177"/>
      <c r="D892" s="178" t="s">
        <v>148</v>
      </c>
      <c r="E892" s="179" t="s">
        <v>20</v>
      </c>
      <c r="F892" s="180" t="s">
        <v>1434</v>
      </c>
      <c r="H892" s="181">
        <v>1.2</v>
      </c>
      <c r="I892" s="182"/>
      <c r="L892" s="177"/>
      <c r="M892" s="183"/>
      <c r="N892" s="184"/>
      <c r="O892" s="184"/>
      <c r="P892" s="184"/>
      <c r="Q892" s="184"/>
      <c r="R892" s="184"/>
      <c r="S892" s="184"/>
      <c r="T892" s="185"/>
      <c r="AT892" s="179" t="s">
        <v>148</v>
      </c>
      <c r="AU892" s="179" t="s">
        <v>81</v>
      </c>
      <c r="AV892" s="11" t="s">
        <v>81</v>
      </c>
      <c r="AW892" s="11" t="s">
        <v>37</v>
      </c>
      <c r="AX892" s="11" t="s">
        <v>73</v>
      </c>
      <c r="AY892" s="179" t="s">
        <v>139</v>
      </c>
    </row>
    <row r="893" spans="2:51" s="11" customFormat="1" ht="22.5" customHeight="1">
      <c r="B893" s="177"/>
      <c r="D893" s="178" t="s">
        <v>148</v>
      </c>
      <c r="E893" s="179" t="s">
        <v>20</v>
      </c>
      <c r="F893" s="180" t="s">
        <v>1435</v>
      </c>
      <c r="H893" s="181">
        <v>1.225</v>
      </c>
      <c r="I893" s="182"/>
      <c r="L893" s="177"/>
      <c r="M893" s="183"/>
      <c r="N893" s="184"/>
      <c r="O893" s="184"/>
      <c r="P893" s="184"/>
      <c r="Q893" s="184"/>
      <c r="R893" s="184"/>
      <c r="S893" s="184"/>
      <c r="T893" s="185"/>
      <c r="AT893" s="179" t="s">
        <v>148</v>
      </c>
      <c r="AU893" s="179" t="s">
        <v>81</v>
      </c>
      <c r="AV893" s="11" t="s">
        <v>81</v>
      </c>
      <c r="AW893" s="11" t="s">
        <v>37</v>
      </c>
      <c r="AX893" s="11" t="s">
        <v>73</v>
      </c>
      <c r="AY893" s="179" t="s">
        <v>139</v>
      </c>
    </row>
    <row r="894" spans="2:51" s="12" customFormat="1" ht="22.5" customHeight="1">
      <c r="B894" s="186"/>
      <c r="D894" s="178" t="s">
        <v>148</v>
      </c>
      <c r="E894" s="187" t="s">
        <v>20</v>
      </c>
      <c r="F894" s="188" t="s">
        <v>1436</v>
      </c>
      <c r="H894" s="189" t="s">
        <v>20</v>
      </c>
      <c r="I894" s="190"/>
      <c r="L894" s="186"/>
      <c r="M894" s="191"/>
      <c r="N894" s="192"/>
      <c r="O894" s="192"/>
      <c r="P894" s="192"/>
      <c r="Q894" s="192"/>
      <c r="R894" s="192"/>
      <c r="S894" s="192"/>
      <c r="T894" s="193"/>
      <c r="AT894" s="189" t="s">
        <v>148</v>
      </c>
      <c r="AU894" s="189" t="s">
        <v>81</v>
      </c>
      <c r="AV894" s="12" t="s">
        <v>22</v>
      </c>
      <c r="AW894" s="12" t="s">
        <v>37</v>
      </c>
      <c r="AX894" s="12" t="s">
        <v>73</v>
      </c>
      <c r="AY894" s="189" t="s">
        <v>139</v>
      </c>
    </row>
    <row r="895" spans="2:51" s="13" customFormat="1" ht="22.5" customHeight="1">
      <c r="B895" s="194"/>
      <c r="D895" s="178" t="s">
        <v>148</v>
      </c>
      <c r="E895" s="204" t="s">
        <v>20</v>
      </c>
      <c r="F895" s="205" t="s">
        <v>151</v>
      </c>
      <c r="H895" s="206">
        <v>2.425</v>
      </c>
      <c r="I895" s="199"/>
      <c r="L895" s="194"/>
      <c r="M895" s="200"/>
      <c r="N895" s="201"/>
      <c r="O895" s="201"/>
      <c r="P895" s="201"/>
      <c r="Q895" s="201"/>
      <c r="R895" s="201"/>
      <c r="S895" s="201"/>
      <c r="T895" s="202"/>
      <c r="AT895" s="203" t="s">
        <v>148</v>
      </c>
      <c r="AU895" s="203" t="s">
        <v>81</v>
      </c>
      <c r="AV895" s="13" t="s">
        <v>146</v>
      </c>
      <c r="AW895" s="13" t="s">
        <v>37</v>
      </c>
      <c r="AX895" s="13" t="s">
        <v>22</v>
      </c>
      <c r="AY895" s="203" t="s">
        <v>139</v>
      </c>
    </row>
    <row r="896" spans="2:63" s="10" customFormat="1" ht="29.25" customHeight="1">
      <c r="B896" s="150"/>
      <c r="D896" s="161" t="s">
        <v>72</v>
      </c>
      <c r="E896" s="162" t="s">
        <v>1437</v>
      </c>
      <c r="F896" s="162" t="s">
        <v>1438</v>
      </c>
      <c r="I896" s="153"/>
      <c r="J896" s="163">
        <f>BK896</f>
        <v>0</v>
      </c>
      <c r="L896" s="150"/>
      <c r="M896" s="155"/>
      <c r="N896" s="156"/>
      <c r="O896" s="156"/>
      <c r="P896" s="157">
        <f>SUM(P897:P903)</f>
        <v>0</v>
      </c>
      <c r="Q896" s="156"/>
      <c r="R896" s="157">
        <f>SUM(R897:R903)</f>
        <v>0.08633626</v>
      </c>
      <c r="S896" s="156"/>
      <c r="T896" s="158">
        <f>SUM(T897:T903)</f>
        <v>0</v>
      </c>
      <c r="AR896" s="151" t="s">
        <v>81</v>
      </c>
      <c r="AT896" s="159" t="s">
        <v>72</v>
      </c>
      <c r="AU896" s="159" t="s">
        <v>22</v>
      </c>
      <c r="AY896" s="151" t="s">
        <v>139</v>
      </c>
      <c r="BK896" s="160">
        <f>SUM(BK897:BK903)</f>
        <v>0</v>
      </c>
    </row>
    <row r="897" spans="2:65" s="1" customFormat="1" ht="22.5" customHeight="1">
      <c r="B897" s="164"/>
      <c r="C897" s="165" t="s">
        <v>1439</v>
      </c>
      <c r="D897" s="165" t="s">
        <v>141</v>
      </c>
      <c r="E897" s="166" t="s">
        <v>1440</v>
      </c>
      <c r="F897" s="167" t="s">
        <v>1441</v>
      </c>
      <c r="G897" s="168" t="s">
        <v>144</v>
      </c>
      <c r="H897" s="169">
        <v>125.662</v>
      </c>
      <c r="I897" s="170"/>
      <c r="J897" s="171">
        <f>ROUND(I897*H897,2)</f>
        <v>0</v>
      </c>
      <c r="K897" s="167" t="s">
        <v>145</v>
      </c>
      <c r="L897" s="34"/>
      <c r="M897" s="172" t="s">
        <v>20</v>
      </c>
      <c r="N897" s="173" t="s">
        <v>44</v>
      </c>
      <c r="O897" s="35"/>
      <c r="P897" s="174">
        <f>O897*H897</f>
        <v>0</v>
      </c>
      <c r="Q897" s="174">
        <v>0.0002</v>
      </c>
      <c r="R897" s="174">
        <f>Q897*H897</f>
        <v>0.025132400000000003</v>
      </c>
      <c r="S897" s="174">
        <v>0</v>
      </c>
      <c r="T897" s="175">
        <f>S897*H897</f>
        <v>0</v>
      </c>
      <c r="AR897" s="17" t="s">
        <v>223</v>
      </c>
      <c r="AT897" s="17" t="s">
        <v>141</v>
      </c>
      <c r="AU897" s="17" t="s">
        <v>81</v>
      </c>
      <c r="AY897" s="17" t="s">
        <v>139</v>
      </c>
      <c r="BE897" s="176">
        <f>IF(N897="základní",J897,0)</f>
        <v>0</v>
      </c>
      <c r="BF897" s="176">
        <f>IF(N897="snížená",J897,0)</f>
        <v>0</v>
      </c>
      <c r="BG897" s="176">
        <f>IF(N897="zákl. přenesená",J897,0)</f>
        <v>0</v>
      </c>
      <c r="BH897" s="176">
        <f>IF(N897="sníž. přenesená",J897,0)</f>
        <v>0</v>
      </c>
      <c r="BI897" s="176">
        <f>IF(N897="nulová",J897,0)</f>
        <v>0</v>
      </c>
      <c r="BJ897" s="17" t="s">
        <v>22</v>
      </c>
      <c r="BK897" s="176">
        <f>ROUND(I897*H897,2)</f>
        <v>0</v>
      </c>
      <c r="BL897" s="17" t="s">
        <v>223</v>
      </c>
      <c r="BM897" s="17" t="s">
        <v>1442</v>
      </c>
    </row>
    <row r="898" spans="2:65" s="1" customFormat="1" ht="31.5" customHeight="1">
      <c r="B898" s="164"/>
      <c r="C898" s="165" t="s">
        <v>1443</v>
      </c>
      <c r="D898" s="165" t="s">
        <v>141</v>
      </c>
      <c r="E898" s="166" t="s">
        <v>1444</v>
      </c>
      <c r="F898" s="167" t="s">
        <v>1445</v>
      </c>
      <c r="G898" s="168" t="s">
        <v>144</v>
      </c>
      <c r="H898" s="169">
        <v>95.238</v>
      </c>
      <c r="I898" s="170"/>
      <c r="J898" s="171">
        <f>ROUND(I898*H898,2)</f>
        <v>0</v>
      </c>
      <c r="K898" s="167" t="s">
        <v>145</v>
      </c>
      <c r="L898" s="34"/>
      <c r="M898" s="172" t="s">
        <v>20</v>
      </c>
      <c r="N898" s="173" t="s">
        <v>44</v>
      </c>
      <c r="O898" s="35"/>
      <c r="P898" s="174">
        <f>O898*H898</f>
        <v>0</v>
      </c>
      <c r="Q898" s="174">
        <v>0.00026</v>
      </c>
      <c r="R898" s="174">
        <f>Q898*H898</f>
        <v>0.024761879999999997</v>
      </c>
      <c r="S898" s="174">
        <v>0</v>
      </c>
      <c r="T898" s="175">
        <f>S898*H898</f>
        <v>0</v>
      </c>
      <c r="AR898" s="17" t="s">
        <v>223</v>
      </c>
      <c r="AT898" s="17" t="s">
        <v>141</v>
      </c>
      <c r="AU898" s="17" t="s">
        <v>81</v>
      </c>
      <c r="AY898" s="17" t="s">
        <v>139</v>
      </c>
      <c r="BE898" s="176">
        <f>IF(N898="základní",J898,0)</f>
        <v>0</v>
      </c>
      <c r="BF898" s="176">
        <f>IF(N898="snížená",J898,0)</f>
        <v>0</v>
      </c>
      <c r="BG898" s="176">
        <f>IF(N898="zákl. přenesená",J898,0)</f>
        <v>0</v>
      </c>
      <c r="BH898" s="176">
        <f>IF(N898="sníž. přenesená",J898,0)</f>
        <v>0</v>
      </c>
      <c r="BI898" s="176">
        <f>IF(N898="nulová",J898,0)</f>
        <v>0</v>
      </c>
      <c r="BJ898" s="17" t="s">
        <v>22</v>
      </c>
      <c r="BK898" s="176">
        <f>ROUND(I898*H898,2)</f>
        <v>0</v>
      </c>
      <c r="BL898" s="17" t="s">
        <v>223</v>
      </c>
      <c r="BM898" s="17" t="s">
        <v>1446</v>
      </c>
    </row>
    <row r="899" spans="2:51" s="11" customFormat="1" ht="22.5" customHeight="1">
      <c r="B899" s="177"/>
      <c r="D899" s="178" t="s">
        <v>148</v>
      </c>
      <c r="E899" s="179" t="s">
        <v>20</v>
      </c>
      <c r="F899" s="180" t="s">
        <v>1447</v>
      </c>
      <c r="H899" s="181">
        <v>95.238</v>
      </c>
      <c r="I899" s="182"/>
      <c r="L899" s="177"/>
      <c r="M899" s="183"/>
      <c r="N899" s="184"/>
      <c r="O899" s="184"/>
      <c r="P899" s="184"/>
      <c r="Q899" s="184"/>
      <c r="R899" s="184"/>
      <c r="S899" s="184"/>
      <c r="T899" s="185"/>
      <c r="AT899" s="179" t="s">
        <v>148</v>
      </c>
      <c r="AU899" s="179" t="s">
        <v>81</v>
      </c>
      <c r="AV899" s="11" t="s">
        <v>81</v>
      </c>
      <c r="AW899" s="11" t="s">
        <v>37</v>
      </c>
      <c r="AX899" s="11" t="s">
        <v>73</v>
      </c>
      <c r="AY899" s="179" t="s">
        <v>139</v>
      </c>
    </row>
    <row r="900" spans="2:51" s="13" customFormat="1" ht="22.5" customHeight="1">
      <c r="B900" s="194"/>
      <c r="D900" s="195" t="s">
        <v>148</v>
      </c>
      <c r="E900" s="196" t="s">
        <v>20</v>
      </c>
      <c r="F900" s="197" t="s">
        <v>151</v>
      </c>
      <c r="H900" s="198">
        <v>95.238</v>
      </c>
      <c r="I900" s="199"/>
      <c r="L900" s="194"/>
      <c r="M900" s="200"/>
      <c r="N900" s="201"/>
      <c r="O900" s="201"/>
      <c r="P900" s="201"/>
      <c r="Q900" s="201"/>
      <c r="R900" s="201"/>
      <c r="S900" s="201"/>
      <c r="T900" s="202"/>
      <c r="AT900" s="203" t="s">
        <v>148</v>
      </c>
      <c r="AU900" s="203" t="s">
        <v>81</v>
      </c>
      <c r="AV900" s="13" t="s">
        <v>146</v>
      </c>
      <c r="AW900" s="13" t="s">
        <v>37</v>
      </c>
      <c r="AX900" s="13" t="s">
        <v>22</v>
      </c>
      <c r="AY900" s="203" t="s">
        <v>139</v>
      </c>
    </row>
    <row r="901" spans="2:65" s="1" customFormat="1" ht="31.5" customHeight="1">
      <c r="B901" s="164"/>
      <c r="C901" s="165" t="s">
        <v>1448</v>
      </c>
      <c r="D901" s="165" t="s">
        <v>141</v>
      </c>
      <c r="E901" s="166" t="s">
        <v>1449</v>
      </c>
      <c r="F901" s="167" t="s">
        <v>1450</v>
      </c>
      <c r="G901" s="168" t="s">
        <v>144</v>
      </c>
      <c r="H901" s="169">
        <v>125.662</v>
      </c>
      <c r="I901" s="170"/>
      <c r="J901" s="171">
        <f>ROUND(I901*H901,2)</f>
        <v>0</v>
      </c>
      <c r="K901" s="167" t="s">
        <v>145</v>
      </c>
      <c r="L901" s="34"/>
      <c r="M901" s="172" t="s">
        <v>20</v>
      </c>
      <c r="N901" s="173" t="s">
        <v>44</v>
      </c>
      <c r="O901" s="35"/>
      <c r="P901" s="174">
        <f>O901*H901</f>
        <v>0</v>
      </c>
      <c r="Q901" s="174">
        <v>0.00029</v>
      </c>
      <c r="R901" s="174">
        <f>Q901*H901</f>
        <v>0.03644198</v>
      </c>
      <c r="S901" s="174">
        <v>0</v>
      </c>
      <c r="T901" s="175">
        <f>S901*H901</f>
        <v>0</v>
      </c>
      <c r="AR901" s="17" t="s">
        <v>223</v>
      </c>
      <c r="AT901" s="17" t="s">
        <v>141</v>
      </c>
      <c r="AU901" s="17" t="s">
        <v>81</v>
      </c>
      <c r="AY901" s="17" t="s">
        <v>139</v>
      </c>
      <c r="BE901" s="176">
        <f>IF(N901="základní",J901,0)</f>
        <v>0</v>
      </c>
      <c r="BF901" s="176">
        <f>IF(N901="snížená",J901,0)</f>
        <v>0</v>
      </c>
      <c r="BG901" s="176">
        <f>IF(N901="zákl. přenesená",J901,0)</f>
        <v>0</v>
      </c>
      <c r="BH901" s="176">
        <f>IF(N901="sníž. přenesená",J901,0)</f>
        <v>0</v>
      </c>
      <c r="BI901" s="176">
        <f>IF(N901="nulová",J901,0)</f>
        <v>0</v>
      </c>
      <c r="BJ901" s="17" t="s">
        <v>22</v>
      </c>
      <c r="BK901" s="176">
        <f>ROUND(I901*H901,2)</f>
        <v>0</v>
      </c>
      <c r="BL901" s="17" t="s">
        <v>223</v>
      </c>
      <c r="BM901" s="17" t="s">
        <v>1451</v>
      </c>
    </row>
    <row r="902" spans="2:51" s="11" customFormat="1" ht="22.5" customHeight="1">
      <c r="B902" s="177"/>
      <c r="D902" s="178" t="s">
        <v>148</v>
      </c>
      <c r="E902" s="179" t="s">
        <v>20</v>
      </c>
      <c r="F902" s="180" t="s">
        <v>1452</v>
      </c>
      <c r="H902" s="181">
        <v>125.662</v>
      </c>
      <c r="I902" s="182"/>
      <c r="L902" s="177"/>
      <c r="M902" s="183"/>
      <c r="N902" s="184"/>
      <c r="O902" s="184"/>
      <c r="P902" s="184"/>
      <c r="Q902" s="184"/>
      <c r="R902" s="184"/>
      <c r="S902" s="184"/>
      <c r="T902" s="185"/>
      <c r="AT902" s="179" t="s">
        <v>148</v>
      </c>
      <c r="AU902" s="179" t="s">
        <v>81</v>
      </c>
      <c r="AV902" s="11" t="s">
        <v>81</v>
      </c>
      <c r="AW902" s="11" t="s">
        <v>37</v>
      </c>
      <c r="AX902" s="11" t="s">
        <v>73</v>
      </c>
      <c r="AY902" s="179" t="s">
        <v>139</v>
      </c>
    </row>
    <row r="903" spans="2:51" s="13" customFormat="1" ht="22.5" customHeight="1">
      <c r="B903" s="194"/>
      <c r="D903" s="178" t="s">
        <v>148</v>
      </c>
      <c r="E903" s="204" t="s">
        <v>20</v>
      </c>
      <c r="F903" s="205" t="s">
        <v>151</v>
      </c>
      <c r="H903" s="206">
        <v>125.662</v>
      </c>
      <c r="I903" s="199"/>
      <c r="L903" s="194"/>
      <c r="M903" s="224"/>
      <c r="N903" s="225"/>
      <c r="O903" s="225"/>
      <c r="P903" s="225"/>
      <c r="Q903" s="225"/>
      <c r="R903" s="225"/>
      <c r="S903" s="225"/>
      <c r="T903" s="226"/>
      <c r="AT903" s="203" t="s">
        <v>148</v>
      </c>
      <c r="AU903" s="203" t="s">
        <v>81</v>
      </c>
      <c r="AV903" s="13" t="s">
        <v>146</v>
      </c>
      <c r="AW903" s="13" t="s">
        <v>37</v>
      </c>
      <c r="AX903" s="13" t="s">
        <v>22</v>
      </c>
      <c r="AY903" s="203" t="s">
        <v>139</v>
      </c>
    </row>
    <row r="904" spans="2:12" s="1" customFormat="1" ht="6.75" customHeight="1">
      <c r="B904" s="49"/>
      <c r="C904" s="50"/>
      <c r="D904" s="50"/>
      <c r="E904" s="50"/>
      <c r="F904" s="50"/>
      <c r="G904" s="50"/>
      <c r="H904" s="50"/>
      <c r="I904" s="116"/>
      <c r="J904" s="50"/>
      <c r="K904" s="50"/>
      <c r="L904" s="34"/>
    </row>
    <row r="905" ht="13.5">
      <c r="AT905" s="227"/>
    </row>
  </sheetData>
  <sheetProtection password="CC35" sheet="1" objects="1" scenarios="1" formatColumns="0" formatRows="0" sort="0" autoFilter="0"/>
  <autoFilter ref="C98:K98"/>
  <mergeCells count="9">
    <mergeCell ref="E91:H91"/>
    <mergeCell ref="G1:H1"/>
    <mergeCell ref="L2:V2"/>
    <mergeCell ref="E7:H7"/>
    <mergeCell ref="E9:H9"/>
    <mergeCell ref="E24:H24"/>
    <mergeCell ref="E45:H45"/>
    <mergeCell ref="E47:H47"/>
    <mergeCell ref="E89:H89"/>
  </mergeCells>
  <hyperlinks>
    <hyperlink ref="F1:G1" location="C2" tooltip="Krycí list soupisu" display="1) Krycí list soupisu"/>
    <hyperlink ref="G1:H1" location="C54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zoomScalePageLayoutView="0" workbookViewId="0" topLeftCell="A1">
      <pane ySplit="1" topLeftCell="A71" activePane="bottomLeft" state="frozen"/>
      <selection pane="topLeft" activeCell="A1" sqref="A1"/>
      <selection pane="bottomLeft" activeCell="I99" sqref="I9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53"/>
      <c r="G7" s="353"/>
      <c r="H7" s="353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1453</v>
      </c>
      <c r="F9" s="346"/>
      <c r="G9" s="346"/>
      <c r="H9" s="34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56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ROUND(J83,2)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ROUND(SUM(BE83:BE98),2)</f>
        <v>0</v>
      </c>
      <c r="G30" s="35"/>
      <c r="H30" s="35"/>
      <c r="I30" s="108">
        <v>0.21</v>
      </c>
      <c r="J30" s="107">
        <f>ROUND(ROUND((SUM(BE83:BE98)),2)*I30,2)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ROUND(SUM(BF83:BF98),2)</f>
        <v>0</v>
      </c>
      <c r="G31" s="35"/>
      <c r="H31" s="35"/>
      <c r="I31" s="108">
        <v>0.15</v>
      </c>
      <c r="J31" s="107">
        <f>ROUND(ROUND((SUM(BF83:BF98)),2)*I31,2)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ROUND(SUM(BG83:BG98),2)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ROUND(SUM(BH83:BH98),2)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ROUND(SUM(BI83:BI98),2)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46"/>
      <c r="G45" s="346"/>
      <c r="H45" s="34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RAV4602 - Specialisté</v>
      </c>
      <c r="F47" s="346"/>
      <c r="G47" s="346"/>
      <c r="H47" s="34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J83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110</v>
      </c>
      <c r="E57" s="127"/>
      <c r="F57" s="127"/>
      <c r="G57" s="127"/>
      <c r="H57" s="127"/>
      <c r="I57" s="128"/>
      <c r="J57" s="129">
        <f>J84</f>
        <v>0</v>
      </c>
      <c r="K57" s="130"/>
    </row>
    <row r="58" spans="2:11" s="8" customFormat="1" ht="19.5" customHeight="1">
      <c r="B58" s="131"/>
      <c r="C58" s="132"/>
      <c r="D58" s="133" t="s">
        <v>1454</v>
      </c>
      <c r="E58" s="134"/>
      <c r="F58" s="134"/>
      <c r="G58" s="134"/>
      <c r="H58" s="134"/>
      <c r="I58" s="135"/>
      <c r="J58" s="136">
        <f>J85</f>
        <v>0</v>
      </c>
      <c r="K58" s="137"/>
    </row>
    <row r="59" spans="2:11" s="8" customFormat="1" ht="19.5" customHeight="1">
      <c r="B59" s="131"/>
      <c r="C59" s="132"/>
      <c r="D59" s="133" t="s">
        <v>1455</v>
      </c>
      <c r="E59" s="134"/>
      <c r="F59" s="134"/>
      <c r="G59" s="134"/>
      <c r="H59" s="134"/>
      <c r="I59" s="135"/>
      <c r="J59" s="136">
        <f>J87</f>
        <v>0</v>
      </c>
      <c r="K59" s="137"/>
    </row>
    <row r="60" spans="2:11" s="8" customFormat="1" ht="19.5" customHeight="1">
      <c r="B60" s="131"/>
      <c r="C60" s="132"/>
      <c r="D60" s="133" t="s">
        <v>1456</v>
      </c>
      <c r="E60" s="134"/>
      <c r="F60" s="134"/>
      <c r="G60" s="134"/>
      <c r="H60" s="134"/>
      <c r="I60" s="135"/>
      <c r="J60" s="136">
        <f>J89</f>
        <v>0</v>
      </c>
      <c r="K60" s="137"/>
    </row>
    <row r="61" spans="2:11" s="8" customFormat="1" ht="19.5" customHeight="1">
      <c r="B61" s="131"/>
      <c r="C61" s="132"/>
      <c r="D61" s="133" t="s">
        <v>1457</v>
      </c>
      <c r="E61" s="134"/>
      <c r="F61" s="134"/>
      <c r="G61" s="134"/>
      <c r="H61" s="134"/>
      <c r="I61" s="135"/>
      <c r="J61" s="136">
        <f>J92</f>
        <v>0</v>
      </c>
      <c r="K61" s="137"/>
    </row>
    <row r="62" spans="2:11" s="8" customFormat="1" ht="19.5" customHeight="1">
      <c r="B62" s="131"/>
      <c r="C62" s="132"/>
      <c r="D62" s="133" t="s">
        <v>1458</v>
      </c>
      <c r="E62" s="134"/>
      <c r="F62" s="134"/>
      <c r="G62" s="134"/>
      <c r="H62" s="134"/>
      <c r="I62" s="135"/>
      <c r="J62" s="136">
        <f>J94</f>
        <v>0</v>
      </c>
      <c r="K62" s="137"/>
    </row>
    <row r="63" spans="2:11" s="8" customFormat="1" ht="19.5" customHeight="1">
      <c r="B63" s="131"/>
      <c r="C63" s="132"/>
      <c r="D63" s="133" t="s">
        <v>1459</v>
      </c>
      <c r="E63" s="134"/>
      <c r="F63" s="134"/>
      <c r="G63" s="134"/>
      <c r="H63" s="134"/>
      <c r="I63" s="135"/>
      <c r="J63" s="136">
        <f>J97</f>
        <v>0</v>
      </c>
      <c r="K63" s="137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95"/>
      <c r="J64" s="35"/>
      <c r="K64" s="38"/>
    </row>
    <row r="65" spans="2:11" s="1" customFormat="1" ht="6.75" customHeight="1">
      <c r="B65" s="49"/>
      <c r="C65" s="50"/>
      <c r="D65" s="50"/>
      <c r="E65" s="50"/>
      <c r="F65" s="50"/>
      <c r="G65" s="50"/>
      <c r="H65" s="50"/>
      <c r="I65" s="116"/>
      <c r="J65" s="50"/>
      <c r="K65" s="51"/>
    </row>
    <row r="69" spans="2:12" s="1" customFormat="1" ht="6.75" customHeight="1">
      <c r="B69" s="52"/>
      <c r="C69" s="53"/>
      <c r="D69" s="53"/>
      <c r="E69" s="53"/>
      <c r="F69" s="53"/>
      <c r="G69" s="53"/>
      <c r="H69" s="53"/>
      <c r="I69" s="117"/>
      <c r="J69" s="53"/>
      <c r="K69" s="53"/>
      <c r="L69" s="34"/>
    </row>
    <row r="70" spans="2:12" s="1" customFormat="1" ht="36.75" customHeight="1">
      <c r="B70" s="34"/>
      <c r="C70" s="54" t="s">
        <v>123</v>
      </c>
      <c r="I70" s="138"/>
      <c r="L70" s="34"/>
    </row>
    <row r="71" spans="2:12" s="1" customFormat="1" ht="6.75" customHeight="1">
      <c r="B71" s="34"/>
      <c r="I71" s="138"/>
      <c r="L71" s="34"/>
    </row>
    <row r="72" spans="2:12" s="1" customFormat="1" ht="14.25" customHeight="1">
      <c r="B72" s="34"/>
      <c r="C72" s="56" t="s">
        <v>16</v>
      </c>
      <c r="I72" s="138"/>
      <c r="L72" s="34"/>
    </row>
    <row r="73" spans="2:12" s="1" customFormat="1" ht="22.5" customHeight="1">
      <c r="B73" s="34"/>
      <c r="E73" s="364" t="str">
        <f>E7</f>
        <v>Přístavba menzy ZČU Bory</v>
      </c>
      <c r="F73" s="341"/>
      <c r="G73" s="341"/>
      <c r="H73" s="341"/>
      <c r="I73" s="138"/>
      <c r="L73" s="34"/>
    </row>
    <row r="74" spans="2:12" s="1" customFormat="1" ht="14.25" customHeight="1">
      <c r="B74" s="34"/>
      <c r="C74" s="56" t="s">
        <v>93</v>
      </c>
      <c r="I74" s="138"/>
      <c r="L74" s="34"/>
    </row>
    <row r="75" spans="2:12" s="1" customFormat="1" ht="23.25" customHeight="1">
      <c r="B75" s="34"/>
      <c r="E75" s="338" t="str">
        <f>E9</f>
        <v>RAV4602 - Specialisté</v>
      </c>
      <c r="F75" s="341"/>
      <c r="G75" s="341"/>
      <c r="H75" s="341"/>
      <c r="I75" s="138"/>
      <c r="L75" s="34"/>
    </row>
    <row r="76" spans="2:12" s="1" customFormat="1" ht="6.75" customHeight="1">
      <c r="B76" s="34"/>
      <c r="I76" s="138"/>
      <c r="L76" s="34"/>
    </row>
    <row r="77" spans="2:12" s="1" customFormat="1" ht="18" customHeight="1">
      <c r="B77" s="34"/>
      <c r="C77" s="56" t="s">
        <v>23</v>
      </c>
      <c r="F77" s="139" t="str">
        <f>F12</f>
        <v>Plzeň</v>
      </c>
      <c r="I77" s="140" t="s">
        <v>25</v>
      </c>
      <c r="J77" s="60" t="str">
        <f>IF(J12="","",J12)</f>
        <v>22.2.2017</v>
      </c>
      <c r="L77" s="34"/>
    </row>
    <row r="78" spans="2:12" s="1" customFormat="1" ht="6.75" customHeight="1">
      <c r="B78" s="34"/>
      <c r="I78" s="138"/>
      <c r="L78" s="34"/>
    </row>
    <row r="79" spans="2:12" s="1" customFormat="1" ht="15">
      <c r="B79" s="34"/>
      <c r="C79" s="56" t="s">
        <v>29</v>
      </c>
      <c r="F79" s="139" t="str">
        <f>E15</f>
        <v>ZČU v Plzni</v>
      </c>
      <c r="I79" s="140" t="s">
        <v>35</v>
      </c>
      <c r="J79" s="139" t="str">
        <f>E21</f>
        <v>RAVAL projekt v.o.s.</v>
      </c>
      <c r="L79" s="34"/>
    </row>
    <row r="80" spans="2:12" s="1" customFormat="1" ht="14.25" customHeight="1">
      <c r="B80" s="34"/>
      <c r="C80" s="56" t="s">
        <v>33</v>
      </c>
      <c r="F80" s="139">
        <f>IF(E18="","",E18)</f>
      </c>
      <c r="I80" s="138"/>
      <c r="L80" s="34"/>
    </row>
    <row r="81" spans="2:12" s="1" customFormat="1" ht="9.75" customHeight="1">
      <c r="B81" s="34"/>
      <c r="I81" s="138"/>
      <c r="L81" s="34"/>
    </row>
    <row r="82" spans="2:20" s="9" customFormat="1" ht="29.25" customHeight="1">
      <c r="B82" s="141"/>
      <c r="C82" s="142" t="s">
        <v>124</v>
      </c>
      <c r="D82" s="143" t="s">
        <v>58</v>
      </c>
      <c r="E82" s="143" t="s">
        <v>54</v>
      </c>
      <c r="F82" s="143" t="s">
        <v>125</v>
      </c>
      <c r="G82" s="143" t="s">
        <v>126</v>
      </c>
      <c r="H82" s="143" t="s">
        <v>127</v>
      </c>
      <c r="I82" s="144" t="s">
        <v>128</v>
      </c>
      <c r="J82" s="143" t="s">
        <v>97</v>
      </c>
      <c r="K82" s="145" t="s">
        <v>129</v>
      </c>
      <c r="L82" s="141"/>
      <c r="M82" s="67" t="s">
        <v>130</v>
      </c>
      <c r="N82" s="68" t="s">
        <v>43</v>
      </c>
      <c r="O82" s="68" t="s">
        <v>131</v>
      </c>
      <c r="P82" s="68" t="s">
        <v>132</v>
      </c>
      <c r="Q82" s="68" t="s">
        <v>133</v>
      </c>
      <c r="R82" s="68" t="s">
        <v>134</v>
      </c>
      <c r="S82" s="68" t="s">
        <v>135</v>
      </c>
      <c r="T82" s="69" t="s">
        <v>136</v>
      </c>
    </row>
    <row r="83" spans="2:63" s="1" customFormat="1" ht="29.25" customHeight="1">
      <c r="B83" s="34"/>
      <c r="C83" s="71" t="s">
        <v>98</v>
      </c>
      <c r="I83" s="138"/>
      <c r="J83" s="146">
        <f>BK83</f>
        <v>0</v>
      </c>
      <c r="L83" s="34"/>
      <c r="M83" s="70"/>
      <c r="N83" s="61"/>
      <c r="O83" s="61"/>
      <c r="P83" s="147">
        <f>P84</f>
        <v>0</v>
      </c>
      <c r="Q83" s="61"/>
      <c r="R83" s="147">
        <f>R84</f>
        <v>0.0926</v>
      </c>
      <c r="S83" s="61"/>
      <c r="T83" s="148">
        <f>T84</f>
        <v>0</v>
      </c>
      <c r="AT83" s="17" t="s">
        <v>72</v>
      </c>
      <c r="AU83" s="17" t="s">
        <v>99</v>
      </c>
      <c r="BK83" s="149">
        <f>BK84</f>
        <v>0</v>
      </c>
    </row>
    <row r="84" spans="2:63" s="10" customFormat="1" ht="36.75" customHeight="1">
      <c r="B84" s="150"/>
      <c r="D84" s="151" t="s">
        <v>72</v>
      </c>
      <c r="E84" s="152" t="s">
        <v>829</v>
      </c>
      <c r="F84" s="152" t="s">
        <v>830</v>
      </c>
      <c r="I84" s="153"/>
      <c r="J84" s="154">
        <f>BK84</f>
        <v>0</v>
      </c>
      <c r="L84" s="150"/>
      <c r="M84" s="155"/>
      <c r="N84" s="156"/>
      <c r="O84" s="156"/>
      <c r="P84" s="157">
        <f>P85+P87+P89+P92+P94+P97</f>
        <v>0</v>
      </c>
      <c r="Q84" s="156"/>
      <c r="R84" s="157">
        <f>R85+R87+R89+R92+R94+R97</f>
        <v>0.0926</v>
      </c>
      <c r="S84" s="156"/>
      <c r="T84" s="158">
        <f>T85+T87+T89+T92+T94+T97</f>
        <v>0</v>
      </c>
      <c r="AR84" s="151" t="s">
        <v>81</v>
      </c>
      <c r="AT84" s="159" t="s">
        <v>72</v>
      </c>
      <c r="AU84" s="159" t="s">
        <v>73</v>
      </c>
      <c r="AY84" s="151" t="s">
        <v>139</v>
      </c>
      <c r="BK84" s="160">
        <f>BK85+BK87+BK89+BK92+BK94+BK97</f>
        <v>0</v>
      </c>
    </row>
    <row r="85" spans="2:63" s="10" customFormat="1" ht="19.5" customHeight="1">
      <c r="B85" s="150"/>
      <c r="D85" s="161" t="s">
        <v>72</v>
      </c>
      <c r="E85" s="162" t="s">
        <v>1460</v>
      </c>
      <c r="F85" s="162" t="s">
        <v>1461</v>
      </c>
      <c r="I85" s="153"/>
      <c r="J85" s="163">
        <f>BK85</f>
        <v>0</v>
      </c>
      <c r="L85" s="150"/>
      <c r="M85" s="155"/>
      <c r="N85" s="156"/>
      <c r="O85" s="156"/>
      <c r="P85" s="157">
        <f>P86</f>
        <v>0</v>
      </c>
      <c r="Q85" s="156"/>
      <c r="R85" s="157">
        <f>R86</f>
        <v>0.01384</v>
      </c>
      <c r="S85" s="156"/>
      <c r="T85" s="158">
        <f>T86</f>
        <v>0</v>
      </c>
      <c r="AR85" s="151" t="s">
        <v>81</v>
      </c>
      <c r="AT85" s="159" t="s">
        <v>72</v>
      </c>
      <c r="AU85" s="159" t="s">
        <v>22</v>
      </c>
      <c r="AY85" s="151" t="s">
        <v>139</v>
      </c>
      <c r="BK85" s="160">
        <f>BK86</f>
        <v>0</v>
      </c>
    </row>
    <row r="86" spans="2:65" s="1" customFormat="1" ht="22.5" customHeight="1">
      <c r="B86" s="164"/>
      <c r="C86" s="165" t="s">
        <v>22</v>
      </c>
      <c r="D86" s="165" t="s">
        <v>141</v>
      </c>
      <c r="E86" s="166" t="s">
        <v>1462</v>
      </c>
      <c r="F86" s="167" t="s">
        <v>1463</v>
      </c>
      <c r="G86" s="168" t="s">
        <v>1464</v>
      </c>
      <c r="H86" s="169">
        <v>1</v>
      </c>
      <c r="I86" s="170"/>
      <c r="J86" s="171">
        <f>ROUND(I86*H86,2)</f>
        <v>0</v>
      </c>
      <c r="K86" s="167" t="s">
        <v>20</v>
      </c>
      <c r="L86" s="34"/>
      <c r="M86" s="172" t="s">
        <v>20</v>
      </c>
      <c r="N86" s="173" t="s">
        <v>44</v>
      </c>
      <c r="O86" s="35"/>
      <c r="P86" s="174">
        <f>O86*H86</f>
        <v>0</v>
      </c>
      <c r="Q86" s="174">
        <v>0.01384</v>
      </c>
      <c r="R86" s="174">
        <f>Q86*H86</f>
        <v>0.01384</v>
      </c>
      <c r="S86" s="174">
        <v>0</v>
      </c>
      <c r="T86" s="175">
        <f>S86*H86</f>
        <v>0</v>
      </c>
      <c r="AR86" s="17" t="s">
        <v>223</v>
      </c>
      <c r="AT86" s="17" t="s">
        <v>141</v>
      </c>
      <c r="AU86" s="17" t="s">
        <v>81</v>
      </c>
      <c r="AY86" s="17" t="s">
        <v>139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22</v>
      </c>
      <c r="BK86" s="176">
        <f>ROUND(I86*H86,2)</f>
        <v>0</v>
      </c>
      <c r="BL86" s="17" t="s">
        <v>223</v>
      </c>
      <c r="BM86" s="17" t="s">
        <v>1465</v>
      </c>
    </row>
    <row r="87" spans="2:63" s="10" customFormat="1" ht="29.25" customHeight="1">
      <c r="B87" s="150"/>
      <c r="D87" s="161" t="s">
        <v>72</v>
      </c>
      <c r="E87" s="162" t="s">
        <v>1466</v>
      </c>
      <c r="F87" s="162" t="s">
        <v>1467</v>
      </c>
      <c r="I87" s="153"/>
      <c r="J87" s="163">
        <f>BK87</f>
        <v>0</v>
      </c>
      <c r="L87" s="150"/>
      <c r="M87" s="155"/>
      <c r="N87" s="156"/>
      <c r="O87" s="156"/>
      <c r="P87" s="157">
        <f>P88</f>
        <v>0</v>
      </c>
      <c r="Q87" s="156"/>
      <c r="R87" s="157">
        <f>R88</f>
        <v>0.0252</v>
      </c>
      <c r="S87" s="156"/>
      <c r="T87" s="158">
        <f>T88</f>
        <v>0</v>
      </c>
      <c r="AR87" s="151" t="s">
        <v>81</v>
      </c>
      <c r="AT87" s="159" t="s">
        <v>72</v>
      </c>
      <c r="AU87" s="159" t="s">
        <v>22</v>
      </c>
      <c r="AY87" s="151" t="s">
        <v>139</v>
      </c>
      <c r="BK87" s="160">
        <f>BK88</f>
        <v>0</v>
      </c>
    </row>
    <row r="88" spans="2:65" s="1" customFormat="1" ht="22.5" customHeight="1">
      <c r="B88" s="164"/>
      <c r="C88" s="165" t="s">
        <v>81</v>
      </c>
      <c r="D88" s="165" t="s">
        <v>141</v>
      </c>
      <c r="E88" s="166" t="s">
        <v>1468</v>
      </c>
      <c r="F88" s="167" t="s">
        <v>1469</v>
      </c>
      <c r="G88" s="168" t="s">
        <v>1464</v>
      </c>
      <c r="H88" s="169">
        <v>1</v>
      </c>
      <c r="I88" s="170"/>
      <c r="J88" s="171">
        <f>ROUND(I88*H88,2)</f>
        <v>0</v>
      </c>
      <c r="K88" s="167" t="s">
        <v>20</v>
      </c>
      <c r="L88" s="34"/>
      <c r="M88" s="172" t="s">
        <v>20</v>
      </c>
      <c r="N88" s="173" t="s">
        <v>44</v>
      </c>
      <c r="O88" s="35"/>
      <c r="P88" s="174">
        <f>O88*H88</f>
        <v>0</v>
      </c>
      <c r="Q88" s="174">
        <v>0.0252</v>
      </c>
      <c r="R88" s="174">
        <f>Q88*H88</f>
        <v>0.0252</v>
      </c>
      <c r="S88" s="174">
        <v>0</v>
      </c>
      <c r="T88" s="175">
        <f>S88*H88</f>
        <v>0</v>
      </c>
      <c r="AR88" s="17" t="s">
        <v>223</v>
      </c>
      <c r="AT88" s="17" t="s">
        <v>141</v>
      </c>
      <c r="AU88" s="17" t="s">
        <v>81</v>
      </c>
      <c r="AY88" s="17" t="s">
        <v>139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223</v>
      </c>
      <c r="BM88" s="17" t="s">
        <v>1470</v>
      </c>
    </row>
    <row r="89" spans="2:63" s="10" customFormat="1" ht="29.25" customHeight="1">
      <c r="B89" s="150"/>
      <c r="D89" s="161" t="s">
        <v>72</v>
      </c>
      <c r="E89" s="162" t="s">
        <v>1471</v>
      </c>
      <c r="F89" s="162" t="s">
        <v>1472</v>
      </c>
      <c r="I89" s="153"/>
      <c r="J89" s="163">
        <f>BK89</f>
        <v>0</v>
      </c>
      <c r="L89" s="150"/>
      <c r="M89" s="155"/>
      <c r="N89" s="156"/>
      <c r="O89" s="156"/>
      <c r="P89" s="157">
        <f>SUM(P90:P91)</f>
        <v>0</v>
      </c>
      <c r="Q89" s="156"/>
      <c r="R89" s="157">
        <f>SUM(R90:R91)</f>
        <v>0</v>
      </c>
      <c r="S89" s="156"/>
      <c r="T89" s="158">
        <f>SUM(T90:T91)</f>
        <v>0</v>
      </c>
      <c r="AR89" s="151" t="s">
        <v>81</v>
      </c>
      <c r="AT89" s="159" t="s">
        <v>72</v>
      </c>
      <c r="AU89" s="159" t="s">
        <v>22</v>
      </c>
      <c r="AY89" s="151" t="s">
        <v>139</v>
      </c>
      <c r="BK89" s="160">
        <f>SUM(BK90:BK91)</f>
        <v>0</v>
      </c>
    </row>
    <row r="90" spans="2:65" s="1" customFormat="1" ht="22.5" customHeight="1">
      <c r="B90" s="164"/>
      <c r="C90" s="165" t="s">
        <v>158</v>
      </c>
      <c r="D90" s="165" t="s">
        <v>141</v>
      </c>
      <c r="E90" s="166" t="s">
        <v>1473</v>
      </c>
      <c r="F90" s="167" t="s">
        <v>1474</v>
      </c>
      <c r="G90" s="168" t="s">
        <v>1464</v>
      </c>
      <c r="H90" s="169">
        <v>1</v>
      </c>
      <c r="I90" s="170"/>
      <c r="J90" s="171">
        <f>ROUND(I90*H90,2)</f>
        <v>0</v>
      </c>
      <c r="K90" s="167" t="s">
        <v>20</v>
      </c>
      <c r="L90" s="34"/>
      <c r="M90" s="172" t="s">
        <v>20</v>
      </c>
      <c r="N90" s="173" t="s">
        <v>44</v>
      </c>
      <c r="O90" s="35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7" t="s">
        <v>223</v>
      </c>
      <c r="AT90" s="17" t="s">
        <v>141</v>
      </c>
      <c r="AU90" s="17" t="s">
        <v>81</v>
      </c>
      <c r="AY90" s="17" t="s">
        <v>139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22</v>
      </c>
      <c r="BK90" s="176">
        <f>ROUND(I90*H90,2)</f>
        <v>0</v>
      </c>
      <c r="BL90" s="17" t="s">
        <v>223</v>
      </c>
      <c r="BM90" s="17" t="s">
        <v>1475</v>
      </c>
    </row>
    <row r="91" spans="2:65" s="1" customFormat="1" ht="22.5" customHeight="1">
      <c r="B91" s="164"/>
      <c r="C91" s="165" t="s">
        <v>146</v>
      </c>
      <c r="D91" s="165" t="s">
        <v>141</v>
      </c>
      <c r="E91" s="166" t="s">
        <v>1476</v>
      </c>
      <c r="F91" s="167" t="s">
        <v>1477</v>
      </c>
      <c r="G91" s="168" t="s">
        <v>1464</v>
      </c>
      <c r="H91" s="169">
        <v>1</v>
      </c>
      <c r="I91" s="170">
        <v>0</v>
      </c>
      <c r="J91" s="171">
        <f>ROUND(I91*H91,2)</f>
        <v>0</v>
      </c>
      <c r="K91" s="167" t="s">
        <v>20</v>
      </c>
      <c r="L91" s="34"/>
      <c r="M91" s="172" t="s">
        <v>20</v>
      </c>
      <c r="N91" s="173" t="s">
        <v>44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7" t="s">
        <v>223</v>
      </c>
      <c r="AT91" s="17" t="s">
        <v>141</v>
      </c>
      <c r="AU91" s="17" t="s">
        <v>81</v>
      </c>
      <c r="AY91" s="17" t="s">
        <v>139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223</v>
      </c>
      <c r="BM91" s="17" t="s">
        <v>1478</v>
      </c>
    </row>
    <row r="92" spans="2:63" s="10" customFormat="1" ht="29.25" customHeight="1">
      <c r="B92" s="150"/>
      <c r="D92" s="161" t="s">
        <v>72</v>
      </c>
      <c r="E92" s="162" t="s">
        <v>1479</v>
      </c>
      <c r="F92" s="162" t="s">
        <v>1480</v>
      </c>
      <c r="I92" s="153"/>
      <c r="J92" s="163">
        <f>BK92</f>
        <v>0</v>
      </c>
      <c r="L92" s="150"/>
      <c r="M92" s="155"/>
      <c r="N92" s="156"/>
      <c r="O92" s="156"/>
      <c r="P92" s="157">
        <f>P93</f>
        <v>0</v>
      </c>
      <c r="Q92" s="156"/>
      <c r="R92" s="157">
        <f>R93</f>
        <v>0</v>
      </c>
      <c r="S92" s="156"/>
      <c r="T92" s="158">
        <f>T93</f>
        <v>0</v>
      </c>
      <c r="AR92" s="151" t="s">
        <v>81</v>
      </c>
      <c r="AT92" s="159" t="s">
        <v>72</v>
      </c>
      <c r="AU92" s="159" t="s">
        <v>22</v>
      </c>
      <c r="AY92" s="151" t="s">
        <v>139</v>
      </c>
      <c r="BK92" s="160">
        <f>BK93</f>
        <v>0</v>
      </c>
    </row>
    <row r="93" spans="2:65" s="1" customFormat="1" ht="22.5" customHeight="1">
      <c r="B93" s="164"/>
      <c r="C93" s="165" t="s">
        <v>166</v>
      </c>
      <c r="D93" s="165" t="s">
        <v>141</v>
      </c>
      <c r="E93" s="166" t="s">
        <v>1481</v>
      </c>
      <c r="F93" s="167" t="s">
        <v>1482</v>
      </c>
      <c r="G93" s="168" t="s">
        <v>1464</v>
      </c>
      <c r="H93" s="169">
        <v>1</v>
      </c>
      <c r="I93" s="170"/>
      <c r="J93" s="171">
        <f>ROUND(I93*H93,2)</f>
        <v>0</v>
      </c>
      <c r="K93" s="167" t="s">
        <v>20</v>
      </c>
      <c r="L93" s="34"/>
      <c r="M93" s="172" t="s">
        <v>20</v>
      </c>
      <c r="N93" s="173" t="s">
        <v>44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7" t="s">
        <v>223</v>
      </c>
      <c r="AT93" s="17" t="s">
        <v>141</v>
      </c>
      <c r="AU93" s="17" t="s">
        <v>81</v>
      </c>
      <c r="AY93" s="17" t="s">
        <v>139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22</v>
      </c>
      <c r="BK93" s="176">
        <f>ROUND(I93*H93,2)</f>
        <v>0</v>
      </c>
      <c r="BL93" s="17" t="s">
        <v>223</v>
      </c>
      <c r="BM93" s="17" t="s">
        <v>1483</v>
      </c>
    </row>
    <row r="94" spans="2:63" s="10" customFormat="1" ht="29.25" customHeight="1">
      <c r="B94" s="150"/>
      <c r="D94" s="161" t="s">
        <v>72</v>
      </c>
      <c r="E94" s="162" t="s">
        <v>1484</v>
      </c>
      <c r="F94" s="162" t="s">
        <v>1485</v>
      </c>
      <c r="I94" s="153"/>
      <c r="J94" s="163">
        <f>BK94</f>
        <v>0</v>
      </c>
      <c r="L94" s="150"/>
      <c r="M94" s="155"/>
      <c r="N94" s="156"/>
      <c r="O94" s="156"/>
      <c r="P94" s="157">
        <f>SUM(P95:P96)</f>
        <v>0</v>
      </c>
      <c r="Q94" s="156"/>
      <c r="R94" s="157">
        <f>SUM(R95:R96)</f>
        <v>0</v>
      </c>
      <c r="S94" s="156"/>
      <c r="T94" s="158">
        <f>SUM(T95:T96)</f>
        <v>0</v>
      </c>
      <c r="AR94" s="151" t="s">
        <v>81</v>
      </c>
      <c r="AT94" s="159" t="s">
        <v>72</v>
      </c>
      <c r="AU94" s="159" t="s">
        <v>22</v>
      </c>
      <c r="AY94" s="151" t="s">
        <v>139</v>
      </c>
      <c r="BK94" s="160">
        <f>SUM(BK95:BK96)</f>
        <v>0</v>
      </c>
    </row>
    <row r="95" spans="2:65" s="1" customFormat="1" ht="22.5" customHeight="1">
      <c r="B95" s="164"/>
      <c r="C95" s="165" t="s">
        <v>171</v>
      </c>
      <c r="D95" s="165" t="s">
        <v>141</v>
      </c>
      <c r="E95" s="166" t="s">
        <v>1486</v>
      </c>
      <c r="F95" s="167" t="s">
        <v>1487</v>
      </c>
      <c r="G95" s="168" t="s">
        <v>1464</v>
      </c>
      <c r="H95" s="169">
        <v>1</v>
      </c>
      <c r="I95" s="170"/>
      <c r="J95" s="171">
        <f>ROUND(I95*H95,2)</f>
        <v>0</v>
      </c>
      <c r="K95" s="167" t="s">
        <v>20</v>
      </c>
      <c r="L95" s="34"/>
      <c r="M95" s="172" t="s">
        <v>20</v>
      </c>
      <c r="N95" s="173" t="s">
        <v>44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223</v>
      </c>
      <c r="AT95" s="17" t="s">
        <v>141</v>
      </c>
      <c r="AU95" s="17" t="s">
        <v>81</v>
      </c>
      <c r="AY95" s="17" t="s">
        <v>139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223</v>
      </c>
      <c r="BM95" s="17" t="s">
        <v>1488</v>
      </c>
    </row>
    <row r="96" spans="2:65" s="1" customFormat="1" ht="22.5" customHeight="1">
      <c r="B96" s="164"/>
      <c r="C96" s="165" t="s">
        <v>174</v>
      </c>
      <c r="D96" s="165" t="s">
        <v>141</v>
      </c>
      <c r="E96" s="166" t="s">
        <v>1489</v>
      </c>
      <c r="F96" s="167" t="s">
        <v>1490</v>
      </c>
      <c r="G96" s="168" t="s">
        <v>1464</v>
      </c>
      <c r="H96" s="169">
        <v>1</v>
      </c>
      <c r="I96" s="170"/>
      <c r="J96" s="171">
        <f>ROUND(I96*H96,2)</f>
        <v>0</v>
      </c>
      <c r="K96" s="167" t="s">
        <v>20</v>
      </c>
      <c r="L96" s="34"/>
      <c r="M96" s="172" t="s">
        <v>20</v>
      </c>
      <c r="N96" s="173" t="s">
        <v>44</v>
      </c>
      <c r="O96" s="35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7" t="s">
        <v>223</v>
      </c>
      <c r="AT96" s="17" t="s">
        <v>141</v>
      </c>
      <c r="AU96" s="17" t="s">
        <v>81</v>
      </c>
      <c r="AY96" s="17" t="s">
        <v>139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22</v>
      </c>
      <c r="BK96" s="176">
        <f>ROUND(I96*H96,2)</f>
        <v>0</v>
      </c>
      <c r="BL96" s="17" t="s">
        <v>223</v>
      </c>
      <c r="BM96" s="17" t="s">
        <v>1491</v>
      </c>
    </row>
    <row r="97" spans="2:63" s="10" customFormat="1" ht="29.25" customHeight="1">
      <c r="B97" s="150"/>
      <c r="D97" s="161" t="s">
        <v>72</v>
      </c>
      <c r="E97" s="162" t="s">
        <v>1492</v>
      </c>
      <c r="F97" s="162" t="s">
        <v>1493</v>
      </c>
      <c r="I97" s="153"/>
      <c r="J97" s="163">
        <f>BK97</f>
        <v>0</v>
      </c>
      <c r="L97" s="150"/>
      <c r="M97" s="155"/>
      <c r="N97" s="156"/>
      <c r="O97" s="156"/>
      <c r="P97" s="157">
        <f>P98</f>
        <v>0</v>
      </c>
      <c r="Q97" s="156"/>
      <c r="R97" s="157">
        <f>R98</f>
        <v>0.05356</v>
      </c>
      <c r="S97" s="156"/>
      <c r="T97" s="158">
        <f>T98</f>
        <v>0</v>
      </c>
      <c r="AR97" s="151" t="s">
        <v>81</v>
      </c>
      <c r="AT97" s="159" t="s">
        <v>72</v>
      </c>
      <c r="AU97" s="159" t="s">
        <v>22</v>
      </c>
      <c r="AY97" s="151" t="s">
        <v>139</v>
      </c>
      <c r="BK97" s="160">
        <f>BK98</f>
        <v>0</v>
      </c>
    </row>
    <row r="98" spans="2:65" s="1" customFormat="1" ht="22.5" customHeight="1">
      <c r="B98" s="164"/>
      <c r="C98" s="165" t="s">
        <v>179</v>
      </c>
      <c r="D98" s="165" t="s">
        <v>141</v>
      </c>
      <c r="E98" s="166" t="s">
        <v>1494</v>
      </c>
      <c r="F98" s="167" t="s">
        <v>1495</v>
      </c>
      <c r="G98" s="168" t="s">
        <v>1464</v>
      </c>
      <c r="H98" s="169">
        <v>1</v>
      </c>
      <c r="I98" s="170">
        <v>0</v>
      </c>
      <c r="J98" s="171">
        <f>ROUND(I98*H98,2)</f>
        <v>0</v>
      </c>
      <c r="K98" s="167" t="s">
        <v>20</v>
      </c>
      <c r="L98" s="34"/>
      <c r="M98" s="172" t="s">
        <v>20</v>
      </c>
      <c r="N98" s="228" t="s">
        <v>44</v>
      </c>
      <c r="O98" s="229"/>
      <c r="P98" s="230">
        <f>O98*H98</f>
        <v>0</v>
      </c>
      <c r="Q98" s="230">
        <v>0.05356</v>
      </c>
      <c r="R98" s="230">
        <f>Q98*H98</f>
        <v>0.05356</v>
      </c>
      <c r="S98" s="230">
        <v>0</v>
      </c>
      <c r="T98" s="231">
        <f>S98*H98</f>
        <v>0</v>
      </c>
      <c r="AR98" s="17" t="s">
        <v>223</v>
      </c>
      <c r="AT98" s="17" t="s">
        <v>141</v>
      </c>
      <c r="AU98" s="17" t="s">
        <v>81</v>
      </c>
      <c r="AY98" s="17" t="s">
        <v>139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22</v>
      </c>
      <c r="BK98" s="176">
        <f>ROUND(I98*H98,2)</f>
        <v>0</v>
      </c>
      <c r="BL98" s="17" t="s">
        <v>223</v>
      </c>
      <c r="BM98" s="17" t="s">
        <v>1496</v>
      </c>
    </row>
    <row r="99" spans="2:12" s="1" customFormat="1" ht="6.75" customHeight="1">
      <c r="B99" s="49"/>
      <c r="C99" s="50"/>
      <c r="D99" s="50"/>
      <c r="E99" s="50"/>
      <c r="F99" s="50"/>
      <c r="G99" s="50"/>
      <c r="H99" s="50"/>
      <c r="I99" s="116"/>
      <c r="J99" s="50"/>
      <c r="K99" s="50"/>
      <c r="L99" s="34"/>
    </row>
    <row r="905" ht="13.5">
      <c r="AT905" s="227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53"/>
      <c r="G7" s="353"/>
      <c r="H7" s="353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1497</v>
      </c>
      <c r="F9" s="346"/>
      <c r="G9" s="346"/>
      <c r="H9" s="34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56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ROUND(J84,2)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ROUND(SUM(BE84:BE141),2)</f>
        <v>0</v>
      </c>
      <c r="G30" s="35"/>
      <c r="H30" s="35"/>
      <c r="I30" s="108">
        <v>0.21</v>
      </c>
      <c r="J30" s="107">
        <f>ROUND(ROUND((SUM(BE84:BE141)),2)*I30,2)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ROUND(SUM(BF84:BF141),2)</f>
        <v>0</v>
      </c>
      <c r="G31" s="35"/>
      <c r="H31" s="35"/>
      <c r="I31" s="108">
        <v>0.15</v>
      </c>
      <c r="J31" s="107">
        <f>ROUND(ROUND((SUM(BF84:BF141)),2)*I31,2)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ROUND(SUM(BG84:BG141),2)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ROUND(SUM(BH84:BH141),2)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ROUND(SUM(BI84:BI141),2)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46"/>
      <c r="G45" s="346"/>
      <c r="H45" s="34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RAV4603 - Staveništní komunikace</v>
      </c>
      <c r="F47" s="346"/>
      <c r="G47" s="346"/>
      <c r="H47" s="34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J84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J85</f>
        <v>0</v>
      </c>
      <c r="K57" s="130"/>
    </row>
    <row r="58" spans="2:11" s="8" customFormat="1" ht="19.5" customHeight="1">
      <c r="B58" s="131"/>
      <c r="C58" s="132"/>
      <c r="D58" s="133" t="s">
        <v>101</v>
      </c>
      <c r="E58" s="134"/>
      <c r="F58" s="134"/>
      <c r="G58" s="134"/>
      <c r="H58" s="134"/>
      <c r="I58" s="135"/>
      <c r="J58" s="136">
        <f>J86</f>
        <v>0</v>
      </c>
      <c r="K58" s="137"/>
    </row>
    <row r="59" spans="2:11" s="8" customFormat="1" ht="19.5" customHeight="1">
      <c r="B59" s="131"/>
      <c r="C59" s="132"/>
      <c r="D59" s="133" t="s">
        <v>105</v>
      </c>
      <c r="E59" s="134"/>
      <c r="F59" s="134"/>
      <c r="G59" s="134"/>
      <c r="H59" s="134"/>
      <c r="I59" s="135"/>
      <c r="J59" s="136">
        <f>J106</f>
        <v>0</v>
      </c>
      <c r="K59" s="137"/>
    </row>
    <row r="60" spans="2:11" s="8" customFormat="1" ht="19.5" customHeight="1">
      <c r="B60" s="131"/>
      <c r="C60" s="132"/>
      <c r="D60" s="133" t="s">
        <v>107</v>
      </c>
      <c r="E60" s="134"/>
      <c r="F60" s="134"/>
      <c r="G60" s="134"/>
      <c r="H60" s="134"/>
      <c r="I60" s="135"/>
      <c r="J60" s="136">
        <f>J117</f>
        <v>0</v>
      </c>
      <c r="K60" s="137"/>
    </row>
    <row r="61" spans="2:11" s="8" customFormat="1" ht="19.5" customHeight="1">
      <c r="B61" s="131"/>
      <c r="C61" s="132"/>
      <c r="D61" s="133" t="s">
        <v>108</v>
      </c>
      <c r="E61" s="134"/>
      <c r="F61" s="134"/>
      <c r="G61" s="134"/>
      <c r="H61" s="134"/>
      <c r="I61" s="135"/>
      <c r="J61" s="136">
        <f>J122</f>
        <v>0</v>
      </c>
      <c r="K61" s="137"/>
    </row>
    <row r="62" spans="2:11" s="8" customFormat="1" ht="19.5" customHeight="1">
      <c r="B62" s="131"/>
      <c r="C62" s="132"/>
      <c r="D62" s="133" t="s">
        <v>109</v>
      </c>
      <c r="E62" s="134"/>
      <c r="F62" s="134"/>
      <c r="G62" s="134"/>
      <c r="H62" s="134"/>
      <c r="I62" s="135"/>
      <c r="J62" s="136">
        <f>J137</f>
        <v>0</v>
      </c>
      <c r="K62" s="137"/>
    </row>
    <row r="63" spans="2:11" s="7" customFormat="1" ht="24.75" customHeight="1">
      <c r="B63" s="124"/>
      <c r="C63" s="125"/>
      <c r="D63" s="126" t="s">
        <v>1498</v>
      </c>
      <c r="E63" s="127"/>
      <c r="F63" s="127"/>
      <c r="G63" s="127"/>
      <c r="H63" s="127"/>
      <c r="I63" s="128"/>
      <c r="J63" s="129">
        <f>J139</f>
        <v>0</v>
      </c>
      <c r="K63" s="130"/>
    </row>
    <row r="64" spans="2:11" s="8" customFormat="1" ht="19.5" customHeight="1">
      <c r="B64" s="131"/>
      <c r="C64" s="132"/>
      <c r="D64" s="133" t="s">
        <v>1499</v>
      </c>
      <c r="E64" s="134"/>
      <c r="F64" s="134"/>
      <c r="G64" s="134"/>
      <c r="H64" s="134"/>
      <c r="I64" s="135"/>
      <c r="J64" s="136">
        <f>J140</f>
        <v>0</v>
      </c>
      <c r="K64" s="137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95"/>
      <c r="J65" s="35"/>
      <c r="K65" s="38"/>
    </row>
    <row r="66" spans="2:11" s="1" customFormat="1" ht="6.75" customHeight="1">
      <c r="B66" s="49"/>
      <c r="C66" s="50"/>
      <c r="D66" s="50"/>
      <c r="E66" s="50"/>
      <c r="F66" s="50"/>
      <c r="G66" s="50"/>
      <c r="H66" s="50"/>
      <c r="I66" s="116"/>
      <c r="J66" s="50"/>
      <c r="K66" s="51"/>
    </row>
    <row r="70" spans="2:12" s="1" customFormat="1" ht="6.75" customHeight="1">
      <c r="B70" s="52"/>
      <c r="C70" s="53"/>
      <c r="D70" s="53"/>
      <c r="E70" s="53"/>
      <c r="F70" s="53"/>
      <c r="G70" s="53"/>
      <c r="H70" s="53"/>
      <c r="I70" s="117"/>
      <c r="J70" s="53"/>
      <c r="K70" s="53"/>
      <c r="L70" s="34"/>
    </row>
    <row r="71" spans="2:12" s="1" customFormat="1" ht="36.75" customHeight="1">
      <c r="B71" s="34"/>
      <c r="C71" s="54" t="s">
        <v>123</v>
      </c>
      <c r="I71" s="138"/>
      <c r="L71" s="34"/>
    </row>
    <row r="72" spans="2:12" s="1" customFormat="1" ht="6.75" customHeight="1">
      <c r="B72" s="34"/>
      <c r="I72" s="138"/>
      <c r="L72" s="34"/>
    </row>
    <row r="73" spans="2:12" s="1" customFormat="1" ht="14.25" customHeight="1">
      <c r="B73" s="34"/>
      <c r="C73" s="56" t="s">
        <v>16</v>
      </c>
      <c r="I73" s="138"/>
      <c r="L73" s="34"/>
    </row>
    <row r="74" spans="2:12" s="1" customFormat="1" ht="22.5" customHeight="1">
      <c r="B74" s="34"/>
      <c r="E74" s="364" t="str">
        <f>E7</f>
        <v>Přístavba menzy ZČU Bory</v>
      </c>
      <c r="F74" s="341"/>
      <c r="G74" s="341"/>
      <c r="H74" s="341"/>
      <c r="I74" s="138"/>
      <c r="L74" s="34"/>
    </row>
    <row r="75" spans="2:12" s="1" customFormat="1" ht="14.25" customHeight="1">
      <c r="B75" s="34"/>
      <c r="C75" s="56" t="s">
        <v>93</v>
      </c>
      <c r="I75" s="138"/>
      <c r="L75" s="34"/>
    </row>
    <row r="76" spans="2:12" s="1" customFormat="1" ht="23.25" customHeight="1">
      <c r="B76" s="34"/>
      <c r="E76" s="338" t="str">
        <f>E9</f>
        <v>RAV4603 - Staveništní komunikace</v>
      </c>
      <c r="F76" s="341"/>
      <c r="G76" s="341"/>
      <c r="H76" s="341"/>
      <c r="I76" s="138"/>
      <c r="L76" s="34"/>
    </row>
    <row r="77" spans="2:12" s="1" customFormat="1" ht="6.75" customHeight="1">
      <c r="B77" s="34"/>
      <c r="I77" s="138"/>
      <c r="L77" s="34"/>
    </row>
    <row r="78" spans="2:12" s="1" customFormat="1" ht="18" customHeight="1">
      <c r="B78" s="34"/>
      <c r="C78" s="56" t="s">
        <v>23</v>
      </c>
      <c r="F78" s="139" t="str">
        <f>F12</f>
        <v>Plzeň</v>
      </c>
      <c r="I78" s="140" t="s">
        <v>25</v>
      </c>
      <c r="J78" s="60" t="str">
        <f>IF(J12="","",J12)</f>
        <v>22.2.2017</v>
      </c>
      <c r="L78" s="34"/>
    </row>
    <row r="79" spans="2:12" s="1" customFormat="1" ht="6.75" customHeight="1">
      <c r="B79" s="34"/>
      <c r="I79" s="138"/>
      <c r="L79" s="34"/>
    </row>
    <row r="80" spans="2:12" s="1" customFormat="1" ht="15">
      <c r="B80" s="34"/>
      <c r="C80" s="56" t="s">
        <v>29</v>
      </c>
      <c r="F80" s="139" t="str">
        <f>E15</f>
        <v>ZČU v Plzni</v>
      </c>
      <c r="I80" s="140" t="s">
        <v>35</v>
      </c>
      <c r="J80" s="139" t="str">
        <f>E21</f>
        <v>RAVAL projekt v.o.s.</v>
      </c>
      <c r="L80" s="34"/>
    </row>
    <row r="81" spans="2:12" s="1" customFormat="1" ht="14.25" customHeight="1">
      <c r="B81" s="34"/>
      <c r="C81" s="56" t="s">
        <v>33</v>
      </c>
      <c r="F81" s="139">
        <f>IF(E18="","",E18)</f>
      </c>
      <c r="I81" s="138"/>
      <c r="L81" s="34"/>
    </row>
    <row r="82" spans="2:12" s="1" customFormat="1" ht="9.75" customHeight="1">
      <c r="B82" s="34"/>
      <c r="I82" s="138"/>
      <c r="L82" s="34"/>
    </row>
    <row r="83" spans="2:20" s="9" customFormat="1" ht="29.25" customHeight="1">
      <c r="B83" s="141"/>
      <c r="C83" s="142" t="s">
        <v>124</v>
      </c>
      <c r="D83" s="143" t="s">
        <v>58</v>
      </c>
      <c r="E83" s="143" t="s">
        <v>54</v>
      </c>
      <c r="F83" s="143" t="s">
        <v>125</v>
      </c>
      <c r="G83" s="143" t="s">
        <v>126</v>
      </c>
      <c r="H83" s="143" t="s">
        <v>127</v>
      </c>
      <c r="I83" s="144" t="s">
        <v>128</v>
      </c>
      <c r="J83" s="143" t="s">
        <v>97</v>
      </c>
      <c r="K83" s="145" t="s">
        <v>129</v>
      </c>
      <c r="L83" s="141"/>
      <c r="M83" s="67" t="s">
        <v>130</v>
      </c>
      <c r="N83" s="68" t="s">
        <v>43</v>
      </c>
      <c r="O83" s="68" t="s">
        <v>131</v>
      </c>
      <c r="P83" s="68" t="s">
        <v>132</v>
      </c>
      <c r="Q83" s="68" t="s">
        <v>133</v>
      </c>
      <c r="R83" s="68" t="s">
        <v>134</v>
      </c>
      <c r="S83" s="68" t="s">
        <v>135</v>
      </c>
      <c r="T83" s="69" t="s">
        <v>136</v>
      </c>
    </row>
    <row r="84" spans="2:63" s="1" customFormat="1" ht="29.25" customHeight="1">
      <c r="B84" s="34"/>
      <c r="C84" s="71" t="s">
        <v>98</v>
      </c>
      <c r="I84" s="138"/>
      <c r="J84" s="146">
        <f>BK84</f>
        <v>0</v>
      </c>
      <c r="L84" s="34"/>
      <c r="M84" s="70"/>
      <c r="N84" s="61"/>
      <c r="O84" s="61"/>
      <c r="P84" s="147">
        <f>P85+P139</f>
        <v>0</v>
      </c>
      <c r="Q84" s="61"/>
      <c r="R84" s="147">
        <f>R85+R139</f>
        <v>302.7348</v>
      </c>
      <c r="S84" s="61"/>
      <c r="T84" s="148">
        <f>T85+T139</f>
        <v>289.34999999999997</v>
      </c>
      <c r="AT84" s="17" t="s">
        <v>72</v>
      </c>
      <c r="AU84" s="17" t="s">
        <v>99</v>
      </c>
      <c r="BK84" s="149">
        <f>BK85+BK139</f>
        <v>0</v>
      </c>
    </row>
    <row r="85" spans="2:63" s="10" customFormat="1" ht="36.75" customHeight="1">
      <c r="B85" s="150"/>
      <c r="D85" s="151" t="s">
        <v>72</v>
      </c>
      <c r="E85" s="152" t="s">
        <v>137</v>
      </c>
      <c r="F85" s="152" t="s">
        <v>138</v>
      </c>
      <c r="I85" s="153"/>
      <c r="J85" s="154">
        <f>BK85</f>
        <v>0</v>
      </c>
      <c r="L85" s="150"/>
      <c r="M85" s="155"/>
      <c r="N85" s="156"/>
      <c r="O85" s="156"/>
      <c r="P85" s="157">
        <f>P86+P106+P117+P122+P137</f>
        <v>0</v>
      </c>
      <c r="Q85" s="156"/>
      <c r="R85" s="157">
        <f>R86+R106+R117+R122+R137</f>
        <v>302.7348</v>
      </c>
      <c r="S85" s="156"/>
      <c r="T85" s="158">
        <f>T86+T106+T117+T122+T137</f>
        <v>289.34999999999997</v>
      </c>
      <c r="AR85" s="151" t="s">
        <v>22</v>
      </c>
      <c r="AT85" s="159" t="s">
        <v>72</v>
      </c>
      <c r="AU85" s="159" t="s">
        <v>73</v>
      </c>
      <c r="AY85" s="151" t="s">
        <v>139</v>
      </c>
      <c r="BK85" s="160">
        <f>BK86+BK106+BK117+BK122+BK137</f>
        <v>0</v>
      </c>
    </row>
    <row r="86" spans="2:63" s="10" customFormat="1" ht="19.5" customHeight="1">
      <c r="B86" s="150"/>
      <c r="D86" s="161" t="s">
        <v>72</v>
      </c>
      <c r="E86" s="162" t="s">
        <v>22</v>
      </c>
      <c r="F86" s="162" t="s">
        <v>140</v>
      </c>
      <c r="I86" s="153"/>
      <c r="J86" s="163">
        <f>BK86</f>
        <v>0</v>
      </c>
      <c r="L86" s="150"/>
      <c r="M86" s="155"/>
      <c r="N86" s="156"/>
      <c r="O86" s="156"/>
      <c r="P86" s="157">
        <f>SUM(P87:P105)</f>
        <v>0</v>
      </c>
      <c r="Q86" s="156"/>
      <c r="R86" s="157">
        <f>SUM(R87:R105)</f>
        <v>0.007200000000000001</v>
      </c>
      <c r="S86" s="156"/>
      <c r="T86" s="158">
        <f>SUM(T87:T105)</f>
        <v>289.34999999999997</v>
      </c>
      <c r="AR86" s="151" t="s">
        <v>22</v>
      </c>
      <c r="AT86" s="159" t="s">
        <v>72</v>
      </c>
      <c r="AU86" s="159" t="s">
        <v>22</v>
      </c>
      <c r="AY86" s="151" t="s">
        <v>139</v>
      </c>
      <c r="BK86" s="160">
        <f>SUM(BK87:BK105)</f>
        <v>0</v>
      </c>
    </row>
    <row r="87" spans="2:65" s="1" customFormat="1" ht="22.5" customHeight="1">
      <c r="B87" s="164"/>
      <c r="C87" s="165" t="s">
        <v>22</v>
      </c>
      <c r="D87" s="165" t="s">
        <v>141</v>
      </c>
      <c r="E87" s="166" t="s">
        <v>1500</v>
      </c>
      <c r="F87" s="167" t="s">
        <v>1501</v>
      </c>
      <c r="G87" s="168" t="s">
        <v>144</v>
      </c>
      <c r="H87" s="169">
        <v>480</v>
      </c>
      <c r="I87" s="170"/>
      <c r="J87" s="171">
        <f>ROUND(I87*H87,2)</f>
        <v>0</v>
      </c>
      <c r="K87" s="167" t="s">
        <v>145</v>
      </c>
      <c r="L87" s="34"/>
      <c r="M87" s="172" t="s">
        <v>20</v>
      </c>
      <c r="N87" s="173" t="s">
        <v>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0.235</v>
      </c>
      <c r="T87" s="175">
        <f>S87*H87</f>
        <v>112.8</v>
      </c>
      <c r="AR87" s="17" t="s">
        <v>146</v>
      </c>
      <c r="AT87" s="17" t="s">
        <v>141</v>
      </c>
      <c r="AU87" s="17" t="s">
        <v>81</v>
      </c>
      <c r="AY87" s="17" t="s">
        <v>139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22</v>
      </c>
      <c r="BK87" s="176">
        <f>ROUND(I87*H87,2)</f>
        <v>0</v>
      </c>
      <c r="BL87" s="17" t="s">
        <v>146</v>
      </c>
      <c r="BM87" s="17" t="s">
        <v>1502</v>
      </c>
    </row>
    <row r="88" spans="2:65" s="1" customFormat="1" ht="22.5" customHeight="1">
      <c r="B88" s="164"/>
      <c r="C88" s="165" t="s">
        <v>81</v>
      </c>
      <c r="D88" s="165" t="s">
        <v>141</v>
      </c>
      <c r="E88" s="166" t="s">
        <v>1503</v>
      </c>
      <c r="F88" s="167" t="s">
        <v>1504</v>
      </c>
      <c r="G88" s="168" t="s">
        <v>144</v>
      </c>
      <c r="H88" s="169">
        <v>480</v>
      </c>
      <c r="I88" s="170"/>
      <c r="J88" s="171">
        <f>ROUND(I88*H88,2)</f>
        <v>0</v>
      </c>
      <c r="K88" s="167" t="s">
        <v>145</v>
      </c>
      <c r="L88" s="34"/>
      <c r="M88" s="172" t="s">
        <v>20</v>
      </c>
      <c r="N88" s="173" t="s">
        <v>44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0.355</v>
      </c>
      <c r="T88" s="175">
        <f>S88*H88</f>
        <v>170.39999999999998</v>
      </c>
      <c r="AR88" s="17" t="s">
        <v>146</v>
      </c>
      <c r="AT88" s="17" t="s">
        <v>141</v>
      </c>
      <c r="AU88" s="17" t="s">
        <v>81</v>
      </c>
      <c r="AY88" s="17" t="s">
        <v>139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146</v>
      </c>
      <c r="BM88" s="17" t="s">
        <v>1505</v>
      </c>
    </row>
    <row r="89" spans="2:51" s="11" customFormat="1" ht="22.5" customHeight="1">
      <c r="B89" s="177"/>
      <c r="D89" s="178" t="s">
        <v>148</v>
      </c>
      <c r="E89" s="179" t="s">
        <v>20</v>
      </c>
      <c r="F89" s="180" t="s">
        <v>1506</v>
      </c>
      <c r="H89" s="181">
        <v>480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79" t="s">
        <v>148</v>
      </c>
      <c r="AU89" s="179" t="s">
        <v>81</v>
      </c>
      <c r="AV89" s="11" t="s">
        <v>81</v>
      </c>
      <c r="AW89" s="11" t="s">
        <v>37</v>
      </c>
      <c r="AX89" s="11" t="s">
        <v>73</v>
      </c>
      <c r="AY89" s="179" t="s">
        <v>139</v>
      </c>
    </row>
    <row r="90" spans="2:51" s="13" customFormat="1" ht="22.5" customHeight="1">
      <c r="B90" s="194"/>
      <c r="D90" s="195" t="s">
        <v>148</v>
      </c>
      <c r="E90" s="196" t="s">
        <v>20</v>
      </c>
      <c r="F90" s="197" t="s">
        <v>151</v>
      </c>
      <c r="H90" s="198">
        <v>480</v>
      </c>
      <c r="I90" s="199"/>
      <c r="L90" s="194"/>
      <c r="M90" s="200"/>
      <c r="N90" s="201"/>
      <c r="O90" s="201"/>
      <c r="P90" s="201"/>
      <c r="Q90" s="201"/>
      <c r="R90" s="201"/>
      <c r="S90" s="201"/>
      <c r="T90" s="202"/>
      <c r="AT90" s="203" t="s">
        <v>148</v>
      </c>
      <c r="AU90" s="203" t="s">
        <v>81</v>
      </c>
      <c r="AV90" s="13" t="s">
        <v>146</v>
      </c>
      <c r="AW90" s="13" t="s">
        <v>37</v>
      </c>
      <c r="AX90" s="13" t="s">
        <v>22</v>
      </c>
      <c r="AY90" s="203" t="s">
        <v>139</v>
      </c>
    </row>
    <row r="91" spans="2:65" s="1" customFormat="1" ht="22.5" customHeight="1">
      <c r="B91" s="164"/>
      <c r="C91" s="165" t="s">
        <v>158</v>
      </c>
      <c r="D91" s="165" t="s">
        <v>141</v>
      </c>
      <c r="E91" s="166" t="s">
        <v>1507</v>
      </c>
      <c r="F91" s="167" t="s">
        <v>1508</v>
      </c>
      <c r="G91" s="168" t="s">
        <v>251</v>
      </c>
      <c r="H91" s="169">
        <v>30</v>
      </c>
      <c r="I91" s="170"/>
      <c r="J91" s="171">
        <f>ROUND(I91*H91,2)</f>
        <v>0</v>
      </c>
      <c r="K91" s="167" t="s">
        <v>145</v>
      </c>
      <c r="L91" s="34"/>
      <c r="M91" s="172" t="s">
        <v>20</v>
      </c>
      <c r="N91" s="173" t="s">
        <v>44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0.205</v>
      </c>
      <c r="T91" s="175">
        <f>S91*H91</f>
        <v>6.1499999999999995</v>
      </c>
      <c r="AR91" s="17" t="s">
        <v>146</v>
      </c>
      <c r="AT91" s="17" t="s">
        <v>141</v>
      </c>
      <c r="AU91" s="17" t="s">
        <v>81</v>
      </c>
      <c r="AY91" s="17" t="s">
        <v>139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146</v>
      </c>
      <c r="BM91" s="17" t="s">
        <v>1509</v>
      </c>
    </row>
    <row r="92" spans="2:51" s="11" customFormat="1" ht="22.5" customHeight="1">
      <c r="B92" s="177"/>
      <c r="D92" s="178" t="s">
        <v>148</v>
      </c>
      <c r="E92" s="179" t="s">
        <v>20</v>
      </c>
      <c r="F92" s="180" t="s">
        <v>304</v>
      </c>
      <c r="H92" s="181">
        <v>30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79" t="s">
        <v>148</v>
      </c>
      <c r="AU92" s="179" t="s">
        <v>81</v>
      </c>
      <c r="AV92" s="11" t="s">
        <v>81</v>
      </c>
      <c r="AW92" s="11" t="s">
        <v>37</v>
      </c>
      <c r="AX92" s="11" t="s">
        <v>73</v>
      </c>
      <c r="AY92" s="179" t="s">
        <v>139</v>
      </c>
    </row>
    <row r="93" spans="2:51" s="12" customFormat="1" ht="22.5" customHeight="1">
      <c r="B93" s="186"/>
      <c r="D93" s="178" t="s">
        <v>148</v>
      </c>
      <c r="E93" s="187" t="s">
        <v>20</v>
      </c>
      <c r="F93" s="188" t="s">
        <v>1510</v>
      </c>
      <c r="H93" s="189" t="s">
        <v>20</v>
      </c>
      <c r="I93" s="190"/>
      <c r="L93" s="186"/>
      <c r="M93" s="191"/>
      <c r="N93" s="192"/>
      <c r="O93" s="192"/>
      <c r="P93" s="192"/>
      <c r="Q93" s="192"/>
      <c r="R93" s="192"/>
      <c r="S93" s="192"/>
      <c r="T93" s="193"/>
      <c r="AT93" s="189" t="s">
        <v>148</v>
      </c>
      <c r="AU93" s="189" t="s">
        <v>81</v>
      </c>
      <c r="AV93" s="12" t="s">
        <v>22</v>
      </c>
      <c r="AW93" s="12" t="s">
        <v>37</v>
      </c>
      <c r="AX93" s="12" t="s">
        <v>73</v>
      </c>
      <c r="AY93" s="189" t="s">
        <v>139</v>
      </c>
    </row>
    <row r="94" spans="2:51" s="13" customFormat="1" ht="22.5" customHeight="1">
      <c r="B94" s="194"/>
      <c r="D94" s="195" t="s">
        <v>148</v>
      </c>
      <c r="E94" s="196" t="s">
        <v>20</v>
      </c>
      <c r="F94" s="197" t="s">
        <v>151</v>
      </c>
      <c r="H94" s="198">
        <v>30</v>
      </c>
      <c r="I94" s="199"/>
      <c r="L94" s="194"/>
      <c r="M94" s="200"/>
      <c r="N94" s="201"/>
      <c r="O94" s="201"/>
      <c r="P94" s="201"/>
      <c r="Q94" s="201"/>
      <c r="R94" s="201"/>
      <c r="S94" s="201"/>
      <c r="T94" s="202"/>
      <c r="AT94" s="203" t="s">
        <v>148</v>
      </c>
      <c r="AU94" s="203" t="s">
        <v>81</v>
      </c>
      <c r="AV94" s="13" t="s">
        <v>146</v>
      </c>
      <c r="AW94" s="13" t="s">
        <v>37</v>
      </c>
      <c r="AX94" s="13" t="s">
        <v>22</v>
      </c>
      <c r="AY94" s="203" t="s">
        <v>139</v>
      </c>
    </row>
    <row r="95" spans="2:65" s="1" customFormat="1" ht="22.5" customHeight="1">
      <c r="B95" s="164"/>
      <c r="C95" s="165" t="s">
        <v>146</v>
      </c>
      <c r="D95" s="165" t="s">
        <v>141</v>
      </c>
      <c r="E95" s="166" t="s">
        <v>1511</v>
      </c>
      <c r="F95" s="167" t="s">
        <v>1512</v>
      </c>
      <c r="G95" s="168" t="s">
        <v>154</v>
      </c>
      <c r="H95" s="169">
        <v>72</v>
      </c>
      <c r="I95" s="170"/>
      <c r="J95" s="171">
        <f>ROUND(I95*H95,2)</f>
        <v>0</v>
      </c>
      <c r="K95" s="167" t="s">
        <v>145</v>
      </c>
      <c r="L95" s="34"/>
      <c r="M95" s="172" t="s">
        <v>20</v>
      </c>
      <c r="N95" s="173" t="s">
        <v>44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146</v>
      </c>
      <c r="AT95" s="17" t="s">
        <v>141</v>
      </c>
      <c r="AU95" s="17" t="s">
        <v>81</v>
      </c>
      <c r="AY95" s="17" t="s">
        <v>139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146</v>
      </c>
      <c r="BM95" s="17" t="s">
        <v>1513</v>
      </c>
    </row>
    <row r="96" spans="2:51" s="11" customFormat="1" ht="22.5" customHeight="1">
      <c r="B96" s="177"/>
      <c r="D96" s="178" t="s">
        <v>148</v>
      </c>
      <c r="E96" s="179" t="s">
        <v>20</v>
      </c>
      <c r="F96" s="180" t="s">
        <v>1514</v>
      </c>
      <c r="H96" s="181">
        <v>72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79" t="s">
        <v>148</v>
      </c>
      <c r="AU96" s="179" t="s">
        <v>81</v>
      </c>
      <c r="AV96" s="11" t="s">
        <v>81</v>
      </c>
      <c r="AW96" s="11" t="s">
        <v>37</v>
      </c>
      <c r="AX96" s="11" t="s">
        <v>73</v>
      </c>
      <c r="AY96" s="179" t="s">
        <v>139</v>
      </c>
    </row>
    <row r="97" spans="2:51" s="13" customFormat="1" ht="22.5" customHeight="1">
      <c r="B97" s="194"/>
      <c r="D97" s="195" t="s">
        <v>148</v>
      </c>
      <c r="E97" s="196" t="s">
        <v>20</v>
      </c>
      <c r="F97" s="197" t="s">
        <v>151</v>
      </c>
      <c r="H97" s="198">
        <v>72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148</v>
      </c>
      <c r="AU97" s="203" t="s">
        <v>81</v>
      </c>
      <c r="AV97" s="13" t="s">
        <v>146</v>
      </c>
      <c r="AW97" s="13" t="s">
        <v>37</v>
      </c>
      <c r="AX97" s="13" t="s">
        <v>22</v>
      </c>
      <c r="AY97" s="203" t="s">
        <v>139</v>
      </c>
    </row>
    <row r="98" spans="2:65" s="1" customFormat="1" ht="22.5" customHeight="1">
      <c r="B98" s="164"/>
      <c r="C98" s="165" t="s">
        <v>166</v>
      </c>
      <c r="D98" s="165" t="s">
        <v>141</v>
      </c>
      <c r="E98" s="166" t="s">
        <v>1515</v>
      </c>
      <c r="F98" s="167" t="s">
        <v>1516</v>
      </c>
      <c r="G98" s="168" t="s">
        <v>144</v>
      </c>
      <c r="H98" s="169">
        <v>480</v>
      </c>
      <c r="I98" s="170"/>
      <c r="J98" s="171">
        <f>ROUND(I98*H98,2)</f>
        <v>0</v>
      </c>
      <c r="K98" s="167" t="s">
        <v>145</v>
      </c>
      <c r="L98" s="34"/>
      <c r="M98" s="172" t="s">
        <v>20</v>
      </c>
      <c r="N98" s="173" t="s">
        <v>44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7" t="s">
        <v>146</v>
      </c>
      <c r="AT98" s="17" t="s">
        <v>141</v>
      </c>
      <c r="AU98" s="17" t="s">
        <v>81</v>
      </c>
      <c r="AY98" s="17" t="s">
        <v>139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22</v>
      </c>
      <c r="BK98" s="176">
        <f>ROUND(I98*H98,2)</f>
        <v>0</v>
      </c>
      <c r="BL98" s="17" t="s">
        <v>146</v>
      </c>
      <c r="BM98" s="17" t="s">
        <v>1517</v>
      </c>
    </row>
    <row r="99" spans="2:51" s="11" customFormat="1" ht="22.5" customHeight="1">
      <c r="B99" s="177"/>
      <c r="D99" s="178" t="s">
        <v>148</v>
      </c>
      <c r="E99" s="179" t="s">
        <v>20</v>
      </c>
      <c r="F99" s="180" t="s">
        <v>1506</v>
      </c>
      <c r="H99" s="181">
        <v>480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79" t="s">
        <v>148</v>
      </c>
      <c r="AU99" s="179" t="s">
        <v>81</v>
      </c>
      <c r="AV99" s="11" t="s">
        <v>81</v>
      </c>
      <c r="AW99" s="11" t="s">
        <v>37</v>
      </c>
      <c r="AX99" s="11" t="s">
        <v>73</v>
      </c>
      <c r="AY99" s="179" t="s">
        <v>139</v>
      </c>
    </row>
    <row r="100" spans="2:51" s="13" customFormat="1" ht="22.5" customHeight="1">
      <c r="B100" s="194"/>
      <c r="D100" s="195" t="s">
        <v>148</v>
      </c>
      <c r="E100" s="196" t="s">
        <v>20</v>
      </c>
      <c r="F100" s="197" t="s">
        <v>151</v>
      </c>
      <c r="H100" s="198">
        <v>480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148</v>
      </c>
      <c r="AU100" s="203" t="s">
        <v>81</v>
      </c>
      <c r="AV100" s="13" t="s">
        <v>146</v>
      </c>
      <c r="AW100" s="13" t="s">
        <v>37</v>
      </c>
      <c r="AX100" s="13" t="s">
        <v>22</v>
      </c>
      <c r="AY100" s="203" t="s">
        <v>139</v>
      </c>
    </row>
    <row r="101" spans="2:65" s="1" customFormat="1" ht="22.5" customHeight="1">
      <c r="B101" s="164"/>
      <c r="C101" s="165" t="s">
        <v>171</v>
      </c>
      <c r="D101" s="165" t="s">
        <v>141</v>
      </c>
      <c r="E101" s="166" t="s">
        <v>1518</v>
      </c>
      <c r="F101" s="167" t="s">
        <v>1519</v>
      </c>
      <c r="G101" s="168" t="s">
        <v>144</v>
      </c>
      <c r="H101" s="169">
        <v>480</v>
      </c>
      <c r="I101" s="170"/>
      <c r="J101" s="171">
        <f>ROUND(I101*H101,2)</f>
        <v>0</v>
      </c>
      <c r="K101" s="167" t="s">
        <v>145</v>
      </c>
      <c r="L101" s="34"/>
      <c r="M101" s="172" t="s">
        <v>20</v>
      </c>
      <c r="N101" s="173" t="s">
        <v>44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146</v>
      </c>
      <c r="AT101" s="17" t="s">
        <v>141</v>
      </c>
      <c r="AU101" s="17" t="s">
        <v>81</v>
      </c>
      <c r="AY101" s="17" t="s">
        <v>139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22</v>
      </c>
      <c r="BK101" s="176">
        <f>ROUND(I101*H101,2)</f>
        <v>0</v>
      </c>
      <c r="BL101" s="17" t="s">
        <v>146</v>
      </c>
      <c r="BM101" s="17" t="s">
        <v>1520</v>
      </c>
    </row>
    <row r="102" spans="2:51" s="11" customFormat="1" ht="22.5" customHeight="1">
      <c r="B102" s="177"/>
      <c r="D102" s="178" t="s">
        <v>148</v>
      </c>
      <c r="E102" s="179" t="s">
        <v>20</v>
      </c>
      <c r="F102" s="180" t="s">
        <v>1506</v>
      </c>
      <c r="H102" s="181">
        <v>480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148</v>
      </c>
      <c r="AU102" s="179" t="s">
        <v>81</v>
      </c>
      <c r="AV102" s="11" t="s">
        <v>81</v>
      </c>
      <c r="AW102" s="11" t="s">
        <v>37</v>
      </c>
      <c r="AX102" s="11" t="s">
        <v>73</v>
      </c>
      <c r="AY102" s="179" t="s">
        <v>139</v>
      </c>
    </row>
    <row r="103" spans="2:51" s="13" customFormat="1" ht="22.5" customHeight="1">
      <c r="B103" s="194"/>
      <c r="D103" s="195" t="s">
        <v>148</v>
      </c>
      <c r="E103" s="196" t="s">
        <v>20</v>
      </c>
      <c r="F103" s="197" t="s">
        <v>151</v>
      </c>
      <c r="H103" s="198">
        <v>480</v>
      </c>
      <c r="I103" s="199"/>
      <c r="L103" s="194"/>
      <c r="M103" s="200"/>
      <c r="N103" s="201"/>
      <c r="O103" s="201"/>
      <c r="P103" s="201"/>
      <c r="Q103" s="201"/>
      <c r="R103" s="201"/>
      <c r="S103" s="201"/>
      <c r="T103" s="202"/>
      <c r="AT103" s="203" t="s">
        <v>148</v>
      </c>
      <c r="AU103" s="203" t="s">
        <v>81</v>
      </c>
      <c r="AV103" s="13" t="s">
        <v>146</v>
      </c>
      <c r="AW103" s="13" t="s">
        <v>37</v>
      </c>
      <c r="AX103" s="13" t="s">
        <v>22</v>
      </c>
      <c r="AY103" s="203" t="s">
        <v>139</v>
      </c>
    </row>
    <row r="104" spans="2:65" s="1" customFormat="1" ht="22.5" customHeight="1">
      <c r="B104" s="164"/>
      <c r="C104" s="207" t="s">
        <v>174</v>
      </c>
      <c r="D104" s="207" t="s">
        <v>241</v>
      </c>
      <c r="E104" s="208" t="s">
        <v>1521</v>
      </c>
      <c r="F104" s="209" t="s">
        <v>1522</v>
      </c>
      <c r="G104" s="210" t="s">
        <v>1147</v>
      </c>
      <c r="H104" s="211">
        <v>7.2</v>
      </c>
      <c r="I104" s="212"/>
      <c r="J104" s="213">
        <f>ROUND(I104*H104,2)</f>
        <v>0</v>
      </c>
      <c r="K104" s="209" t="s">
        <v>145</v>
      </c>
      <c r="L104" s="214"/>
      <c r="M104" s="215" t="s">
        <v>20</v>
      </c>
      <c r="N104" s="216" t="s">
        <v>44</v>
      </c>
      <c r="O104" s="35"/>
      <c r="P104" s="174">
        <f>O104*H104</f>
        <v>0</v>
      </c>
      <c r="Q104" s="174">
        <v>0.001</v>
      </c>
      <c r="R104" s="174">
        <f>Q104*H104</f>
        <v>0.007200000000000001</v>
      </c>
      <c r="S104" s="174">
        <v>0</v>
      </c>
      <c r="T104" s="175">
        <f>S104*H104</f>
        <v>0</v>
      </c>
      <c r="AR104" s="17" t="s">
        <v>179</v>
      </c>
      <c r="AT104" s="17" t="s">
        <v>241</v>
      </c>
      <c r="AU104" s="17" t="s">
        <v>81</v>
      </c>
      <c r="AY104" s="17" t="s">
        <v>139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22</v>
      </c>
      <c r="BK104" s="176">
        <f>ROUND(I104*H104,2)</f>
        <v>0</v>
      </c>
      <c r="BL104" s="17" t="s">
        <v>146</v>
      </c>
      <c r="BM104" s="17" t="s">
        <v>1523</v>
      </c>
    </row>
    <row r="105" spans="2:51" s="11" customFormat="1" ht="22.5" customHeight="1">
      <c r="B105" s="177"/>
      <c r="D105" s="178" t="s">
        <v>148</v>
      </c>
      <c r="F105" s="180" t="s">
        <v>1524</v>
      </c>
      <c r="H105" s="181">
        <v>7.2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148</v>
      </c>
      <c r="AU105" s="179" t="s">
        <v>81</v>
      </c>
      <c r="AV105" s="11" t="s">
        <v>81</v>
      </c>
      <c r="AW105" s="11" t="s">
        <v>4</v>
      </c>
      <c r="AX105" s="11" t="s">
        <v>22</v>
      </c>
      <c r="AY105" s="179" t="s">
        <v>139</v>
      </c>
    </row>
    <row r="106" spans="2:63" s="10" customFormat="1" ht="29.25" customHeight="1">
      <c r="B106" s="150"/>
      <c r="D106" s="161" t="s">
        <v>72</v>
      </c>
      <c r="E106" s="162" t="s">
        <v>166</v>
      </c>
      <c r="F106" s="162" t="s">
        <v>458</v>
      </c>
      <c r="I106" s="153"/>
      <c r="J106" s="163">
        <f>BK106</f>
        <v>0</v>
      </c>
      <c r="L106" s="150"/>
      <c r="M106" s="155"/>
      <c r="N106" s="156"/>
      <c r="O106" s="156"/>
      <c r="P106" s="157">
        <f>SUM(P107:P116)</f>
        <v>0</v>
      </c>
      <c r="Q106" s="156"/>
      <c r="R106" s="157">
        <f>SUM(R107:R116)</f>
        <v>295.752</v>
      </c>
      <c r="S106" s="156"/>
      <c r="T106" s="158">
        <f>SUM(T107:T116)</f>
        <v>0</v>
      </c>
      <c r="AR106" s="151" t="s">
        <v>22</v>
      </c>
      <c r="AT106" s="159" t="s">
        <v>72</v>
      </c>
      <c r="AU106" s="159" t="s">
        <v>22</v>
      </c>
      <c r="AY106" s="151" t="s">
        <v>139</v>
      </c>
      <c r="BK106" s="160">
        <f>SUM(BK107:BK116)</f>
        <v>0</v>
      </c>
    </row>
    <row r="107" spans="2:65" s="1" customFormat="1" ht="22.5" customHeight="1">
      <c r="B107" s="164"/>
      <c r="C107" s="165" t="s">
        <v>179</v>
      </c>
      <c r="D107" s="165" t="s">
        <v>141</v>
      </c>
      <c r="E107" s="166" t="s">
        <v>1525</v>
      </c>
      <c r="F107" s="167" t="s">
        <v>1526</v>
      </c>
      <c r="G107" s="168" t="s">
        <v>144</v>
      </c>
      <c r="H107" s="169">
        <v>480</v>
      </c>
      <c r="I107" s="170"/>
      <c r="J107" s="171">
        <f>ROUND(I107*H107,2)</f>
        <v>0</v>
      </c>
      <c r="K107" s="167" t="s">
        <v>145</v>
      </c>
      <c r="L107" s="34"/>
      <c r="M107" s="172" t="s">
        <v>20</v>
      </c>
      <c r="N107" s="173" t="s">
        <v>44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7" t="s">
        <v>146</v>
      </c>
      <c r="AT107" s="17" t="s">
        <v>141</v>
      </c>
      <c r="AU107" s="17" t="s">
        <v>81</v>
      </c>
      <c r="AY107" s="17" t="s">
        <v>139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22</v>
      </c>
      <c r="BK107" s="176">
        <f>ROUND(I107*H107,2)</f>
        <v>0</v>
      </c>
      <c r="BL107" s="17" t="s">
        <v>146</v>
      </c>
      <c r="BM107" s="17" t="s">
        <v>1527</v>
      </c>
    </row>
    <row r="108" spans="2:51" s="11" customFormat="1" ht="22.5" customHeight="1">
      <c r="B108" s="177"/>
      <c r="D108" s="178" t="s">
        <v>148</v>
      </c>
      <c r="E108" s="179" t="s">
        <v>20</v>
      </c>
      <c r="F108" s="180" t="s">
        <v>1506</v>
      </c>
      <c r="H108" s="181">
        <v>480</v>
      </c>
      <c r="I108" s="182"/>
      <c r="L108" s="177"/>
      <c r="M108" s="183"/>
      <c r="N108" s="184"/>
      <c r="O108" s="184"/>
      <c r="P108" s="184"/>
      <c r="Q108" s="184"/>
      <c r="R108" s="184"/>
      <c r="S108" s="184"/>
      <c r="T108" s="185"/>
      <c r="AT108" s="179" t="s">
        <v>148</v>
      </c>
      <c r="AU108" s="179" t="s">
        <v>81</v>
      </c>
      <c r="AV108" s="11" t="s">
        <v>81</v>
      </c>
      <c r="AW108" s="11" t="s">
        <v>37</v>
      </c>
      <c r="AX108" s="11" t="s">
        <v>73</v>
      </c>
      <c r="AY108" s="179" t="s">
        <v>139</v>
      </c>
    </row>
    <row r="109" spans="2:51" s="13" customFormat="1" ht="22.5" customHeight="1">
      <c r="B109" s="194"/>
      <c r="D109" s="195" t="s">
        <v>148</v>
      </c>
      <c r="E109" s="196" t="s">
        <v>20</v>
      </c>
      <c r="F109" s="197" t="s">
        <v>151</v>
      </c>
      <c r="H109" s="198">
        <v>480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148</v>
      </c>
      <c r="AU109" s="203" t="s">
        <v>81</v>
      </c>
      <c r="AV109" s="13" t="s">
        <v>146</v>
      </c>
      <c r="AW109" s="13" t="s">
        <v>37</v>
      </c>
      <c r="AX109" s="13" t="s">
        <v>22</v>
      </c>
      <c r="AY109" s="203" t="s">
        <v>139</v>
      </c>
    </row>
    <row r="110" spans="2:65" s="1" customFormat="1" ht="22.5" customHeight="1">
      <c r="B110" s="164"/>
      <c r="C110" s="165" t="s">
        <v>184</v>
      </c>
      <c r="D110" s="165" t="s">
        <v>141</v>
      </c>
      <c r="E110" s="166" t="s">
        <v>1528</v>
      </c>
      <c r="F110" s="167" t="s">
        <v>1529</v>
      </c>
      <c r="G110" s="168" t="s">
        <v>144</v>
      </c>
      <c r="H110" s="169">
        <v>480</v>
      </c>
      <c r="I110" s="170"/>
      <c r="J110" s="171">
        <f>ROUND(I110*H110,2)</f>
        <v>0</v>
      </c>
      <c r="K110" s="167" t="s">
        <v>145</v>
      </c>
      <c r="L110" s="34"/>
      <c r="M110" s="172" t="s">
        <v>20</v>
      </c>
      <c r="N110" s="173" t="s">
        <v>44</v>
      </c>
      <c r="O110" s="35"/>
      <c r="P110" s="174">
        <f>O110*H110</f>
        <v>0</v>
      </c>
      <c r="Q110" s="174">
        <v>0.0835</v>
      </c>
      <c r="R110" s="174">
        <f>Q110*H110</f>
        <v>40.080000000000005</v>
      </c>
      <c r="S110" s="174">
        <v>0</v>
      </c>
      <c r="T110" s="175">
        <f>S110*H110</f>
        <v>0</v>
      </c>
      <c r="AR110" s="17" t="s">
        <v>146</v>
      </c>
      <c r="AT110" s="17" t="s">
        <v>141</v>
      </c>
      <c r="AU110" s="17" t="s">
        <v>81</v>
      </c>
      <c r="AY110" s="17" t="s">
        <v>139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22</v>
      </c>
      <c r="BK110" s="176">
        <f>ROUND(I110*H110,2)</f>
        <v>0</v>
      </c>
      <c r="BL110" s="17" t="s">
        <v>146</v>
      </c>
      <c r="BM110" s="17" t="s">
        <v>1530</v>
      </c>
    </row>
    <row r="111" spans="2:51" s="11" customFormat="1" ht="22.5" customHeight="1">
      <c r="B111" s="177"/>
      <c r="D111" s="178" t="s">
        <v>148</v>
      </c>
      <c r="E111" s="179" t="s">
        <v>20</v>
      </c>
      <c r="F111" s="180" t="s">
        <v>1506</v>
      </c>
      <c r="H111" s="181">
        <v>480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148</v>
      </c>
      <c r="AU111" s="179" t="s">
        <v>81</v>
      </c>
      <c r="AV111" s="11" t="s">
        <v>81</v>
      </c>
      <c r="AW111" s="11" t="s">
        <v>37</v>
      </c>
      <c r="AX111" s="11" t="s">
        <v>73</v>
      </c>
      <c r="AY111" s="179" t="s">
        <v>139</v>
      </c>
    </row>
    <row r="112" spans="2:51" s="13" customFormat="1" ht="22.5" customHeight="1">
      <c r="B112" s="194"/>
      <c r="D112" s="195" t="s">
        <v>148</v>
      </c>
      <c r="E112" s="196" t="s">
        <v>20</v>
      </c>
      <c r="F112" s="197" t="s">
        <v>151</v>
      </c>
      <c r="H112" s="198">
        <v>480</v>
      </c>
      <c r="I112" s="199"/>
      <c r="L112" s="194"/>
      <c r="M112" s="200"/>
      <c r="N112" s="201"/>
      <c r="O112" s="201"/>
      <c r="P112" s="201"/>
      <c r="Q112" s="201"/>
      <c r="R112" s="201"/>
      <c r="S112" s="201"/>
      <c r="T112" s="202"/>
      <c r="AT112" s="203" t="s">
        <v>148</v>
      </c>
      <c r="AU112" s="203" t="s">
        <v>81</v>
      </c>
      <c r="AV112" s="13" t="s">
        <v>146</v>
      </c>
      <c r="AW112" s="13" t="s">
        <v>37</v>
      </c>
      <c r="AX112" s="13" t="s">
        <v>22</v>
      </c>
      <c r="AY112" s="203" t="s">
        <v>139</v>
      </c>
    </row>
    <row r="113" spans="2:65" s="1" customFormat="1" ht="22.5" customHeight="1">
      <c r="B113" s="164"/>
      <c r="C113" s="207" t="s">
        <v>27</v>
      </c>
      <c r="D113" s="207" t="s">
        <v>241</v>
      </c>
      <c r="E113" s="208" t="s">
        <v>1531</v>
      </c>
      <c r="F113" s="209" t="s">
        <v>1532</v>
      </c>
      <c r="G113" s="210" t="s">
        <v>318</v>
      </c>
      <c r="H113" s="211">
        <v>134</v>
      </c>
      <c r="I113" s="212"/>
      <c r="J113" s="213">
        <f>ROUND(I113*H113,2)</f>
        <v>0</v>
      </c>
      <c r="K113" s="209" t="s">
        <v>145</v>
      </c>
      <c r="L113" s="214"/>
      <c r="M113" s="215" t="s">
        <v>20</v>
      </c>
      <c r="N113" s="216" t="s">
        <v>44</v>
      </c>
      <c r="O113" s="35"/>
      <c r="P113" s="174">
        <f>O113*H113</f>
        <v>0</v>
      </c>
      <c r="Q113" s="174">
        <v>1.908</v>
      </c>
      <c r="R113" s="174">
        <f>Q113*H113</f>
        <v>255.672</v>
      </c>
      <c r="S113" s="174">
        <v>0</v>
      </c>
      <c r="T113" s="175">
        <f>S113*H113</f>
        <v>0</v>
      </c>
      <c r="AR113" s="17" t="s">
        <v>179</v>
      </c>
      <c r="AT113" s="17" t="s">
        <v>241</v>
      </c>
      <c r="AU113" s="17" t="s">
        <v>81</v>
      </c>
      <c r="AY113" s="17" t="s">
        <v>139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22</v>
      </c>
      <c r="BK113" s="176">
        <f>ROUND(I113*H113,2)</f>
        <v>0</v>
      </c>
      <c r="BL113" s="17" t="s">
        <v>146</v>
      </c>
      <c r="BM113" s="17" t="s">
        <v>1533</v>
      </c>
    </row>
    <row r="114" spans="2:51" s="11" customFormat="1" ht="22.5" customHeight="1">
      <c r="B114" s="177"/>
      <c r="D114" s="178" t="s">
        <v>148</v>
      </c>
      <c r="E114" s="179" t="s">
        <v>20</v>
      </c>
      <c r="F114" s="180" t="s">
        <v>840</v>
      </c>
      <c r="H114" s="181">
        <v>134</v>
      </c>
      <c r="I114" s="182"/>
      <c r="L114" s="177"/>
      <c r="M114" s="183"/>
      <c r="N114" s="184"/>
      <c r="O114" s="184"/>
      <c r="P114" s="184"/>
      <c r="Q114" s="184"/>
      <c r="R114" s="184"/>
      <c r="S114" s="184"/>
      <c r="T114" s="185"/>
      <c r="AT114" s="179" t="s">
        <v>148</v>
      </c>
      <c r="AU114" s="179" t="s">
        <v>81</v>
      </c>
      <c r="AV114" s="11" t="s">
        <v>81</v>
      </c>
      <c r="AW114" s="11" t="s">
        <v>37</v>
      </c>
      <c r="AX114" s="11" t="s">
        <v>73</v>
      </c>
      <c r="AY114" s="179" t="s">
        <v>139</v>
      </c>
    </row>
    <row r="115" spans="2:51" s="12" customFormat="1" ht="22.5" customHeight="1">
      <c r="B115" s="186"/>
      <c r="D115" s="178" t="s">
        <v>148</v>
      </c>
      <c r="E115" s="187" t="s">
        <v>20</v>
      </c>
      <c r="F115" s="188" t="s">
        <v>1534</v>
      </c>
      <c r="H115" s="189" t="s">
        <v>20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9" t="s">
        <v>148</v>
      </c>
      <c r="AU115" s="189" t="s">
        <v>81</v>
      </c>
      <c r="AV115" s="12" t="s">
        <v>22</v>
      </c>
      <c r="AW115" s="12" t="s">
        <v>37</v>
      </c>
      <c r="AX115" s="12" t="s">
        <v>73</v>
      </c>
      <c r="AY115" s="189" t="s">
        <v>139</v>
      </c>
    </row>
    <row r="116" spans="2:51" s="13" customFormat="1" ht="22.5" customHeight="1">
      <c r="B116" s="194"/>
      <c r="D116" s="178" t="s">
        <v>148</v>
      </c>
      <c r="E116" s="204" t="s">
        <v>20</v>
      </c>
      <c r="F116" s="205" t="s">
        <v>151</v>
      </c>
      <c r="H116" s="206">
        <v>134</v>
      </c>
      <c r="I116" s="199"/>
      <c r="L116" s="194"/>
      <c r="M116" s="200"/>
      <c r="N116" s="201"/>
      <c r="O116" s="201"/>
      <c r="P116" s="201"/>
      <c r="Q116" s="201"/>
      <c r="R116" s="201"/>
      <c r="S116" s="201"/>
      <c r="T116" s="202"/>
      <c r="AT116" s="203" t="s">
        <v>148</v>
      </c>
      <c r="AU116" s="203" t="s">
        <v>81</v>
      </c>
      <c r="AV116" s="13" t="s">
        <v>146</v>
      </c>
      <c r="AW116" s="13" t="s">
        <v>37</v>
      </c>
      <c r="AX116" s="13" t="s">
        <v>22</v>
      </c>
      <c r="AY116" s="203" t="s">
        <v>139</v>
      </c>
    </row>
    <row r="117" spans="2:63" s="10" customFormat="1" ht="29.25" customHeight="1">
      <c r="B117" s="150"/>
      <c r="D117" s="161" t="s">
        <v>72</v>
      </c>
      <c r="E117" s="162" t="s">
        <v>184</v>
      </c>
      <c r="F117" s="162" t="s">
        <v>669</v>
      </c>
      <c r="I117" s="153"/>
      <c r="J117" s="163">
        <f>BK117</f>
        <v>0</v>
      </c>
      <c r="L117" s="150"/>
      <c r="M117" s="155"/>
      <c r="N117" s="156"/>
      <c r="O117" s="156"/>
      <c r="P117" s="157">
        <f>SUM(P118:P121)</f>
        <v>0</v>
      </c>
      <c r="Q117" s="156"/>
      <c r="R117" s="157">
        <f>SUM(R118:R121)</f>
        <v>6.9756</v>
      </c>
      <c r="S117" s="156"/>
      <c r="T117" s="158">
        <f>SUM(T118:T121)</f>
        <v>0</v>
      </c>
      <c r="AR117" s="151" t="s">
        <v>22</v>
      </c>
      <c r="AT117" s="159" t="s">
        <v>72</v>
      </c>
      <c r="AU117" s="159" t="s">
        <v>22</v>
      </c>
      <c r="AY117" s="151" t="s">
        <v>139</v>
      </c>
      <c r="BK117" s="160">
        <f>SUM(BK118:BK121)</f>
        <v>0</v>
      </c>
    </row>
    <row r="118" spans="2:65" s="1" customFormat="1" ht="31.5" customHeight="1">
      <c r="B118" s="164"/>
      <c r="C118" s="165" t="s">
        <v>193</v>
      </c>
      <c r="D118" s="165" t="s">
        <v>141</v>
      </c>
      <c r="E118" s="166" t="s">
        <v>1535</v>
      </c>
      <c r="F118" s="167" t="s">
        <v>1536</v>
      </c>
      <c r="G118" s="168" t="s">
        <v>251</v>
      </c>
      <c r="H118" s="169">
        <v>30</v>
      </c>
      <c r="I118" s="170"/>
      <c r="J118" s="171">
        <f>ROUND(I118*H118,2)</f>
        <v>0</v>
      </c>
      <c r="K118" s="167" t="s">
        <v>145</v>
      </c>
      <c r="L118" s="34"/>
      <c r="M118" s="172" t="s">
        <v>20</v>
      </c>
      <c r="N118" s="173" t="s">
        <v>44</v>
      </c>
      <c r="O118" s="35"/>
      <c r="P118" s="174">
        <f>O118*H118</f>
        <v>0</v>
      </c>
      <c r="Q118" s="174">
        <v>0.1295</v>
      </c>
      <c r="R118" s="174">
        <f>Q118*H118</f>
        <v>3.8850000000000002</v>
      </c>
      <c r="S118" s="174">
        <v>0</v>
      </c>
      <c r="T118" s="175">
        <f>S118*H118</f>
        <v>0</v>
      </c>
      <c r="AR118" s="17" t="s">
        <v>146</v>
      </c>
      <c r="AT118" s="17" t="s">
        <v>141</v>
      </c>
      <c r="AU118" s="17" t="s">
        <v>81</v>
      </c>
      <c r="AY118" s="17" t="s">
        <v>139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22</v>
      </c>
      <c r="BK118" s="176">
        <f>ROUND(I118*H118,2)</f>
        <v>0</v>
      </c>
      <c r="BL118" s="17" t="s">
        <v>146</v>
      </c>
      <c r="BM118" s="17" t="s">
        <v>1537</v>
      </c>
    </row>
    <row r="119" spans="2:65" s="1" customFormat="1" ht="22.5" customHeight="1">
      <c r="B119" s="164"/>
      <c r="C119" s="207" t="s">
        <v>205</v>
      </c>
      <c r="D119" s="207" t="s">
        <v>241</v>
      </c>
      <c r="E119" s="208" t="s">
        <v>1538</v>
      </c>
      <c r="F119" s="209" t="s">
        <v>1539</v>
      </c>
      <c r="G119" s="210" t="s">
        <v>318</v>
      </c>
      <c r="H119" s="211">
        <v>30.3</v>
      </c>
      <c r="I119" s="212"/>
      <c r="J119" s="213">
        <f>ROUND(I119*H119,2)</f>
        <v>0</v>
      </c>
      <c r="K119" s="209" t="s">
        <v>145</v>
      </c>
      <c r="L119" s="214"/>
      <c r="M119" s="215" t="s">
        <v>20</v>
      </c>
      <c r="N119" s="216" t="s">
        <v>44</v>
      </c>
      <c r="O119" s="35"/>
      <c r="P119" s="174">
        <f>O119*H119</f>
        <v>0</v>
      </c>
      <c r="Q119" s="174">
        <v>0.102</v>
      </c>
      <c r="R119" s="174">
        <f>Q119*H119</f>
        <v>3.0906</v>
      </c>
      <c r="S119" s="174">
        <v>0</v>
      </c>
      <c r="T119" s="175">
        <f>S119*H119</f>
        <v>0</v>
      </c>
      <c r="AR119" s="17" t="s">
        <v>179</v>
      </c>
      <c r="AT119" s="17" t="s">
        <v>241</v>
      </c>
      <c r="AU119" s="17" t="s">
        <v>81</v>
      </c>
      <c r="AY119" s="17" t="s">
        <v>139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22</v>
      </c>
      <c r="BK119" s="176">
        <f>ROUND(I119*H119,2)</f>
        <v>0</v>
      </c>
      <c r="BL119" s="17" t="s">
        <v>146</v>
      </c>
      <c r="BM119" s="17" t="s">
        <v>1540</v>
      </c>
    </row>
    <row r="120" spans="2:51" s="11" customFormat="1" ht="22.5" customHeight="1">
      <c r="B120" s="177"/>
      <c r="D120" s="195" t="s">
        <v>148</v>
      </c>
      <c r="F120" s="218" t="s">
        <v>1541</v>
      </c>
      <c r="H120" s="219">
        <v>30.3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148</v>
      </c>
      <c r="AU120" s="179" t="s">
        <v>81</v>
      </c>
      <c r="AV120" s="11" t="s">
        <v>81</v>
      </c>
      <c r="AW120" s="11" t="s">
        <v>4</v>
      </c>
      <c r="AX120" s="11" t="s">
        <v>22</v>
      </c>
      <c r="AY120" s="179" t="s">
        <v>139</v>
      </c>
    </row>
    <row r="121" spans="2:65" s="1" customFormat="1" ht="22.5" customHeight="1">
      <c r="B121" s="164"/>
      <c r="C121" s="165" t="s">
        <v>210</v>
      </c>
      <c r="D121" s="165" t="s">
        <v>141</v>
      </c>
      <c r="E121" s="166" t="s">
        <v>1542</v>
      </c>
      <c r="F121" s="167" t="s">
        <v>1543</v>
      </c>
      <c r="G121" s="168" t="s">
        <v>318</v>
      </c>
      <c r="H121" s="169">
        <v>30</v>
      </c>
      <c r="I121" s="170"/>
      <c r="J121" s="171">
        <f>ROUND(I121*H121,2)</f>
        <v>0</v>
      </c>
      <c r="K121" s="167" t="s">
        <v>20</v>
      </c>
      <c r="L121" s="34"/>
      <c r="M121" s="172" t="s">
        <v>20</v>
      </c>
      <c r="N121" s="173" t="s">
        <v>44</v>
      </c>
      <c r="O121" s="35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7" t="s">
        <v>146</v>
      </c>
      <c r="AT121" s="17" t="s">
        <v>141</v>
      </c>
      <c r="AU121" s="17" t="s">
        <v>81</v>
      </c>
      <c r="AY121" s="17" t="s">
        <v>139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7" t="s">
        <v>22</v>
      </c>
      <c r="BK121" s="176">
        <f>ROUND(I121*H121,2)</f>
        <v>0</v>
      </c>
      <c r="BL121" s="17" t="s">
        <v>146</v>
      </c>
      <c r="BM121" s="17" t="s">
        <v>1544</v>
      </c>
    </row>
    <row r="122" spans="2:63" s="10" customFormat="1" ht="29.25" customHeight="1">
      <c r="B122" s="150"/>
      <c r="D122" s="161" t="s">
        <v>72</v>
      </c>
      <c r="E122" s="162" t="s">
        <v>793</v>
      </c>
      <c r="F122" s="162" t="s">
        <v>794</v>
      </c>
      <c r="I122" s="153"/>
      <c r="J122" s="163">
        <f>BK122</f>
        <v>0</v>
      </c>
      <c r="L122" s="150"/>
      <c r="M122" s="155"/>
      <c r="N122" s="156"/>
      <c r="O122" s="156"/>
      <c r="P122" s="157">
        <f>SUM(P123:P136)</f>
        <v>0</v>
      </c>
      <c r="Q122" s="156"/>
      <c r="R122" s="157">
        <f>SUM(R123:R136)</f>
        <v>0</v>
      </c>
      <c r="S122" s="156"/>
      <c r="T122" s="158">
        <f>SUM(T123:T136)</f>
        <v>0</v>
      </c>
      <c r="AR122" s="151" t="s">
        <v>22</v>
      </c>
      <c r="AT122" s="159" t="s">
        <v>72</v>
      </c>
      <c r="AU122" s="159" t="s">
        <v>22</v>
      </c>
      <c r="AY122" s="151" t="s">
        <v>139</v>
      </c>
      <c r="BK122" s="160">
        <f>SUM(BK123:BK136)</f>
        <v>0</v>
      </c>
    </row>
    <row r="123" spans="2:65" s="1" customFormat="1" ht="22.5" customHeight="1">
      <c r="B123" s="164"/>
      <c r="C123" s="165" t="s">
        <v>214</v>
      </c>
      <c r="D123" s="165" t="s">
        <v>141</v>
      </c>
      <c r="E123" s="166" t="s">
        <v>1545</v>
      </c>
      <c r="F123" s="167" t="s">
        <v>1546</v>
      </c>
      <c r="G123" s="168" t="s">
        <v>220</v>
      </c>
      <c r="H123" s="169">
        <v>112.8</v>
      </c>
      <c r="I123" s="170"/>
      <c r="J123" s="171">
        <f>ROUND(I123*H123,2)</f>
        <v>0</v>
      </c>
      <c r="K123" s="167" t="s">
        <v>145</v>
      </c>
      <c r="L123" s="34"/>
      <c r="M123" s="172" t="s">
        <v>20</v>
      </c>
      <c r="N123" s="173" t="s">
        <v>44</v>
      </c>
      <c r="O123" s="35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AR123" s="17" t="s">
        <v>146</v>
      </c>
      <c r="AT123" s="17" t="s">
        <v>141</v>
      </c>
      <c r="AU123" s="17" t="s">
        <v>81</v>
      </c>
      <c r="AY123" s="17" t="s">
        <v>139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22</v>
      </c>
      <c r="BK123" s="176">
        <f>ROUND(I123*H123,2)</f>
        <v>0</v>
      </c>
      <c r="BL123" s="17" t="s">
        <v>146</v>
      </c>
      <c r="BM123" s="17" t="s">
        <v>1547</v>
      </c>
    </row>
    <row r="124" spans="2:51" s="11" customFormat="1" ht="22.5" customHeight="1">
      <c r="B124" s="177"/>
      <c r="D124" s="178" t="s">
        <v>148</v>
      </c>
      <c r="E124" s="179" t="s">
        <v>20</v>
      </c>
      <c r="F124" s="180" t="s">
        <v>1548</v>
      </c>
      <c r="H124" s="181">
        <v>112.8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79" t="s">
        <v>148</v>
      </c>
      <c r="AU124" s="179" t="s">
        <v>81</v>
      </c>
      <c r="AV124" s="11" t="s">
        <v>81</v>
      </c>
      <c r="AW124" s="11" t="s">
        <v>37</v>
      </c>
      <c r="AX124" s="11" t="s">
        <v>73</v>
      </c>
      <c r="AY124" s="179" t="s">
        <v>139</v>
      </c>
    </row>
    <row r="125" spans="2:51" s="13" customFormat="1" ht="22.5" customHeight="1">
      <c r="B125" s="194"/>
      <c r="D125" s="195" t="s">
        <v>148</v>
      </c>
      <c r="E125" s="196" t="s">
        <v>20</v>
      </c>
      <c r="F125" s="197" t="s">
        <v>151</v>
      </c>
      <c r="H125" s="198">
        <v>112.8</v>
      </c>
      <c r="I125" s="199"/>
      <c r="L125" s="194"/>
      <c r="M125" s="200"/>
      <c r="N125" s="201"/>
      <c r="O125" s="201"/>
      <c r="P125" s="201"/>
      <c r="Q125" s="201"/>
      <c r="R125" s="201"/>
      <c r="S125" s="201"/>
      <c r="T125" s="202"/>
      <c r="AT125" s="203" t="s">
        <v>148</v>
      </c>
      <c r="AU125" s="203" t="s">
        <v>81</v>
      </c>
      <c r="AV125" s="13" t="s">
        <v>146</v>
      </c>
      <c r="AW125" s="13" t="s">
        <v>37</v>
      </c>
      <c r="AX125" s="13" t="s">
        <v>22</v>
      </c>
      <c r="AY125" s="203" t="s">
        <v>139</v>
      </c>
    </row>
    <row r="126" spans="2:65" s="1" customFormat="1" ht="22.5" customHeight="1">
      <c r="B126" s="164"/>
      <c r="C126" s="165" t="s">
        <v>8</v>
      </c>
      <c r="D126" s="165" t="s">
        <v>141</v>
      </c>
      <c r="E126" s="166" t="s">
        <v>1549</v>
      </c>
      <c r="F126" s="167" t="s">
        <v>1550</v>
      </c>
      <c r="G126" s="168" t="s">
        <v>220</v>
      </c>
      <c r="H126" s="169">
        <v>1579.2</v>
      </c>
      <c r="I126" s="170"/>
      <c r="J126" s="171">
        <f>ROUND(I126*H126,2)</f>
        <v>0</v>
      </c>
      <c r="K126" s="167" t="s">
        <v>145</v>
      </c>
      <c r="L126" s="34"/>
      <c r="M126" s="172" t="s">
        <v>20</v>
      </c>
      <c r="N126" s="173" t="s">
        <v>44</v>
      </c>
      <c r="O126" s="35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7" t="s">
        <v>146</v>
      </c>
      <c r="AT126" s="17" t="s">
        <v>141</v>
      </c>
      <c r="AU126" s="17" t="s">
        <v>81</v>
      </c>
      <c r="AY126" s="17" t="s">
        <v>139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22</v>
      </c>
      <c r="BK126" s="176">
        <f>ROUND(I126*H126,2)</f>
        <v>0</v>
      </c>
      <c r="BL126" s="17" t="s">
        <v>146</v>
      </c>
      <c r="BM126" s="17" t="s">
        <v>1551</v>
      </c>
    </row>
    <row r="127" spans="2:51" s="11" customFormat="1" ht="22.5" customHeight="1">
      <c r="B127" s="177"/>
      <c r="D127" s="178" t="s">
        <v>148</v>
      </c>
      <c r="E127" s="179" t="s">
        <v>20</v>
      </c>
      <c r="F127" s="180" t="s">
        <v>1552</v>
      </c>
      <c r="H127" s="181">
        <v>1579.2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148</v>
      </c>
      <c r="AU127" s="179" t="s">
        <v>81</v>
      </c>
      <c r="AV127" s="11" t="s">
        <v>81</v>
      </c>
      <c r="AW127" s="11" t="s">
        <v>37</v>
      </c>
      <c r="AX127" s="11" t="s">
        <v>73</v>
      </c>
      <c r="AY127" s="179" t="s">
        <v>139</v>
      </c>
    </row>
    <row r="128" spans="2:51" s="13" customFormat="1" ht="22.5" customHeight="1">
      <c r="B128" s="194"/>
      <c r="D128" s="195" t="s">
        <v>148</v>
      </c>
      <c r="E128" s="196" t="s">
        <v>20</v>
      </c>
      <c r="F128" s="197" t="s">
        <v>151</v>
      </c>
      <c r="H128" s="198">
        <v>1579.2</v>
      </c>
      <c r="I128" s="199"/>
      <c r="L128" s="194"/>
      <c r="M128" s="200"/>
      <c r="N128" s="201"/>
      <c r="O128" s="201"/>
      <c r="P128" s="201"/>
      <c r="Q128" s="201"/>
      <c r="R128" s="201"/>
      <c r="S128" s="201"/>
      <c r="T128" s="202"/>
      <c r="AT128" s="203" t="s">
        <v>148</v>
      </c>
      <c r="AU128" s="203" t="s">
        <v>81</v>
      </c>
      <c r="AV128" s="13" t="s">
        <v>146</v>
      </c>
      <c r="AW128" s="13" t="s">
        <v>37</v>
      </c>
      <c r="AX128" s="13" t="s">
        <v>22</v>
      </c>
      <c r="AY128" s="203" t="s">
        <v>139</v>
      </c>
    </row>
    <row r="129" spans="2:65" s="1" customFormat="1" ht="22.5" customHeight="1">
      <c r="B129" s="164"/>
      <c r="C129" s="165" t="s">
        <v>223</v>
      </c>
      <c r="D129" s="165" t="s">
        <v>141</v>
      </c>
      <c r="E129" s="166" t="s">
        <v>1553</v>
      </c>
      <c r="F129" s="167" t="s">
        <v>1554</v>
      </c>
      <c r="G129" s="168" t="s">
        <v>220</v>
      </c>
      <c r="H129" s="169">
        <v>176.55</v>
      </c>
      <c r="I129" s="170"/>
      <c r="J129" s="171">
        <f>ROUND(I129*H129,2)</f>
        <v>0</v>
      </c>
      <c r="K129" s="167" t="s">
        <v>145</v>
      </c>
      <c r="L129" s="34"/>
      <c r="M129" s="172" t="s">
        <v>20</v>
      </c>
      <c r="N129" s="173" t="s">
        <v>44</v>
      </c>
      <c r="O129" s="35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AR129" s="17" t="s">
        <v>146</v>
      </c>
      <c r="AT129" s="17" t="s">
        <v>141</v>
      </c>
      <c r="AU129" s="17" t="s">
        <v>81</v>
      </c>
      <c r="AY129" s="17" t="s">
        <v>139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22</v>
      </c>
      <c r="BK129" s="176">
        <f>ROUND(I129*H129,2)</f>
        <v>0</v>
      </c>
      <c r="BL129" s="17" t="s">
        <v>146</v>
      </c>
      <c r="BM129" s="17" t="s">
        <v>1555</v>
      </c>
    </row>
    <row r="130" spans="2:51" s="11" customFormat="1" ht="22.5" customHeight="1">
      <c r="B130" s="177"/>
      <c r="D130" s="178" t="s">
        <v>148</v>
      </c>
      <c r="E130" s="179" t="s">
        <v>20</v>
      </c>
      <c r="F130" s="180" t="s">
        <v>1556</v>
      </c>
      <c r="H130" s="181">
        <v>176.55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148</v>
      </c>
      <c r="AU130" s="179" t="s">
        <v>81</v>
      </c>
      <c r="AV130" s="11" t="s">
        <v>81</v>
      </c>
      <c r="AW130" s="11" t="s">
        <v>37</v>
      </c>
      <c r="AX130" s="11" t="s">
        <v>73</v>
      </c>
      <c r="AY130" s="179" t="s">
        <v>139</v>
      </c>
    </row>
    <row r="131" spans="2:51" s="12" customFormat="1" ht="22.5" customHeight="1">
      <c r="B131" s="186"/>
      <c r="D131" s="178" t="s">
        <v>148</v>
      </c>
      <c r="E131" s="187" t="s">
        <v>20</v>
      </c>
      <c r="F131" s="188" t="s">
        <v>1557</v>
      </c>
      <c r="H131" s="189" t="s">
        <v>20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9" t="s">
        <v>148</v>
      </c>
      <c r="AU131" s="189" t="s">
        <v>81</v>
      </c>
      <c r="AV131" s="12" t="s">
        <v>22</v>
      </c>
      <c r="AW131" s="12" t="s">
        <v>37</v>
      </c>
      <c r="AX131" s="12" t="s">
        <v>73</v>
      </c>
      <c r="AY131" s="189" t="s">
        <v>139</v>
      </c>
    </row>
    <row r="132" spans="2:51" s="13" customFormat="1" ht="22.5" customHeight="1">
      <c r="B132" s="194"/>
      <c r="D132" s="195" t="s">
        <v>148</v>
      </c>
      <c r="E132" s="196" t="s">
        <v>20</v>
      </c>
      <c r="F132" s="197" t="s">
        <v>151</v>
      </c>
      <c r="H132" s="198">
        <v>176.55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03" t="s">
        <v>148</v>
      </c>
      <c r="AU132" s="203" t="s">
        <v>81</v>
      </c>
      <c r="AV132" s="13" t="s">
        <v>146</v>
      </c>
      <c r="AW132" s="13" t="s">
        <v>37</v>
      </c>
      <c r="AX132" s="13" t="s">
        <v>22</v>
      </c>
      <c r="AY132" s="203" t="s">
        <v>139</v>
      </c>
    </row>
    <row r="133" spans="2:65" s="1" customFormat="1" ht="22.5" customHeight="1">
      <c r="B133" s="164"/>
      <c r="C133" s="165" t="s">
        <v>229</v>
      </c>
      <c r="D133" s="165" t="s">
        <v>141</v>
      </c>
      <c r="E133" s="166" t="s">
        <v>1558</v>
      </c>
      <c r="F133" s="167" t="s">
        <v>1559</v>
      </c>
      <c r="G133" s="168" t="s">
        <v>220</v>
      </c>
      <c r="H133" s="169">
        <v>2471.7</v>
      </c>
      <c r="I133" s="170"/>
      <c r="J133" s="171">
        <f>ROUND(I133*H133,2)</f>
        <v>0</v>
      </c>
      <c r="K133" s="167" t="s">
        <v>145</v>
      </c>
      <c r="L133" s="34"/>
      <c r="M133" s="172" t="s">
        <v>20</v>
      </c>
      <c r="N133" s="173" t="s">
        <v>44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7" t="s">
        <v>146</v>
      </c>
      <c r="AT133" s="17" t="s">
        <v>141</v>
      </c>
      <c r="AU133" s="17" t="s">
        <v>81</v>
      </c>
      <c r="AY133" s="17" t="s">
        <v>139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22</v>
      </c>
      <c r="BK133" s="176">
        <f>ROUND(I133*H133,2)</f>
        <v>0</v>
      </c>
      <c r="BL133" s="17" t="s">
        <v>146</v>
      </c>
      <c r="BM133" s="17" t="s">
        <v>1560</v>
      </c>
    </row>
    <row r="134" spans="2:51" s="11" customFormat="1" ht="22.5" customHeight="1">
      <c r="B134" s="177"/>
      <c r="D134" s="178" t="s">
        <v>148</v>
      </c>
      <c r="E134" s="179" t="s">
        <v>20</v>
      </c>
      <c r="F134" s="180" t="s">
        <v>1561</v>
      </c>
      <c r="H134" s="181">
        <v>2471.7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148</v>
      </c>
      <c r="AU134" s="179" t="s">
        <v>81</v>
      </c>
      <c r="AV134" s="11" t="s">
        <v>81</v>
      </c>
      <c r="AW134" s="11" t="s">
        <v>37</v>
      </c>
      <c r="AX134" s="11" t="s">
        <v>73</v>
      </c>
      <c r="AY134" s="179" t="s">
        <v>139</v>
      </c>
    </row>
    <row r="135" spans="2:51" s="13" customFormat="1" ht="22.5" customHeight="1">
      <c r="B135" s="194"/>
      <c r="D135" s="195" t="s">
        <v>148</v>
      </c>
      <c r="E135" s="196" t="s">
        <v>20</v>
      </c>
      <c r="F135" s="197" t="s">
        <v>151</v>
      </c>
      <c r="H135" s="198">
        <v>2471.7</v>
      </c>
      <c r="I135" s="199"/>
      <c r="L135" s="194"/>
      <c r="M135" s="200"/>
      <c r="N135" s="201"/>
      <c r="O135" s="201"/>
      <c r="P135" s="201"/>
      <c r="Q135" s="201"/>
      <c r="R135" s="201"/>
      <c r="S135" s="201"/>
      <c r="T135" s="202"/>
      <c r="AT135" s="203" t="s">
        <v>148</v>
      </c>
      <c r="AU135" s="203" t="s">
        <v>81</v>
      </c>
      <c r="AV135" s="13" t="s">
        <v>146</v>
      </c>
      <c r="AW135" s="13" t="s">
        <v>37</v>
      </c>
      <c r="AX135" s="13" t="s">
        <v>22</v>
      </c>
      <c r="AY135" s="203" t="s">
        <v>139</v>
      </c>
    </row>
    <row r="136" spans="2:65" s="1" customFormat="1" ht="22.5" customHeight="1">
      <c r="B136" s="164"/>
      <c r="C136" s="165" t="s">
        <v>235</v>
      </c>
      <c r="D136" s="165" t="s">
        <v>141</v>
      </c>
      <c r="E136" s="166" t="s">
        <v>1562</v>
      </c>
      <c r="F136" s="167" t="s">
        <v>1563</v>
      </c>
      <c r="G136" s="168" t="s">
        <v>220</v>
      </c>
      <c r="H136" s="169">
        <v>112.8</v>
      </c>
      <c r="I136" s="170"/>
      <c r="J136" s="171">
        <f>ROUND(I136*H136,2)</f>
        <v>0</v>
      </c>
      <c r="K136" s="167" t="s">
        <v>145</v>
      </c>
      <c r="L136" s="34"/>
      <c r="M136" s="172" t="s">
        <v>20</v>
      </c>
      <c r="N136" s="173" t="s">
        <v>44</v>
      </c>
      <c r="O136" s="35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7" t="s">
        <v>146</v>
      </c>
      <c r="AT136" s="17" t="s">
        <v>141</v>
      </c>
      <c r="AU136" s="17" t="s">
        <v>81</v>
      </c>
      <c r="AY136" s="17" t="s">
        <v>139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22</v>
      </c>
      <c r="BK136" s="176">
        <f>ROUND(I136*H136,2)</f>
        <v>0</v>
      </c>
      <c r="BL136" s="17" t="s">
        <v>146</v>
      </c>
      <c r="BM136" s="17" t="s">
        <v>1564</v>
      </c>
    </row>
    <row r="137" spans="2:63" s="10" customFormat="1" ht="29.25" customHeight="1">
      <c r="B137" s="150"/>
      <c r="D137" s="161" t="s">
        <v>72</v>
      </c>
      <c r="E137" s="162" t="s">
        <v>823</v>
      </c>
      <c r="F137" s="162" t="s">
        <v>824</v>
      </c>
      <c r="I137" s="153"/>
      <c r="J137" s="163">
        <f>BK137</f>
        <v>0</v>
      </c>
      <c r="L137" s="150"/>
      <c r="M137" s="155"/>
      <c r="N137" s="156"/>
      <c r="O137" s="156"/>
      <c r="P137" s="157">
        <f>P138</f>
        <v>0</v>
      </c>
      <c r="Q137" s="156"/>
      <c r="R137" s="157">
        <f>R138</f>
        <v>0</v>
      </c>
      <c r="S137" s="156"/>
      <c r="T137" s="158">
        <f>T138</f>
        <v>0</v>
      </c>
      <c r="AR137" s="151" t="s">
        <v>22</v>
      </c>
      <c r="AT137" s="159" t="s">
        <v>72</v>
      </c>
      <c r="AU137" s="159" t="s">
        <v>22</v>
      </c>
      <c r="AY137" s="151" t="s">
        <v>139</v>
      </c>
      <c r="BK137" s="160">
        <f>BK138</f>
        <v>0</v>
      </c>
    </row>
    <row r="138" spans="2:65" s="1" customFormat="1" ht="22.5" customHeight="1">
      <c r="B138" s="164"/>
      <c r="C138" s="165" t="s">
        <v>240</v>
      </c>
      <c r="D138" s="165" t="s">
        <v>141</v>
      </c>
      <c r="E138" s="166" t="s">
        <v>1565</v>
      </c>
      <c r="F138" s="167" t="s">
        <v>1566</v>
      </c>
      <c r="G138" s="168" t="s">
        <v>220</v>
      </c>
      <c r="H138" s="169">
        <v>302.735</v>
      </c>
      <c r="I138" s="170"/>
      <c r="J138" s="171">
        <f>ROUND(I138*H138,2)</f>
        <v>0</v>
      </c>
      <c r="K138" s="167" t="s">
        <v>145</v>
      </c>
      <c r="L138" s="34"/>
      <c r="M138" s="172" t="s">
        <v>20</v>
      </c>
      <c r="N138" s="173" t="s">
        <v>44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146</v>
      </c>
      <c r="AT138" s="17" t="s">
        <v>141</v>
      </c>
      <c r="AU138" s="17" t="s">
        <v>81</v>
      </c>
      <c r="AY138" s="17" t="s">
        <v>139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22</v>
      </c>
      <c r="BK138" s="176">
        <f>ROUND(I138*H138,2)</f>
        <v>0</v>
      </c>
      <c r="BL138" s="17" t="s">
        <v>146</v>
      </c>
      <c r="BM138" s="17" t="s">
        <v>1567</v>
      </c>
    </row>
    <row r="139" spans="2:63" s="10" customFormat="1" ht="36.75" customHeight="1">
      <c r="B139" s="150"/>
      <c r="D139" s="151" t="s">
        <v>72</v>
      </c>
      <c r="E139" s="152" t="s">
        <v>1568</v>
      </c>
      <c r="F139" s="152" t="s">
        <v>1569</v>
      </c>
      <c r="I139" s="153"/>
      <c r="J139" s="154">
        <f>BK139</f>
        <v>0</v>
      </c>
      <c r="L139" s="150"/>
      <c r="M139" s="155"/>
      <c r="N139" s="156"/>
      <c r="O139" s="156"/>
      <c r="P139" s="157">
        <f>P140</f>
        <v>0</v>
      </c>
      <c r="Q139" s="156"/>
      <c r="R139" s="157">
        <f>R140</f>
        <v>0</v>
      </c>
      <c r="S139" s="156"/>
      <c r="T139" s="158">
        <f>T140</f>
        <v>0</v>
      </c>
      <c r="AR139" s="151" t="s">
        <v>166</v>
      </c>
      <c r="AT139" s="159" t="s">
        <v>72</v>
      </c>
      <c r="AU139" s="159" t="s">
        <v>73</v>
      </c>
      <c r="AY139" s="151" t="s">
        <v>139</v>
      </c>
      <c r="BK139" s="160">
        <f>BK140</f>
        <v>0</v>
      </c>
    </row>
    <row r="140" spans="2:63" s="10" customFormat="1" ht="19.5" customHeight="1">
      <c r="B140" s="150"/>
      <c r="D140" s="161" t="s">
        <v>72</v>
      </c>
      <c r="E140" s="162" t="s">
        <v>1570</v>
      </c>
      <c r="F140" s="162" t="s">
        <v>1571</v>
      </c>
      <c r="I140" s="153"/>
      <c r="J140" s="163">
        <f>BK140</f>
        <v>0</v>
      </c>
      <c r="L140" s="150"/>
      <c r="M140" s="155"/>
      <c r="N140" s="156"/>
      <c r="O140" s="156"/>
      <c r="P140" s="157">
        <f>P141</f>
        <v>0</v>
      </c>
      <c r="Q140" s="156"/>
      <c r="R140" s="157">
        <f>R141</f>
        <v>0</v>
      </c>
      <c r="S140" s="156"/>
      <c r="T140" s="158">
        <f>T141</f>
        <v>0</v>
      </c>
      <c r="AR140" s="151" t="s">
        <v>166</v>
      </c>
      <c r="AT140" s="159" t="s">
        <v>72</v>
      </c>
      <c r="AU140" s="159" t="s">
        <v>22</v>
      </c>
      <c r="AY140" s="151" t="s">
        <v>139</v>
      </c>
      <c r="BK140" s="160">
        <f>BK141</f>
        <v>0</v>
      </c>
    </row>
    <row r="141" spans="2:65" s="1" customFormat="1" ht="22.5" customHeight="1">
      <c r="B141" s="164"/>
      <c r="C141" s="165" t="s">
        <v>248</v>
      </c>
      <c r="D141" s="165" t="s">
        <v>141</v>
      </c>
      <c r="E141" s="166" t="s">
        <v>1572</v>
      </c>
      <c r="F141" s="167" t="s">
        <v>1573</v>
      </c>
      <c r="G141" s="168" t="s">
        <v>318</v>
      </c>
      <c r="H141" s="169">
        <v>1</v>
      </c>
      <c r="I141" s="170"/>
      <c r="J141" s="171">
        <f>ROUND(I141*H141,2)</f>
        <v>0</v>
      </c>
      <c r="K141" s="167" t="s">
        <v>20</v>
      </c>
      <c r="L141" s="34"/>
      <c r="M141" s="172" t="s">
        <v>20</v>
      </c>
      <c r="N141" s="228" t="s">
        <v>44</v>
      </c>
      <c r="O141" s="229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17" t="s">
        <v>1574</v>
      </c>
      <c r="AT141" s="17" t="s">
        <v>141</v>
      </c>
      <c r="AU141" s="17" t="s">
        <v>81</v>
      </c>
      <c r="AY141" s="17" t="s">
        <v>139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22</v>
      </c>
      <c r="BK141" s="176">
        <f>ROUND(I141*H141,2)</f>
        <v>0</v>
      </c>
      <c r="BL141" s="17" t="s">
        <v>1574</v>
      </c>
      <c r="BM141" s="17" t="s">
        <v>1575</v>
      </c>
    </row>
    <row r="142" spans="2:12" s="1" customFormat="1" ht="6.75" customHeight="1">
      <c r="B142" s="49"/>
      <c r="C142" s="50"/>
      <c r="D142" s="50"/>
      <c r="E142" s="50"/>
      <c r="F142" s="50"/>
      <c r="G142" s="50"/>
      <c r="H142" s="50"/>
      <c r="I142" s="116"/>
      <c r="J142" s="50"/>
      <c r="K142" s="50"/>
      <c r="L142" s="34"/>
    </row>
    <row r="905" ht="13.5">
      <c r="AT905" s="227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5"/>
      <c r="C1" s="235"/>
      <c r="D1" s="234" t="s">
        <v>1</v>
      </c>
      <c r="E1" s="235"/>
      <c r="F1" s="236" t="s">
        <v>1604</v>
      </c>
      <c r="G1" s="360" t="s">
        <v>1605</v>
      </c>
      <c r="H1" s="360"/>
      <c r="I1" s="241"/>
      <c r="J1" s="236" t="s">
        <v>1606</v>
      </c>
      <c r="K1" s="234" t="s">
        <v>91</v>
      </c>
      <c r="L1" s="236" t="s">
        <v>1607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361" t="str">
        <f>'Rekapitulace stavby'!K6</f>
        <v>Přístavba menzy ZČU Bory</v>
      </c>
      <c r="F7" s="353"/>
      <c r="G7" s="353"/>
      <c r="H7" s="353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362" t="s">
        <v>1576</v>
      </c>
      <c r="F9" s="346"/>
      <c r="G9" s="346"/>
      <c r="H9" s="34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22.2.2017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96" t="s">
        <v>32</v>
      </c>
      <c r="J15" s="28" t="s">
        <v>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96" t="s">
        <v>32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356" t="s">
        <v>20</v>
      </c>
      <c r="F24" s="363"/>
      <c r="G24" s="363"/>
      <c r="H24" s="3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ROUND(SUM(BE80:BE89),2)</f>
        <v>0</v>
      </c>
      <c r="G30" s="35"/>
      <c r="H30" s="35"/>
      <c r="I30" s="108">
        <v>0.21</v>
      </c>
      <c r="J30" s="107">
        <f>ROUND(ROUND((SUM(BE80:BE89)),2)*I30,2)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ROUND(SUM(BF80:BF89),2)</f>
        <v>0</v>
      </c>
      <c r="G31" s="35"/>
      <c r="H31" s="35"/>
      <c r="I31" s="108">
        <v>0.15</v>
      </c>
      <c r="J31" s="107">
        <f>ROUND(ROUND((SUM(BF80:BF89)),2)*I31,2)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ROUND(SUM(BG80:BG89),2)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ROUND(SUM(BH80:BH89),2)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ROUND(SUM(BI80:BI89),2)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361" t="str">
        <f>E7</f>
        <v>Přístavba menzy ZČU Bory</v>
      </c>
      <c r="F45" s="346"/>
      <c r="G45" s="346"/>
      <c r="H45" s="346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362" t="str">
        <f>E9</f>
        <v>RAV4604 - VON</v>
      </c>
      <c r="F47" s="346"/>
      <c r="G47" s="346"/>
      <c r="H47" s="34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Plzeň</v>
      </c>
      <c r="G49" s="35"/>
      <c r="H49" s="35"/>
      <c r="I49" s="96" t="s">
        <v>25</v>
      </c>
      <c r="J49" s="97" t="str">
        <f>IF(J12="","",J12)</f>
        <v>22.2.2017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ZČU v Plzni</v>
      </c>
      <c r="G51" s="35"/>
      <c r="H51" s="35"/>
      <c r="I51" s="96" t="s">
        <v>35</v>
      </c>
      <c r="J51" s="28" t="str">
        <f>E21</f>
        <v>RAVAL projekt v.o.s.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1498</v>
      </c>
      <c r="E57" s="127"/>
      <c r="F57" s="127"/>
      <c r="G57" s="127"/>
      <c r="H57" s="127"/>
      <c r="I57" s="128"/>
      <c r="J57" s="129">
        <f>J81</f>
        <v>0</v>
      </c>
      <c r="K57" s="130"/>
    </row>
    <row r="58" spans="2:11" s="8" customFormat="1" ht="19.5" customHeight="1">
      <c r="B58" s="131"/>
      <c r="C58" s="132"/>
      <c r="D58" s="133" t="s">
        <v>1577</v>
      </c>
      <c r="E58" s="134"/>
      <c r="F58" s="134"/>
      <c r="G58" s="134"/>
      <c r="H58" s="134"/>
      <c r="I58" s="135"/>
      <c r="J58" s="136">
        <f>J82</f>
        <v>0</v>
      </c>
      <c r="K58" s="137"/>
    </row>
    <row r="59" spans="2:11" s="8" customFormat="1" ht="19.5" customHeight="1">
      <c r="B59" s="131"/>
      <c r="C59" s="132"/>
      <c r="D59" s="133" t="s">
        <v>1578</v>
      </c>
      <c r="E59" s="134"/>
      <c r="F59" s="134"/>
      <c r="G59" s="134"/>
      <c r="H59" s="134"/>
      <c r="I59" s="135"/>
      <c r="J59" s="136">
        <f>J85</f>
        <v>0</v>
      </c>
      <c r="K59" s="137"/>
    </row>
    <row r="60" spans="2:11" s="8" customFormat="1" ht="19.5" customHeight="1">
      <c r="B60" s="131"/>
      <c r="C60" s="132"/>
      <c r="D60" s="133" t="s">
        <v>1579</v>
      </c>
      <c r="E60" s="134"/>
      <c r="F60" s="134"/>
      <c r="G60" s="134"/>
      <c r="H60" s="134"/>
      <c r="I60" s="135"/>
      <c r="J60" s="136">
        <f>J87</f>
        <v>0</v>
      </c>
      <c r="K60" s="137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49"/>
      <c r="C62" s="50"/>
      <c r="D62" s="50"/>
      <c r="E62" s="50"/>
      <c r="F62" s="50"/>
      <c r="G62" s="50"/>
      <c r="H62" s="50"/>
      <c r="I62" s="116"/>
      <c r="J62" s="50"/>
      <c r="K62" s="51"/>
    </row>
    <row r="66" spans="2:12" s="1" customFormat="1" ht="6.75" customHeight="1">
      <c r="B66" s="52"/>
      <c r="C66" s="53"/>
      <c r="D66" s="53"/>
      <c r="E66" s="53"/>
      <c r="F66" s="53"/>
      <c r="G66" s="53"/>
      <c r="H66" s="53"/>
      <c r="I66" s="117"/>
      <c r="J66" s="53"/>
      <c r="K66" s="53"/>
      <c r="L66" s="34"/>
    </row>
    <row r="67" spans="2:12" s="1" customFormat="1" ht="36.75" customHeight="1">
      <c r="B67" s="34"/>
      <c r="C67" s="54" t="s">
        <v>123</v>
      </c>
      <c r="I67" s="138"/>
      <c r="L67" s="34"/>
    </row>
    <row r="68" spans="2:12" s="1" customFormat="1" ht="6.75" customHeight="1">
      <c r="B68" s="34"/>
      <c r="I68" s="138"/>
      <c r="L68" s="34"/>
    </row>
    <row r="69" spans="2:12" s="1" customFormat="1" ht="14.25" customHeight="1">
      <c r="B69" s="34"/>
      <c r="C69" s="56" t="s">
        <v>16</v>
      </c>
      <c r="I69" s="138"/>
      <c r="L69" s="34"/>
    </row>
    <row r="70" spans="2:12" s="1" customFormat="1" ht="22.5" customHeight="1">
      <c r="B70" s="34"/>
      <c r="E70" s="364" t="str">
        <f>E7</f>
        <v>Přístavba menzy ZČU Bory</v>
      </c>
      <c r="F70" s="341"/>
      <c r="G70" s="341"/>
      <c r="H70" s="341"/>
      <c r="I70" s="138"/>
      <c r="L70" s="34"/>
    </row>
    <row r="71" spans="2:12" s="1" customFormat="1" ht="14.25" customHeight="1">
      <c r="B71" s="34"/>
      <c r="C71" s="56" t="s">
        <v>93</v>
      </c>
      <c r="I71" s="138"/>
      <c r="L71" s="34"/>
    </row>
    <row r="72" spans="2:12" s="1" customFormat="1" ht="23.25" customHeight="1">
      <c r="B72" s="34"/>
      <c r="E72" s="338" t="str">
        <f>E9</f>
        <v>RAV4604 - VON</v>
      </c>
      <c r="F72" s="341"/>
      <c r="G72" s="341"/>
      <c r="H72" s="341"/>
      <c r="I72" s="138"/>
      <c r="L72" s="34"/>
    </row>
    <row r="73" spans="2:12" s="1" customFormat="1" ht="6.75" customHeight="1">
      <c r="B73" s="34"/>
      <c r="I73" s="138"/>
      <c r="L73" s="34"/>
    </row>
    <row r="74" spans="2:12" s="1" customFormat="1" ht="18" customHeight="1">
      <c r="B74" s="34"/>
      <c r="C74" s="56" t="s">
        <v>23</v>
      </c>
      <c r="F74" s="139" t="str">
        <f>F12</f>
        <v>Plzeň</v>
      </c>
      <c r="I74" s="140" t="s">
        <v>25</v>
      </c>
      <c r="J74" s="60" t="str">
        <f>IF(J12="","",J12)</f>
        <v>22.2.2017</v>
      </c>
      <c r="L74" s="34"/>
    </row>
    <row r="75" spans="2:12" s="1" customFormat="1" ht="6.75" customHeight="1">
      <c r="B75" s="34"/>
      <c r="I75" s="138"/>
      <c r="L75" s="34"/>
    </row>
    <row r="76" spans="2:12" s="1" customFormat="1" ht="15">
      <c r="B76" s="34"/>
      <c r="C76" s="56" t="s">
        <v>29</v>
      </c>
      <c r="F76" s="139" t="str">
        <f>E15</f>
        <v>ZČU v Plzni</v>
      </c>
      <c r="I76" s="140" t="s">
        <v>35</v>
      </c>
      <c r="J76" s="139" t="str">
        <f>E21</f>
        <v>RAVAL projekt v.o.s.</v>
      </c>
      <c r="L76" s="34"/>
    </row>
    <row r="77" spans="2:12" s="1" customFormat="1" ht="14.25" customHeight="1">
      <c r="B77" s="34"/>
      <c r="C77" s="56" t="s">
        <v>33</v>
      </c>
      <c r="F77" s="139">
        <f>IF(E18="","",E18)</f>
      </c>
      <c r="I77" s="138"/>
      <c r="L77" s="34"/>
    </row>
    <row r="78" spans="2:12" s="1" customFormat="1" ht="9.75" customHeight="1">
      <c r="B78" s="34"/>
      <c r="I78" s="138"/>
      <c r="L78" s="34"/>
    </row>
    <row r="79" spans="2:20" s="9" customFormat="1" ht="29.25" customHeight="1">
      <c r="B79" s="141"/>
      <c r="C79" s="142" t="s">
        <v>124</v>
      </c>
      <c r="D79" s="143" t="s">
        <v>58</v>
      </c>
      <c r="E79" s="143" t="s">
        <v>54</v>
      </c>
      <c r="F79" s="143" t="s">
        <v>125</v>
      </c>
      <c r="G79" s="143" t="s">
        <v>126</v>
      </c>
      <c r="H79" s="143" t="s">
        <v>127</v>
      </c>
      <c r="I79" s="144" t="s">
        <v>128</v>
      </c>
      <c r="J79" s="143" t="s">
        <v>97</v>
      </c>
      <c r="K79" s="145" t="s">
        <v>129</v>
      </c>
      <c r="L79" s="141"/>
      <c r="M79" s="67" t="s">
        <v>130</v>
      </c>
      <c r="N79" s="68" t="s">
        <v>43</v>
      </c>
      <c r="O79" s="68" t="s">
        <v>131</v>
      </c>
      <c r="P79" s="68" t="s">
        <v>132</v>
      </c>
      <c r="Q79" s="68" t="s">
        <v>133</v>
      </c>
      <c r="R79" s="68" t="s">
        <v>134</v>
      </c>
      <c r="S79" s="68" t="s">
        <v>135</v>
      </c>
      <c r="T79" s="69" t="s">
        <v>136</v>
      </c>
    </row>
    <row r="80" spans="2:63" s="1" customFormat="1" ht="29.25" customHeight="1">
      <c r="B80" s="34"/>
      <c r="C80" s="71" t="s">
        <v>98</v>
      </c>
      <c r="I80" s="138"/>
      <c r="J80" s="146">
        <f>BK80</f>
        <v>0</v>
      </c>
      <c r="L80" s="34"/>
      <c r="M80" s="70"/>
      <c r="N80" s="61"/>
      <c r="O80" s="61"/>
      <c r="P80" s="147">
        <f>P81</f>
        <v>0</v>
      </c>
      <c r="Q80" s="61"/>
      <c r="R80" s="147">
        <f>R81</f>
        <v>0</v>
      </c>
      <c r="S80" s="61"/>
      <c r="T80" s="148">
        <f>T81</f>
        <v>0</v>
      </c>
      <c r="AT80" s="17" t="s">
        <v>72</v>
      </c>
      <c r="AU80" s="17" t="s">
        <v>99</v>
      </c>
      <c r="BK80" s="149">
        <f>BK81</f>
        <v>0</v>
      </c>
    </row>
    <row r="81" spans="2:63" s="10" customFormat="1" ht="36.75" customHeight="1">
      <c r="B81" s="150"/>
      <c r="D81" s="151" t="s">
        <v>72</v>
      </c>
      <c r="E81" s="152" t="s">
        <v>1568</v>
      </c>
      <c r="F81" s="152" t="s">
        <v>1569</v>
      </c>
      <c r="I81" s="153"/>
      <c r="J81" s="154">
        <f>BK81</f>
        <v>0</v>
      </c>
      <c r="L81" s="150"/>
      <c r="M81" s="155"/>
      <c r="N81" s="156"/>
      <c r="O81" s="156"/>
      <c r="P81" s="157">
        <f>P82+P85+P87</f>
        <v>0</v>
      </c>
      <c r="Q81" s="156"/>
      <c r="R81" s="157">
        <f>R82+R85+R87</f>
        <v>0</v>
      </c>
      <c r="S81" s="156"/>
      <c r="T81" s="158">
        <f>T82+T85+T87</f>
        <v>0</v>
      </c>
      <c r="AR81" s="151" t="s">
        <v>166</v>
      </c>
      <c r="AT81" s="159" t="s">
        <v>72</v>
      </c>
      <c r="AU81" s="159" t="s">
        <v>73</v>
      </c>
      <c r="AY81" s="151" t="s">
        <v>139</v>
      </c>
      <c r="BK81" s="160">
        <f>BK82+BK85+BK87</f>
        <v>0</v>
      </c>
    </row>
    <row r="82" spans="2:63" s="10" customFormat="1" ht="19.5" customHeight="1">
      <c r="B82" s="150"/>
      <c r="D82" s="161" t="s">
        <v>72</v>
      </c>
      <c r="E82" s="162" t="s">
        <v>1580</v>
      </c>
      <c r="F82" s="162" t="s">
        <v>1581</v>
      </c>
      <c r="I82" s="153"/>
      <c r="J82" s="163">
        <f>BK82</f>
        <v>0</v>
      </c>
      <c r="L82" s="150"/>
      <c r="M82" s="155"/>
      <c r="N82" s="156"/>
      <c r="O82" s="156"/>
      <c r="P82" s="157">
        <f>SUM(P83:P84)</f>
        <v>0</v>
      </c>
      <c r="Q82" s="156"/>
      <c r="R82" s="157">
        <f>SUM(R83:R84)</f>
        <v>0</v>
      </c>
      <c r="S82" s="156"/>
      <c r="T82" s="158">
        <f>SUM(T83:T84)</f>
        <v>0</v>
      </c>
      <c r="AR82" s="151" t="s">
        <v>166</v>
      </c>
      <c r="AT82" s="159" t="s">
        <v>72</v>
      </c>
      <c r="AU82" s="159" t="s">
        <v>22</v>
      </c>
      <c r="AY82" s="151" t="s">
        <v>139</v>
      </c>
      <c r="BK82" s="160">
        <f>SUM(BK83:BK84)</f>
        <v>0</v>
      </c>
    </row>
    <row r="83" spans="2:65" s="1" customFormat="1" ht="22.5" customHeight="1">
      <c r="B83" s="164"/>
      <c r="C83" s="165" t="s">
        <v>22</v>
      </c>
      <c r="D83" s="165" t="s">
        <v>141</v>
      </c>
      <c r="E83" s="166" t="s">
        <v>1582</v>
      </c>
      <c r="F83" s="167" t="s">
        <v>1583</v>
      </c>
      <c r="G83" s="168" t="s">
        <v>318</v>
      </c>
      <c r="H83" s="169">
        <v>1</v>
      </c>
      <c r="I83" s="170"/>
      <c r="J83" s="171">
        <f>ROUND(I83*H83,2)</f>
        <v>0</v>
      </c>
      <c r="K83" s="167" t="s">
        <v>145</v>
      </c>
      <c r="L83" s="34"/>
      <c r="M83" s="172" t="s">
        <v>20</v>
      </c>
      <c r="N83" s="173" t="s">
        <v>44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1574</v>
      </c>
      <c r="AT83" s="17" t="s">
        <v>141</v>
      </c>
      <c r="AU83" s="17" t="s">
        <v>81</v>
      </c>
      <c r="AY83" s="17" t="s">
        <v>139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22</v>
      </c>
      <c r="BK83" s="176">
        <f>ROUND(I83*H83,2)</f>
        <v>0</v>
      </c>
      <c r="BL83" s="17" t="s">
        <v>1574</v>
      </c>
      <c r="BM83" s="17" t="s">
        <v>1584</v>
      </c>
    </row>
    <row r="84" spans="2:65" s="1" customFormat="1" ht="22.5" customHeight="1">
      <c r="B84" s="164"/>
      <c r="C84" s="165" t="s">
        <v>81</v>
      </c>
      <c r="D84" s="165" t="s">
        <v>141</v>
      </c>
      <c r="E84" s="166" t="s">
        <v>1585</v>
      </c>
      <c r="F84" s="167" t="s">
        <v>1586</v>
      </c>
      <c r="G84" s="168" t="s">
        <v>318</v>
      </c>
      <c r="H84" s="169">
        <v>1</v>
      </c>
      <c r="I84" s="170"/>
      <c r="J84" s="171">
        <f>ROUND(I84*H84,2)</f>
        <v>0</v>
      </c>
      <c r="K84" s="167" t="s">
        <v>145</v>
      </c>
      <c r="L84" s="34"/>
      <c r="M84" s="172" t="s">
        <v>20</v>
      </c>
      <c r="N84" s="173" t="s">
        <v>44</v>
      </c>
      <c r="O84" s="35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AR84" s="17" t="s">
        <v>1574</v>
      </c>
      <c r="AT84" s="17" t="s">
        <v>141</v>
      </c>
      <c r="AU84" s="17" t="s">
        <v>81</v>
      </c>
      <c r="AY84" s="17" t="s">
        <v>139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22</v>
      </c>
      <c r="BK84" s="176">
        <f>ROUND(I84*H84,2)</f>
        <v>0</v>
      </c>
      <c r="BL84" s="17" t="s">
        <v>1574</v>
      </c>
      <c r="BM84" s="17" t="s">
        <v>1587</v>
      </c>
    </row>
    <row r="85" spans="2:63" s="10" customFormat="1" ht="29.25" customHeight="1">
      <c r="B85" s="150"/>
      <c r="D85" s="161" t="s">
        <v>72</v>
      </c>
      <c r="E85" s="162" t="s">
        <v>1588</v>
      </c>
      <c r="F85" s="162" t="s">
        <v>1589</v>
      </c>
      <c r="I85" s="153"/>
      <c r="J85" s="163">
        <f>BK85</f>
        <v>0</v>
      </c>
      <c r="L85" s="150"/>
      <c r="M85" s="155"/>
      <c r="N85" s="156"/>
      <c r="O85" s="156"/>
      <c r="P85" s="157">
        <f>P86</f>
        <v>0</v>
      </c>
      <c r="Q85" s="156"/>
      <c r="R85" s="157">
        <f>R86</f>
        <v>0</v>
      </c>
      <c r="S85" s="156"/>
      <c r="T85" s="158">
        <f>T86</f>
        <v>0</v>
      </c>
      <c r="AR85" s="151" t="s">
        <v>166</v>
      </c>
      <c r="AT85" s="159" t="s">
        <v>72</v>
      </c>
      <c r="AU85" s="159" t="s">
        <v>22</v>
      </c>
      <c r="AY85" s="151" t="s">
        <v>139</v>
      </c>
      <c r="BK85" s="160">
        <f>BK86</f>
        <v>0</v>
      </c>
    </row>
    <row r="86" spans="2:65" s="1" customFormat="1" ht="31.5" customHeight="1">
      <c r="B86" s="164"/>
      <c r="C86" s="165" t="s">
        <v>158</v>
      </c>
      <c r="D86" s="165" t="s">
        <v>141</v>
      </c>
      <c r="E86" s="166" t="s">
        <v>1590</v>
      </c>
      <c r="F86" s="167" t="s">
        <v>1591</v>
      </c>
      <c r="G86" s="168" t="s">
        <v>318</v>
      </c>
      <c r="H86" s="169">
        <v>1</v>
      </c>
      <c r="I86" s="170"/>
      <c r="J86" s="171">
        <f>ROUND(I86*H86,2)</f>
        <v>0</v>
      </c>
      <c r="K86" s="167" t="s">
        <v>145</v>
      </c>
      <c r="L86" s="34"/>
      <c r="M86" s="172" t="s">
        <v>20</v>
      </c>
      <c r="N86" s="173" t="s">
        <v>44</v>
      </c>
      <c r="O86" s="35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7" t="s">
        <v>1574</v>
      </c>
      <c r="AT86" s="17" t="s">
        <v>141</v>
      </c>
      <c r="AU86" s="17" t="s">
        <v>81</v>
      </c>
      <c r="AY86" s="17" t="s">
        <v>139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22</v>
      </c>
      <c r="BK86" s="176">
        <f>ROUND(I86*H86,2)</f>
        <v>0</v>
      </c>
      <c r="BL86" s="17" t="s">
        <v>1574</v>
      </c>
      <c r="BM86" s="17" t="s">
        <v>1592</v>
      </c>
    </row>
    <row r="87" spans="2:63" s="10" customFormat="1" ht="29.25" customHeight="1">
      <c r="B87" s="150"/>
      <c r="D87" s="161" t="s">
        <v>72</v>
      </c>
      <c r="E87" s="162" t="s">
        <v>1593</v>
      </c>
      <c r="F87" s="162" t="s">
        <v>1594</v>
      </c>
      <c r="I87" s="153"/>
      <c r="J87" s="163">
        <f>BK87</f>
        <v>0</v>
      </c>
      <c r="L87" s="150"/>
      <c r="M87" s="155"/>
      <c r="N87" s="156"/>
      <c r="O87" s="156"/>
      <c r="P87" s="157">
        <f>SUM(P88:P89)</f>
        <v>0</v>
      </c>
      <c r="Q87" s="156"/>
      <c r="R87" s="157">
        <f>SUM(R88:R89)</f>
        <v>0</v>
      </c>
      <c r="S87" s="156"/>
      <c r="T87" s="158">
        <f>SUM(T88:T89)</f>
        <v>0</v>
      </c>
      <c r="AR87" s="151" t="s">
        <v>166</v>
      </c>
      <c r="AT87" s="159" t="s">
        <v>72</v>
      </c>
      <c r="AU87" s="159" t="s">
        <v>22</v>
      </c>
      <c r="AY87" s="151" t="s">
        <v>139</v>
      </c>
      <c r="BK87" s="160">
        <f>SUM(BK88:BK89)</f>
        <v>0</v>
      </c>
    </row>
    <row r="88" spans="2:65" s="1" customFormat="1" ht="22.5" customHeight="1">
      <c r="B88" s="164"/>
      <c r="C88" s="165" t="s">
        <v>146</v>
      </c>
      <c r="D88" s="165" t="s">
        <v>141</v>
      </c>
      <c r="E88" s="166" t="s">
        <v>1595</v>
      </c>
      <c r="F88" s="167" t="s">
        <v>1596</v>
      </c>
      <c r="G88" s="168" t="s">
        <v>318</v>
      </c>
      <c r="H88" s="169">
        <v>1</v>
      </c>
      <c r="I88" s="170"/>
      <c r="J88" s="171">
        <f>ROUND(I88*H88,2)</f>
        <v>0</v>
      </c>
      <c r="K88" s="167" t="s">
        <v>145</v>
      </c>
      <c r="L88" s="34"/>
      <c r="M88" s="172" t="s">
        <v>20</v>
      </c>
      <c r="N88" s="173" t="s">
        <v>44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7" t="s">
        <v>1574</v>
      </c>
      <c r="AT88" s="17" t="s">
        <v>141</v>
      </c>
      <c r="AU88" s="17" t="s">
        <v>81</v>
      </c>
      <c r="AY88" s="17" t="s">
        <v>139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22</v>
      </c>
      <c r="BK88" s="176">
        <f>ROUND(I88*H88,2)</f>
        <v>0</v>
      </c>
      <c r="BL88" s="17" t="s">
        <v>1574</v>
      </c>
      <c r="BM88" s="17" t="s">
        <v>1597</v>
      </c>
    </row>
    <row r="89" spans="2:65" s="1" customFormat="1" ht="22.5" customHeight="1">
      <c r="B89" s="164"/>
      <c r="C89" s="165" t="s">
        <v>166</v>
      </c>
      <c r="D89" s="165" t="s">
        <v>141</v>
      </c>
      <c r="E89" s="166" t="s">
        <v>1598</v>
      </c>
      <c r="F89" s="167" t="s">
        <v>1599</v>
      </c>
      <c r="G89" s="168" t="s">
        <v>318</v>
      </c>
      <c r="H89" s="169">
        <v>1</v>
      </c>
      <c r="I89" s="170"/>
      <c r="J89" s="171">
        <f>ROUND(I89*H89,2)</f>
        <v>0</v>
      </c>
      <c r="K89" s="167" t="s">
        <v>145</v>
      </c>
      <c r="L89" s="34"/>
      <c r="M89" s="172" t="s">
        <v>20</v>
      </c>
      <c r="N89" s="228" t="s">
        <v>44</v>
      </c>
      <c r="O89" s="229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17" t="s">
        <v>1574</v>
      </c>
      <c r="AT89" s="17" t="s">
        <v>141</v>
      </c>
      <c r="AU89" s="17" t="s">
        <v>81</v>
      </c>
      <c r="AY89" s="17" t="s">
        <v>139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22</v>
      </c>
      <c r="BK89" s="176">
        <f>ROUND(I89*H89,2)</f>
        <v>0</v>
      </c>
      <c r="BL89" s="17" t="s">
        <v>1574</v>
      </c>
      <c r="BM89" s="17" t="s">
        <v>1600</v>
      </c>
    </row>
    <row r="90" spans="2:12" s="1" customFormat="1" ht="6.75" customHeight="1">
      <c r="B90" s="49"/>
      <c r="C90" s="50"/>
      <c r="D90" s="50"/>
      <c r="E90" s="50"/>
      <c r="F90" s="50"/>
      <c r="G90" s="50"/>
      <c r="H90" s="50"/>
      <c r="I90" s="116"/>
      <c r="J90" s="50"/>
      <c r="K90" s="50"/>
      <c r="L90" s="34"/>
    </row>
    <row r="905" ht="13.5">
      <c r="AT905" s="227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42" customWidth="1"/>
    <col min="2" max="2" width="1.421875" style="242" customWidth="1"/>
    <col min="3" max="4" width="4.28125" style="242" customWidth="1"/>
    <col min="5" max="5" width="10.00390625" style="242" customWidth="1"/>
    <col min="6" max="6" width="7.8515625" style="242" customWidth="1"/>
    <col min="7" max="7" width="4.28125" style="242" customWidth="1"/>
    <col min="8" max="8" width="66.7109375" style="242" customWidth="1"/>
    <col min="9" max="10" width="17.140625" style="242" customWidth="1"/>
    <col min="11" max="11" width="1.421875" style="242" customWidth="1"/>
    <col min="12" max="16384" width="9.140625" style="242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248" customFormat="1" ht="45" customHeight="1">
      <c r="B3" s="246"/>
      <c r="C3" s="367" t="s">
        <v>1608</v>
      </c>
      <c r="D3" s="367"/>
      <c r="E3" s="367"/>
      <c r="F3" s="367"/>
      <c r="G3" s="367"/>
      <c r="H3" s="367"/>
      <c r="I3" s="367"/>
      <c r="J3" s="367"/>
      <c r="K3" s="247"/>
    </row>
    <row r="4" spans="2:11" ht="25.5" customHeight="1">
      <c r="B4" s="249"/>
      <c r="C4" s="372" t="s">
        <v>1609</v>
      </c>
      <c r="D4" s="372"/>
      <c r="E4" s="372"/>
      <c r="F4" s="372"/>
      <c r="G4" s="372"/>
      <c r="H4" s="372"/>
      <c r="I4" s="372"/>
      <c r="J4" s="372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69" t="s">
        <v>1610</v>
      </c>
      <c r="D6" s="369"/>
      <c r="E6" s="369"/>
      <c r="F6" s="369"/>
      <c r="G6" s="369"/>
      <c r="H6" s="369"/>
      <c r="I6" s="369"/>
      <c r="J6" s="369"/>
      <c r="K6" s="250"/>
    </row>
    <row r="7" spans="2:11" ht="15" customHeight="1">
      <c r="B7" s="253"/>
      <c r="C7" s="369" t="s">
        <v>1611</v>
      </c>
      <c r="D7" s="369"/>
      <c r="E7" s="369"/>
      <c r="F7" s="369"/>
      <c r="G7" s="369"/>
      <c r="H7" s="369"/>
      <c r="I7" s="369"/>
      <c r="J7" s="369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69" t="s">
        <v>1612</v>
      </c>
      <c r="D9" s="369"/>
      <c r="E9" s="369"/>
      <c r="F9" s="369"/>
      <c r="G9" s="369"/>
      <c r="H9" s="369"/>
      <c r="I9" s="369"/>
      <c r="J9" s="369"/>
      <c r="K9" s="250"/>
    </row>
    <row r="10" spans="2:11" ht="15" customHeight="1">
      <c r="B10" s="253"/>
      <c r="C10" s="252"/>
      <c r="D10" s="369" t="s">
        <v>1613</v>
      </c>
      <c r="E10" s="369"/>
      <c r="F10" s="369"/>
      <c r="G10" s="369"/>
      <c r="H10" s="369"/>
      <c r="I10" s="369"/>
      <c r="J10" s="369"/>
      <c r="K10" s="250"/>
    </row>
    <row r="11" spans="2:11" ht="15" customHeight="1">
      <c r="B11" s="253"/>
      <c r="C11" s="254"/>
      <c r="D11" s="369" t="s">
        <v>1614</v>
      </c>
      <c r="E11" s="369"/>
      <c r="F11" s="369"/>
      <c r="G11" s="369"/>
      <c r="H11" s="369"/>
      <c r="I11" s="369"/>
      <c r="J11" s="369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369" t="s">
        <v>1615</v>
      </c>
      <c r="E13" s="369"/>
      <c r="F13" s="369"/>
      <c r="G13" s="369"/>
      <c r="H13" s="369"/>
      <c r="I13" s="369"/>
      <c r="J13" s="369"/>
      <c r="K13" s="250"/>
    </row>
    <row r="14" spans="2:11" ht="15" customHeight="1">
      <c r="B14" s="253"/>
      <c r="C14" s="254"/>
      <c r="D14" s="369" t="s">
        <v>1616</v>
      </c>
      <c r="E14" s="369"/>
      <c r="F14" s="369"/>
      <c r="G14" s="369"/>
      <c r="H14" s="369"/>
      <c r="I14" s="369"/>
      <c r="J14" s="369"/>
      <c r="K14" s="250"/>
    </row>
    <row r="15" spans="2:11" ht="15" customHeight="1">
      <c r="B15" s="253"/>
      <c r="C15" s="254"/>
      <c r="D15" s="369" t="s">
        <v>1617</v>
      </c>
      <c r="E15" s="369"/>
      <c r="F15" s="369"/>
      <c r="G15" s="369"/>
      <c r="H15" s="369"/>
      <c r="I15" s="369"/>
      <c r="J15" s="369"/>
      <c r="K15" s="250"/>
    </row>
    <row r="16" spans="2:11" ht="15" customHeight="1">
      <c r="B16" s="253"/>
      <c r="C16" s="254"/>
      <c r="D16" s="254"/>
      <c r="E16" s="255" t="s">
        <v>79</v>
      </c>
      <c r="F16" s="369" t="s">
        <v>1618</v>
      </c>
      <c r="G16" s="369"/>
      <c r="H16" s="369"/>
      <c r="I16" s="369"/>
      <c r="J16" s="369"/>
      <c r="K16" s="250"/>
    </row>
    <row r="17" spans="2:11" ht="15" customHeight="1">
      <c r="B17" s="253"/>
      <c r="C17" s="254"/>
      <c r="D17" s="254"/>
      <c r="E17" s="255" t="s">
        <v>1619</v>
      </c>
      <c r="F17" s="369" t="s">
        <v>1620</v>
      </c>
      <c r="G17" s="369"/>
      <c r="H17" s="369"/>
      <c r="I17" s="369"/>
      <c r="J17" s="369"/>
      <c r="K17" s="250"/>
    </row>
    <row r="18" spans="2:11" ht="15" customHeight="1">
      <c r="B18" s="253"/>
      <c r="C18" s="254"/>
      <c r="D18" s="254"/>
      <c r="E18" s="255" t="s">
        <v>1621</v>
      </c>
      <c r="F18" s="369" t="s">
        <v>1622</v>
      </c>
      <c r="G18" s="369"/>
      <c r="H18" s="369"/>
      <c r="I18" s="369"/>
      <c r="J18" s="369"/>
      <c r="K18" s="250"/>
    </row>
    <row r="19" spans="2:11" ht="15" customHeight="1">
      <c r="B19" s="253"/>
      <c r="C19" s="254"/>
      <c r="D19" s="254"/>
      <c r="E19" s="255" t="s">
        <v>89</v>
      </c>
      <c r="F19" s="369" t="s">
        <v>1623</v>
      </c>
      <c r="G19" s="369"/>
      <c r="H19" s="369"/>
      <c r="I19" s="369"/>
      <c r="J19" s="369"/>
      <c r="K19" s="250"/>
    </row>
    <row r="20" spans="2:11" ht="15" customHeight="1">
      <c r="B20" s="253"/>
      <c r="C20" s="254"/>
      <c r="D20" s="254"/>
      <c r="E20" s="255" t="s">
        <v>1624</v>
      </c>
      <c r="F20" s="369" t="s">
        <v>1625</v>
      </c>
      <c r="G20" s="369"/>
      <c r="H20" s="369"/>
      <c r="I20" s="369"/>
      <c r="J20" s="369"/>
      <c r="K20" s="250"/>
    </row>
    <row r="21" spans="2:11" ht="15" customHeight="1">
      <c r="B21" s="253"/>
      <c r="C21" s="254"/>
      <c r="D21" s="254"/>
      <c r="E21" s="255" t="s">
        <v>1626</v>
      </c>
      <c r="F21" s="369" t="s">
        <v>1627</v>
      </c>
      <c r="G21" s="369"/>
      <c r="H21" s="369"/>
      <c r="I21" s="369"/>
      <c r="J21" s="369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369" t="s">
        <v>1628</v>
      </c>
      <c r="D23" s="369"/>
      <c r="E23" s="369"/>
      <c r="F23" s="369"/>
      <c r="G23" s="369"/>
      <c r="H23" s="369"/>
      <c r="I23" s="369"/>
      <c r="J23" s="369"/>
      <c r="K23" s="250"/>
    </row>
    <row r="24" spans="2:11" ht="15" customHeight="1">
      <c r="B24" s="253"/>
      <c r="C24" s="369" t="s">
        <v>1629</v>
      </c>
      <c r="D24" s="369"/>
      <c r="E24" s="369"/>
      <c r="F24" s="369"/>
      <c r="G24" s="369"/>
      <c r="H24" s="369"/>
      <c r="I24" s="369"/>
      <c r="J24" s="369"/>
      <c r="K24" s="250"/>
    </row>
    <row r="25" spans="2:11" ht="15" customHeight="1">
      <c r="B25" s="253"/>
      <c r="C25" s="252"/>
      <c r="D25" s="369" t="s">
        <v>1630</v>
      </c>
      <c r="E25" s="369"/>
      <c r="F25" s="369"/>
      <c r="G25" s="369"/>
      <c r="H25" s="369"/>
      <c r="I25" s="369"/>
      <c r="J25" s="369"/>
      <c r="K25" s="250"/>
    </row>
    <row r="26" spans="2:11" ht="15" customHeight="1">
      <c r="B26" s="253"/>
      <c r="C26" s="254"/>
      <c r="D26" s="369" t="s">
        <v>1631</v>
      </c>
      <c r="E26" s="369"/>
      <c r="F26" s="369"/>
      <c r="G26" s="369"/>
      <c r="H26" s="369"/>
      <c r="I26" s="369"/>
      <c r="J26" s="369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369" t="s">
        <v>1632</v>
      </c>
      <c r="E28" s="369"/>
      <c r="F28" s="369"/>
      <c r="G28" s="369"/>
      <c r="H28" s="369"/>
      <c r="I28" s="369"/>
      <c r="J28" s="369"/>
      <c r="K28" s="250"/>
    </row>
    <row r="29" spans="2:11" ht="15" customHeight="1">
      <c r="B29" s="253"/>
      <c r="C29" s="254"/>
      <c r="D29" s="369" t="s">
        <v>1633</v>
      </c>
      <c r="E29" s="369"/>
      <c r="F29" s="369"/>
      <c r="G29" s="369"/>
      <c r="H29" s="369"/>
      <c r="I29" s="369"/>
      <c r="J29" s="369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369" t="s">
        <v>1634</v>
      </c>
      <c r="E31" s="369"/>
      <c r="F31" s="369"/>
      <c r="G31" s="369"/>
      <c r="H31" s="369"/>
      <c r="I31" s="369"/>
      <c r="J31" s="369"/>
      <c r="K31" s="250"/>
    </row>
    <row r="32" spans="2:11" ht="15" customHeight="1">
      <c r="B32" s="253"/>
      <c r="C32" s="254"/>
      <c r="D32" s="369" t="s">
        <v>1635</v>
      </c>
      <c r="E32" s="369"/>
      <c r="F32" s="369"/>
      <c r="G32" s="369"/>
      <c r="H32" s="369"/>
      <c r="I32" s="369"/>
      <c r="J32" s="369"/>
      <c r="K32" s="250"/>
    </row>
    <row r="33" spans="2:11" ht="15" customHeight="1">
      <c r="B33" s="253"/>
      <c r="C33" s="254"/>
      <c r="D33" s="369" t="s">
        <v>1636</v>
      </c>
      <c r="E33" s="369"/>
      <c r="F33" s="369"/>
      <c r="G33" s="369"/>
      <c r="H33" s="369"/>
      <c r="I33" s="369"/>
      <c r="J33" s="369"/>
      <c r="K33" s="250"/>
    </row>
    <row r="34" spans="2:11" ht="15" customHeight="1">
      <c r="B34" s="253"/>
      <c r="C34" s="254"/>
      <c r="D34" s="252"/>
      <c r="E34" s="256" t="s">
        <v>124</v>
      </c>
      <c r="F34" s="252"/>
      <c r="G34" s="369" t="s">
        <v>1637</v>
      </c>
      <c r="H34" s="369"/>
      <c r="I34" s="369"/>
      <c r="J34" s="369"/>
      <c r="K34" s="250"/>
    </row>
    <row r="35" spans="2:11" ht="30.75" customHeight="1">
      <c r="B35" s="253"/>
      <c r="C35" s="254"/>
      <c r="D35" s="252"/>
      <c r="E35" s="256" t="s">
        <v>1638</v>
      </c>
      <c r="F35" s="252"/>
      <c r="G35" s="369" t="s">
        <v>1639</v>
      </c>
      <c r="H35" s="369"/>
      <c r="I35" s="369"/>
      <c r="J35" s="369"/>
      <c r="K35" s="250"/>
    </row>
    <row r="36" spans="2:11" ht="15" customHeight="1">
      <c r="B36" s="253"/>
      <c r="C36" s="254"/>
      <c r="D36" s="252"/>
      <c r="E36" s="256" t="s">
        <v>54</v>
      </c>
      <c r="F36" s="252"/>
      <c r="G36" s="369" t="s">
        <v>1640</v>
      </c>
      <c r="H36" s="369"/>
      <c r="I36" s="369"/>
      <c r="J36" s="369"/>
      <c r="K36" s="250"/>
    </row>
    <row r="37" spans="2:11" ht="15" customHeight="1">
      <c r="B37" s="253"/>
      <c r="C37" s="254"/>
      <c r="D37" s="252"/>
      <c r="E37" s="256" t="s">
        <v>125</v>
      </c>
      <c r="F37" s="252"/>
      <c r="G37" s="369" t="s">
        <v>1641</v>
      </c>
      <c r="H37" s="369"/>
      <c r="I37" s="369"/>
      <c r="J37" s="369"/>
      <c r="K37" s="250"/>
    </row>
    <row r="38" spans="2:11" ht="15" customHeight="1">
      <c r="B38" s="253"/>
      <c r="C38" s="254"/>
      <c r="D38" s="252"/>
      <c r="E38" s="256" t="s">
        <v>126</v>
      </c>
      <c r="F38" s="252"/>
      <c r="G38" s="369" t="s">
        <v>1642</v>
      </c>
      <c r="H38" s="369"/>
      <c r="I38" s="369"/>
      <c r="J38" s="369"/>
      <c r="K38" s="250"/>
    </row>
    <row r="39" spans="2:11" ht="15" customHeight="1">
      <c r="B39" s="253"/>
      <c r="C39" s="254"/>
      <c r="D39" s="252"/>
      <c r="E39" s="256" t="s">
        <v>127</v>
      </c>
      <c r="F39" s="252"/>
      <c r="G39" s="369" t="s">
        <v>1643</v>
      </c>
      <c r="H39" s="369"/>
      <c r="I39" s="369"/>
      <c r="J39" s="369"/>
      <c r="K39" s="250"/>
    </row>
    <row r="40" spans="2:11" ht="15" customHeight="1">
      <c r="B40" s="253"/>
      <c r="C40" s="254"/>
      <c r="D40" s="252"/>
      <c r="E40" s="256" t="s">
        <v>1644</v>
      </c>
      <c r="F40" s="252"/>
      <c r="G40" s="369" t="s">
        <v>1645</v>
      </c>
      <c r="H40" s="369"/>
      <c r="I40" s="369"/>
      <c r="J40" s="369"/>
      <c r="K40" s="250"/>
    </row>
    <row r="41" spans="2:11" ht="15" customHeight="1">
      <c r="B41" s="253"/>
      <c r="C41" s="254"/>
      <c r="D41" s="252"/>
      <c r="E41" s="256"/>
      <c r="F41" s="252"/>
      <c r="G41" s="369" t="s">
        <v>1646</v>
      </c>
      <c r="H41" s="369"/>
      <c r="I41" s="369"/>
      <c r="J41" s="369"/>
      <c r="K41" s="250"/>
    </row>
    <row r="42" spans="2:11" ht="15" customHeight="1">
      <c r="B42" s="253"/>
      <c r="C42" s="254"/>
      <c r="D42" s="252"/>
      <c r="E42" s="256" t="s">
        <v>1647</v>
      </c>
      <c r="F42" s="252"/>
      <c r="G42" s="369" t="s">
        <v>1648</v>
      </c>
      <c r="H42" s="369"/>
      <c r="I42" s="369"/>
      <c r="J42" s="369"/>
      <c r="K42" s="250"/>
    </row>
    <row r="43" spans="2:11" ht="15" customHeight="1">
      <c r="B43" s="253"/>
      <c r="C43" s="254"/>
      <c r="D43" s="252"/>
      <c r="E43" s="256" t="s">
        <v>129</v>
      </c>
      <c r="F43" s="252"/>
      <c r="G43" s="369" t="s">
        <v>1649</v>
      </c>
      <c r="H43" s="369"/>
      <c r="I43" s="369"/>
      <c r="J43" s="369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369" t="s">
        <v>1650</v>
      </c>
      <c r="E45" s="369"/>
      <c r="F45" s="369"/>
      <c r="G45" s="369"/>
      <c r="H45" s="369"/>
      <c r="I45" s="369"/>
      <c r="J45" s="369"/>
      <c r="K45" s="250"/>
    </row>
    <row r="46" spans="2:11" ht="15" customHeight="1">
      <c r="B46" s="253"/>
      <c r="C46" s="254"/>
      <c r="D46" s="254"/>
      <c r="E46" s="369" t="s">
        <v>1651</v>
      </c>
      <c r="F46" s="369"/>
      <c r="G46" s="369"/>
      <c r="H46" s="369"/>
      <c r="I46" s="369"/>
      <c r="J46" s="369"/>
      <c r="K46" s="250"/>
    </row>
    <row r="47" spans="2:11" ht="15" customHeight="1">
      <c r="B47" s="253"/>
      <c r="C47" s="254"/>
      <c r="D47" s="254"/>
      <c r="E47" s="369" t="s">
        <v>1652</v>
      </c>
      <c r="F47" s="369"/>
      <c r="G47" s="369"/>
      <c r="H47" s="369"/>
      <c r="I47" s="369"/>
      <c r="J47" s="369"/>
      <c r="K47" s="250"/>
    </row>
    <row r="48" spans="2:11" ht="15" customHeight="1">
      <c r="B48" s="253"/>
      <c r="C48" s="254"/>
      <c r="D48" s="254"/>
      <c r="E48" s="369" t="s">
        <v>1653</v>
      </c>
      <c r="F48" s="369"/>
      <c r="G48" s="369"/>
      <c r="H48" s="369"/>
      <c r="I48" s="369"/>
      <c r="J48" s="369"/>
      <c r="K48" s="250"/>
    </row>
    <row r="49" spans="2:11" ht="15" customHeight="1">
      <c r="B49" s="253"/>
      <c r="C49" s="254"/>
      <c r="D49" s="369" t="s">
        <v>1654</v>
      </c>
      <c r="E49" s="369"/>
      <c r="F49" s="369"/>
      <c r="G49" s="369"/>
      <c r="H49" s="369"/>
      <c r="I49" s="369"/>
      <c r="J49" s="369"/>
      <c r="K49" s="250"/>
    </row>
    <row r="50" spans="2:11" ht="25.5" customHeight="1">
      <c r="B50" s="249"/>
      <c r="C50" s="372" t="s">
        <v>1655</v>
      </c>
      <c r="D50" s="372"/>
      <c r="E50" s="372"/>
      <c r="F50" s="372"/>
      <c r="G50" s="372"/>
      <c r="H50" s="372"/>
      <c r="I50" s="372"/>
      <c r="J50" s="372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369" t="s">
        <v>1656</v>
      </c>
      <c r="D52" s="369"/>
      <c r="E52" s="369"/>
      <c r="F52" s="369"/>
      <c r="G52" s="369"/>
      <c r="H52" s="369"/>
      <c r="I52" s="369"/>
      <c r="J52" s="369"/>
      <c r="K52" s="250"/>
    </row>
    <row r="53" spans="2:11" ht="15" customHeight="1">
      <c r="B53" s="249"/>
      <c r="C53" s="369" t="s">
        <v>1657</v>
      </c>
      <c r="D53" s="369"/>
      <c r="E53" s="369"/>
      <c r="F53" s="369"/>
      <c r="G53" s="369"/>
      <c r="H53" s="369"/>
      <c r="I53" s="369"/>
      <c r="J53" s="369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369" t="s">
        <v>1658</v>
      </c>
      <c r="D55" s="369"/>
      <c r="E55" s="369"/>
      <c r="F55" s="369"/>
      <c r="G55" s="369"/>
      <c r="H55" s="369"/>
      <c r="I55" s="369"/>
      <c r="J55" s="369"/>
      <c r="K55" s="250"/>
    </row>
    <row r="56" spans="2:11" ht="15" customHeight="1">
      <c r="B56" s="249"/>
      <c r="C56" s="254"/>
      <c r="D56" s="369" t="s">
        <v>1659</v>
      </c>
      <c r="E56" s="369"/>
      <c r="F56" s="369"/>
      <c r="G56" s="369"/>
      <c r="H56" s="369"/>
      <c r="I56" s="369"/>
      <c r="J56" s="369"/>
      <c r="K56" s="250"/>
    </row>
    <row r="57" spans="2:11" ht="15" customHeight="1">
      <c r="B57" s="249"/>
      <c r="C57" s="254"/>
      <c r="D57" s="369" t="s">
        <v>1660</v>
      </c>
      <c r="E57" s="369"/>
      <c r="F57" s="369"/>
      <c r="G57" s="369"/>
      <c r="H57" s="369"/>
      <c r="I57" s="369"/>
      <c r="J57" s="369"/>
      <c r="K57" s="250"/>
    </row>
    <row r="58" spans="2:11" ht="15" customHeight="1">
      <c r="B58" s="249"/>
      <c r="C58" s="254"/>
      <c r="D58" s="369" t="s">
        <v>1661</v>
      </c>
      <c r="E58" s="369"/>
      <c r="F58" s="369"/>
      <c r="G58" s="369"/>
      <c r="H58" s="369"/>
      <c r="I58" s="369"/>
      <c r="J58" s="369"/>
      <c r="K58" s="250"/>
    </row>
    <row r="59" spans="2:11" ht="15" customHeight="1">
      <c r="B59" s="249"/>
      <c r="C59" s="254"/>
      <c r="D59" s="369" t="s">
        <v>1662</v>
      </c>
      <c r="E59" s="369"/>
      <c r="F59" s="369"/>
      <c r="G59" s="369"/>
      <c r="H59" s="369"/>
      <c r="I59" s="369"/>
      <c r="J59" s="369"/>
      <c r="K59" s="250"/>
    </row>
    <row r="60" spans="2:11" ht="15" customHeight="1">
      <c r="B60" s="249"/>
      <c r="C60" s="254"/>
      <c r="D60" s="371" t="s">
        <v>1663</v>
      </c>
      <c r="E60" s="371"/>
      <c r="F60" s="371"/>
      <c r="G60" s="371"/>
      <c r="H60" s="371"/>
      <c r="I60" s="371"/>
      <c r="J60" s="371"/>
      <c r="K60" s="250"/>
    </row>
    <row r="61" spans="2:11" ht="15" customHeight="1">
      <c r="B61" s="249"/>
      <c r="C61" s="254"/>
      <c r="D61" s="369" t="s">
        <v>1664</v>
      </c>
      <c r="E61" s="369"/>
      <c r="F61" s="369"/>
      <c r="G61" s="369"/>
      <c r="H61" s="369"/>
      <c r="I61" s="369"/>
      <c r="J61" s="369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369" t="s">
        <v>1665</v>
      </c>
      <c r="E63" s="369"/>
      <c r="F63" s="369"/>
      <c r="G63" s="369"/>
      <c r="H63" s="369"/>
      <c r="I63" s="369"/>
      <c r="J63" s="369"/>
      <c r="K63" s="250"/>
    </row>
    <row r="64" spans="2:11" ht="15" customHeight="1">
      <c r="B64" s="249"/>
      <c r="C64" s="254"/>
      <c r="D64" s="371" t="s">
        <v>1666</v>
      </c>
      <c r="E64" s="371"/>
      <c r="F64" s="371"/>
      <c r="G64" s="371"/>
      <c r="H64" s="371"/>
      <c r="I64" s="371"/>
      <c r="J64" s="371"/>
      <c r="K64" s="250"/>
    </row>
    <row r="65" spans="2:11" ht="15" customHeight="1">
      <c r="B65" s="249"/>
      <c r="C65" s="254"/>
      <c r="D65" s="369" t="s">
        <v>1667</v>
      </c>
      <c r="E65" s="369"/>
      <c r="F65" s="369"/>
      <c r="G65" s="369"/>
      <c r="H65" s="369"/>
      <c r="I65" s="369"/>
      <c r="J65" s="369"/>
      <c r="K65" s="250"/>
    </row>
    <row r="66" spans="2:11" ht="15" customHeight="1">
      <c r="B66" s="249"/>
      <c r="C66" s="254"/>
      <c r="D66" s="369" t="s">
        <v>1668</v>
      </c>
      <c r="E66" s="369"/>
      <c r="F66" s="369"/>
      <c r="G66" s="369"/>
      <c r="H66" s="369"/>
      <c r="I66" s="369"/>
      <c r="J66" s="369"/>
      <c r="K66" s="250"/>
    </row>
    <row r="67" spans="2:11" ht="15" customHeight="1">
      <c r="B67" s="249"/>
      <c r="C67" s="254"/>
      <c r="D67" s="369" t="s">
        <v>1669</v>
      </c>
      <c r="E67" s="369"/>
      <c r="F67" s="369"/>
      <c r="G67" s="369"/>
      <c r="H67" s="369"/>
      <c r="I67" s="369"/>
      <c r="J67" s="369"/>
      <c r="K67" s="250"/>
    </row>
    <row r="68" spans="2:11" ht="15" customHeight="1">
      <c r="B68" s="249"/>
      <c r="C68" s="254"/>
      <c r="D68" s="369" t="s">
        <v>1670</v>
      </c>
      <c r="E68" s="369"/>
      <c r="F68" s="369"/>
      <c r="G68" s="369"/>
      <c r="H68" s="369"/>
      <c r="I68" s="369"/>
      <c r="J68" s="369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370" t="s">
        <v>1607</v>
      </c>
      <c r="D73" s="370"/>
      <c r="E73" s="370"/>
      <c r="F73" s="370"/>
      <c r="G73" s="370"/>
      <c r="H73" s="370"/>
      <c r="I73" s="370"/>
      <c r="J73" s="370"/>
      <c r="K73" s="267"/>
    </row>
    <row r="74" spans="2:11" ht="17.25" customHeight="1">
      <c r="B74" s="266"/>
      <c r="C74" s="268" t="s">
        <v>1671</v>
      </c>
      <c r="D74" s="268"/>
      <c r="E74" s="268"/>
      <c r="F74" s="268" t="s">
        <v>1672</v>
      </c>
      <c r="G74" s="269"/>
      <c r="H74" s="268" t="s">
        <v>125</v>
      </c>
      <c r="I74" s="268" t="s">
        <v>58</v>
      </c>
      <c r="J74" s="268" t="s">
        <v>1673</v>
      </c>
      <c r="K74" s="267"/>
    </row>
    <row r="75" spans="2:11" ht="17.25" customHeight="1">
      <c r="B75" s="266"/>
      <c r="C75" s="270" t="s">
        <v>1674</v>
      </c>
      <c r="D75" s="270"/>
      <c r="E75" s="270"/>
      <c r="F75" s="271" t="s">
        <v>1675</v>
      </c>
      <c r="G75" s="272"/>
      <c r="H75" s="270"/>
      <c r="I75" s="270"/>
      <c r="J75" s="270" t="s">
        <v>1676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54</v>
      </c>
      <c r="D77" s="273"/>
      <c r="E77" s="273"/>
      <c r="F77" s="275" t="s">
        <v>1677</v>
      </c>
      <c r="G77" s="274"/>
      <c r="H77" s="256" t="s">
        <v>1678</v>
      </c>
      <c r="I77" s="256" t="s">
        <v>1679</v>
      </c>
      <c r="J77" s="256">
        <v>20</v>
      </c>
      <c r="K77" s="267"/>
    </row>
    <row r="78" spans="2:11" ht="15" customHeight="1">
      <c r="B78" s="266"/>
      <c r="C78" s="256" t="s">
        <v>1680</v>
      </c>
      <c r="D78" s="256"/>
      <c r="E78" s="256"/>
      <c r="F78" s="275" t="s">
        <v>1677</v>
      </c>
      <c r="G78" s="274"/>
      <c r="H78" s="256" t="s">
        <v>1681</v>
      </c>
      <c r="I78" s="256" t="s">
        <v>1679</v>
      </c>
      <c r="J78" s="256">
        <v>120</v>
      </c>
      <c r="K78" s="267"/>
    </row>
    <row r="79" spans="2:11" ht="15" customHeight="1">
      <c r="B79" s="276"/>
      <c r="C79" s="256" t="s">
        <v>1682</v>
      </c>
      <c r="D79" s="256"/>
      <c r="E79" s="256"/>
      <c r="F79" s="275" t="s">
        <v>1683</v>
      </c>
      <c r="G79" s="274"/>
      <c r="H79" s="256" t="s">
        <v>1684</v>
      </c>
      <c r="I79" s="256" t="s">
        <v>1679</v>
      </c>
      <c r="J79" s="256">
        <v>50</v>
      </c>
      <c r="K79" s="267"/>
    </row>
    <row r="80" spans="2:11" ht="15" customHeight="1">
      <c r="B80" s="276"/>
      <c r="C80" s="256" t="s">
        <v>1685</v>
      </c>
      <c r="D80" s="256"/>
      <c r="E80" s="256"/>
      <c r="F80" s="275" t="s">
        <v>1677</v>
      </c>
      <c r="G80" s="274"/>
      <c r="H80" s="256" t="s">
        <v>1686</v>
      </c>
      <c r="I80" s="256" t="s">
        <v>1687</v>
      </c>
      <c r="J80" s="256"/>
      <c r="K80" s="267"/>
    </row>
    <row r="81" spans="2:11" ht="15" customHeight="1">
      <c r="B81" s="276"/>
      <c r="C81" s="277" t="s">
        <v>1688</v>
      </c>
      <c r="D81" s="277"/>
      <c r="E81" s="277"/>
      <c r="F81" s="278" t="s">
        <v>1683</v>
      </c>
      <c r="G81" s="277"/>
      <c r="H81" s="277" t="s">
        <v>1689</v>
      </c>
      <c r="I81" s="277" t="s">
        <v>1679</v>
      </c>
      <c r="J81" s="277">
        <v>15</v>
      </c>
      <c r="K81" s="267"/>
    </row>
    <row r="82" spans="2:11" ht="15" customHeight="1">
      <c r="B82" s="276"/>
      <c r="C82" s="277" t="s">
        <v>1690</v>
      </c>
      <c r="D82" s="277"/>
      <c r="E82" s="277"/>
      <c r="F82" s="278" t="s">
        <v>1683</v>
      </c>
      <c r="G82" s="277"/>
      <c r="H82" s="277" t="s">
        <v>1691</v>
      </c>
      <c r="I82" s="277" t="s">
        <v>1679</v>
      </c>
      <c r="J82" s="277">
        <v>15</v>
      </c>
      <c r="K82" s="267"/>
    </row>
    <row r="83" spans="2:11" ht="15" customHeight="1">
      <c r="B83" s="276"/>
      <c r="C83" s="277" t="s">
        <v>1692</v>
      </c>
      <c r="D83" s="277"/>
      <c r="E83" s="277"/>
      <c r="F83" s="278" t="s">
        <v>1683</v>
      </c>
      <c r="G83" s="277"/>
      <c r="H83" s="277" t="s">
        <v>1693</v>
      </c>
      <c r="I83" s="277" t="s">
        <v>1679</v>
      </c>
      <c r="J83" s="277">
        <v>20</v>
      </c>
      <c r="K83" s="267"/>
    </row>
    <row r="84" spans="2:11" ht="15" customHeight="1">
      <c r="B84" s="276"/>
      <c r="C84" s="277" t="s">
        <v>1694</v>
      </c>
      <c r="D84" s="277"/>
      <c r="E84" s="277"/>
      <c r="F84" s="278" t="s">
        <v>1683</v>
      </c>
      <c r="G84" s="277"/>
      <c r="H84" s="277" t="s">
        <v>1695</v>
      </c>
      <c r="I84" s="277" t="s">
        <v>1679</v>
      </c>
      <c r="J84" s="277">
        <v>20</v>
      </c>
      <c r="K84" s="267"/>
    </row>
    <row r="85" spans="2:11" ht="15" customHeight="1">
      <c r="B85" s="276"/>
      <c r="C85" s="256" t="s">
        <v>1696</v>
      </c>
      <c r="D85" s="256"/>
      <c r="E85" s="256"/>
      <c r="F85" s="275" t="s">
        <v>1683</v>
      </c>
      <c r="G85" s="274"/>
      <c r="H85" s="256" t="s">
        <v>1697</v>
      </c>
      <c r="I85" s="256" t="s">
        <v>1679</v>
      </c>
      <c r="J85" s="256">
        <v>50</v>
      </c>
      <c r="K85" s="267"/>
    </row>
    <row r="86" spans="2:11" ht="15" customHeight="1">
      <c r="B86" s="276"/>
      <c r="C86" s="256" t="s">
        <v>1698</v>
      </c>
      <c r="D86" s="256"/>
      <c r="E86" s="256"/>
      <c r="F86" s="275" t="s">
        <v>1683</v>
      </c>
      <c r="G86" s="274"/>
      <c r="H86" s="256" t="s">
        <v>1699</v>
      </c>
      <c r="I86" s="256" t="s">
        <v>1679</v>
      </c>
      <c r="J86" s="256">
        <v>20</v>
      </c>
      <c r="K86" s="267"/>
    </row>
    <row r="87" spans="2:11" ht="15" customHeight="1">
      <c r="B87" s="276"/>
      <c r="C87" s="256" t="s">
        <v>1700</v>
      </c>
      <c r="D87" s="256"/>
      <c r="E87" s="256"/>
      <c r="F87" s="275" t="s">
        <v>1683</v>
      </c>
      <c r="G87" s="274"/>
      <c r="H87" s="256" t="s">
        <v>1701</v>
      </c>
      <c r="I87" s="256" t="s">
        <v>1679</v>
      </c>
      <c r="J87" s="256">
        <v>20</v>
      </c>
      <c r="K87" s="267"/>
    </row>
    <row r="88" spans="2:11" ht="15" customHeight="1">
      <c r="B88" s="276"/>
      <c r="C88" s="256" t="s">
        <v>1702</v>
      </c>
      <c r="D88" s="256"/>
      <c r="E88" s="256"/>
      <c r="F88" s="275" t="s">
        <v>1683</v>
      </c>
      <c r="G88" s="274"/>
      <c r="H88" s="256" t="s">
        <v>1703</v>
      </c>
      <c r="I88" s="256" t="s">
        <v>1679</v>
      </c>
      <c r="J88" s="256">
        <v>50</v>
      </c>
      <c r="K88" s="267"/>
    </row>
    <row r="89" spans="2:11" ht="15" customHeight="1">
      <c r="B89" s="276"/>
      <c r="C89" s="256" t="s">
        <v>1704</v>
      </c>
      <c r="D89" s="256"/>
      <c r="E89" s="256"/>
      <c r="F89" s="275" t="s">
        <v>1683</v>
      </c>
      <c r="G89" s="274"/>
      <c r="H89" s="256" t="s">
        <v>1704</v>
      </c>
      <c r="I89" s="256" t="s">
        <v>1679</v>
      </c>
      <c r="J89" s="256">
        <v>50</v>
      </c>
      <c r="K89" s="267"/>
    </row>
    <row r="90" spans="2:11" ht="15" customHeight="1">
      <c r="B90" s="276"/>
      <c r="C90" s="256" t="s">
        <v>130</v>
      </c>
      <c r="D90" s="256"/>
      <c r="E90" s="256"/>
      <c r="F90" s="275" t="s">
        <v>1683</v>
      </c>
      <c r="G90" s="274"/>
      <c r="H90" s="256" t="s">
        <v>1705</v>
      </c>
      <c r="I90" s="256" t="s">
        <v>1679</v>
      </c>
      <c r="J90" s="256">
        <v>255</v>
      </c>
      <c r="K90" s="267"/>
    </row>
    <row r="91" spans="2:11" ht="15" customHeight="1">
      <c r="B91" s="276"/>
      <c r="C91" s="256" t="s">
        <v>1706</v>
      </c>
      <c r="D91" s="256"/>
      <c r="E91" s="256"/>
      <c r="F91" s="275" t="s">
        <v>1677</v>
      </c>
      <c r="G91" s="274"/>
      <c r="H91" s="256" t="s">
        <v>1707</v>
      </c>
      <c r="I91" s="256" t="s">
        <v>1708</v>
      </c>
      <c r="J91" s="256"/>
      <c r="K91" s="267"/>
    </row>
    <row r="92" spans="2:11" ht="15" customHeight="1">
      <c r="B92" s="276"/>
      <c r="C92" s="256" t="s">
        <v>1709</v>
      </c>
      <c r="D92" s="256"/>
      <c r="E92" s="256"/>
      <c r="F92" s="275" t="s">
        <v>1677</v>
      </c>
      <c r="G92" s="274"/>
      <c r="H92" s="256" t="s">
        <v>1710</v>
      </c>
      <c r="I92" s="256" t="s">
        <v>1711</v>
      </c>
      <c r="J92" s="256"/>
      <c r="K92" s="267"/>
    </row>
    <row r="93" spans="2:11" ht="15" customHeight="1">
      <c r="B93" s="276"/>
      <c r="C93" s="256" t="s">
        <v>1712</v>
      </c>
      <c r="D93" s="256"/>
      <c r="E93" s="256"/>
      <c r="F93" s="275" t="s">
        <v>1677</v>
      </c>
      <c r="G93" s="274"/>
      <c r="H93" s="256" t="s">
        <v>1712</v>
      </c>
      <c r="I93" s="256" t="s">
        <v>1711</v>
      </c>
      <c r="J93" s="256"/>
      <c r="K93" s="267"/>
    </row>
    <row r="94" spans="2:11" ht="15" customHeight="1">
      <c r="B94" s="276"/>
      <c r="C94" s="256" t="s">
        <v>39</v>
      </c>
      <c r="D94" s="256"/>
      <c r="E94" s="256"/>
      <c r="F94" s="275" t="s">
        <v>1677</v>
      </c>
      <c r="G94" s="274"/>
      <c r="H94" s="256" t="s">
        <v>1713</v>
      </c>
      <c r="I94" s="256" t="s">
        <v>1711</v>
      </c>
      <c r="J94" s="256"/>
      <c r="K94" s="267"/>
    </row>
    <row r="95" spans="2:11" ht="15" customHeight="1">
      <c r="B95" s="276"/>
      <c r="C95" s="256" t="s">
        <v>49</v>
      </c>
      <c r="D95" s="256"/>
      <c r="E95" s="256"/>
      <c r="F95" s="275" t="s">
        <v>1677</v>
      </c>
      <c r="G95" s="274"/>
      <c r="H95" s="256" t="s">
        <v>1714</v>
      </c>
      <c r="I95" s="256" t="s">
        <v>1711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370" t="s">
        <v>1715</v>
      </c>
      <c r="D100" s="370"/>
      <c r="E100" s="370"/>
      <c r="F100" s="370"/>
      <c r="G100" s="370"/>
      <c r="H100" s="370"/>
      <c r="I100" s="370"/>
      <c r="J100" s="370"/>
      <c r="K100" s="267"/>
    </row>
    <row r="101" spans="2:11" ht="17.25" customHeight="1">
      <c r="B101" s="266"/>
      <c r="C101" s="268" t="s">
        <v>1671</v>
      </c>
      <c r="D101" s="268"/>
      <c r="E101" s="268"/>
      <c r="F101" s="268" t="s">
        <v>1672</v>
      </c>
      <c r="G101" s="269"/>
      <c r="H101" s="268" t="s">
        <v>125</v>
      </c>
      <c r="I101" s="268" t="s">
        <v>58</v>
      </c>
      <c r="J101" s="268" t="s">
        <v>1673</v>
      </c>
      <c r="K101" s="267"/>
    </row>
    <row r="102" spans="2:11" ht="17.25" customHeight="1">
      <c r="B102" s="266"/>
      <c r="C102" s="270" t="s">
        <v>1674</v>
      </c>
      <c r="D102" s="270"/>
      <c r="E102" s="270"/>
      <c r="F102" s="271" t="s">
        <v>1675</v>
      </c>
      <c r="G102" s="272"/>
      <c r="H102" s="270"/>
      <c r="I102" s="270"/>
      <c r="J102" s="270" t="s">
        <v>1676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54</v>
      </c>
      <c r="D104" s="273"/>
      <c r="E104" s="273"/>
      <c r="F104" s="275" t="s">
        <v>1677</v>
      </c>
      <c r="G104" s="284"/>
      <c r="H104" s="256" t="s">
        <v>1716</v>
      </c>
      <c r="I104" s="256" t="s">
        <v>1679</v>
      </c>
      <c r="J104" s="256">
        <v>20</v>
      </c>
      <c r="K104" s="267"/>
    </row>
    <row r="105" spans="2:11" ht="15" customHeight="1">
      <c r="B105" s="266"/>
      <c r="C105" s="256" t="s">
        <v>1680</v>
      </c>
      <c r="D105" s="256"/>
      <c r="E105" s="256"/>
      <c r="F105" s="275" t="s">
        <v>1677</v>
      </c>
      <c r="G105" s="256"/>
      <c r="H105" s="256" t="s">
        <v>1716</v>
      </c>
      <c r="I105" s="256" t="s">
        <v>1679</v>
      </c>
      <c r="J105" s="256">
        <v>120</v>
      </c>
      <c r="K105" s="267"/>
    </row>
    <row r="106" spans="2:11" ht="15" customHeight="1">
      <c r="B106" s="276"/>
      <c r="C106" s="256" t="s">
        <v>1682</v>
      </c>
      <c r="D106" s="256"/>
      <c r="E106" s="256"/>
      <c r="F106" s="275" t="s">
        <v>1683</v>
      </c>
      <c r="G106" s="256"/>
      <c r="H106" s="256" t="s">
        <v>1716</v>
      </c>
      <c r="I106" s="256" t="s">
        <v>1679</v>
      </c>
      <c r="J106" s="256">
        <v>50</v>
      </c>
      <c r="K106" s="267"/>
    </row>
    <row r="107" spans="2:11" ht="15" customHeight="1">
      <c r="B107" s="276"/>
      <c r="C107" s="256" t="s">
        <v>1685</v>
      </c>
      <c r="D107" s="256"/>
      <c r="E107" s="256"/>
      <c r="F107" s="275" t="s">
        <v>1677</v>
      </c>
      <c r="G107" s="256"/>
      <c r="H107" s="256" t="s">
        <v>1716</v>
      </c>
      <c r="I107" s="256" t="s">
        <v>1687</v>
      </c>
      <c r="J107" s="256"/>
      <c r="K107" s="267"/>
    </row>
    <row r="108" spans="2:11" ht="15" customHeight="1">
      <c r="B108" s="276"/>
      <c r="C108" s="256" t="s">
        <v>1696</v>
      </c>
      <c r="D108" s="256"/>
      <c r="E108" s="256"/>
      <c r="F108" s="275" t="s">
        <v>1683</v>
      </c>
      <c r="G108" s="256"/>
      <c r="H108" s="256" t="s">
        <v>1716</v>
      </c>
      <c r="I108" s="256" t="s">
        <v>1679</v>
      </c>
      <c r="J108" s="256">
        <v>50</v>
      </c>
      <c r="K108" s="267"/>
    </row>
    <row r="109" spans="2:11" ht="15" customHeight="1">
      <c r="B109" s="276"/>
      <c r="C109" s="256" t="s">
        <v>1704</v>
      </c>
      <c r="D109" s="256"/>
      <c r="E109" s="256"/>
      <c r="F109" s="275" t="s">
        <v>1683</v>
      </c>
      <c r="G109" s="256"/>
      <c r="H109" s="256" t="s">
        <v>1716</v>
      </c>
      <c r="I109" s="256" t="s">
        <v>1679</v>
      </c>
      <c r="J109" s="256">
        <v>50</v>
      </c>
      <c r="K109" s="267"/>
    </row>
    <row r="110" spans="2:11" ht="15" customHeight="1">
      <c r="B110" s="276"/>
      <c r="C110" s="256" t="s">
        <v>1702</v>
      </c>
      <c r="D110" s="256"/>
      <c r="E110" s="256"/>
      <c r="F110" s="275" t="s">
        <v>1683</v>
      </c>
      <c r="G110" s="256"/>
      <c r="H110" s="256" t="s">
        <v>1716</v>
      </c>
      <c r="I110" s="256" t="s">
        <v>1679</v>
      </c>
      <c r="J110" s="256">
        <v>50</v>
      </c>
      <c r="K110" s="267"/>
    </row>
    <row r="111" spans="2:11" ht="15" customHeight="1">
      <c r="B111" s="276"/>
      <c r="C111" s="256" t="s">
        <v>54</v>
      </c>
      <c r="D111" s="256"/>
      <c r="E111" s="256"/>
      <c r="F111" s="275" t="s">
        <v>1677</v>
      </c>
      <c r="G111" s="256"/>
      <c r="H111" s="256" t="s">
        <v>1717</v>
      </c>
      <c r="I111" s="256" t="s">
        <v>1679</v>
      </c>
      <c r="J111" s="256">
        <v>20</v>
      </c>
      <c r="K111" s="267"/>
    </row>
    <row r="112" spans="2:11" ht="15" customHeight="1">
      <c r="B112" s="276"/>
      <c r="C112" s="256" t="s">
        <v>1718</v>
      </c>
      <c r="D112" s="256"/>
      <c r="E112" s="256"/>
      <c r="F112" s="275" t="s">
        <v>1677</v>
      </c>
      <c r="G112" s="256"/>
      <c r="H112" s="256" t="s">
        <v>1719</v>
      </c>
      <c r="I112" s="256" t="s">
        <v>1679</v>
      </c>
      <c r="J112" s="256">
        <v>120</v>
      </c>
      <c r="K112" s="267"/>
    </row>
    <row r="113" spans="2:11" ht="15" customHeight="1">
      <c r="B113" s="276"/>
      <c r="C113" s="256" t="s">
        <v>39</v>
      </c>
      <c r="D113" s="256"/>
      <c r="E113" s="256"/>
      <c r="F113" s="275" t="s">
        <v>1677</v>
      </c>
      <c r="G113" s="256"/>
      <c r="H113" s="256" t="s">
        <v>1720</v>
      </c>
      <c r="I113" s="256" t="s">
        <v>1711</v>
      </c>
      <c r="J113" s="256"/>
      <c r="K113" s="267"/>
    </row>
    <row r="114" spans="2:11" ht="15" customHeight="1">
      <c r="B114" s="276"/>
      <c r="C114" s="256" t="s">
        <v>49</v>
      </c>
      <c r="D114" s="256"/>
      <c r="E114" s="256"/>
      <c r="F114" s="275" t="s">
        <v>1677</v>
      </c>
      <c r="G114" s="256"/>
      <c r="H114" s="256" t="s">
        <v>1721</v>
      </c>
      <c r="I114" s="256" t="s">
        <v>1711</v>
      </c>
      <c r="J114" s="256"/>
      <c r="K114" s="267"/>
    </row>
    <row r="115" spans="2:11" ht="15" customHeight="1">
      <c r="B115" s="276"/>
      <c r="C115" s="256" t="s">
        <v>58</v>
      </c>
      <c r="D115" s="256"/>
      <c r="E115" s="256"/>
      <c r="F115" s="275" t="s">
        <v>1677</v>
      </c>
      <c r="G115" s="256"/>
      <c r="H115" s="256" t="s">
        <v>1722</v>
      </c>
      <c r="I115" s="256" t="s">
        <v>1723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367" t="s">
        <v>1724</v>
      </c>
      <c r="D120" s="367"/>
      <c r="E120" s="367"/>
      <c r="F120" s="367"/>
      <c r="G120" s="367"/>
      <c r="H120" s="367"/>
      <c r="I120" s="367"/>
      <c r="J120" s="367"/>
      <c r="K120" s="292"/>
    </row>
    <row r="121" spans="2:11" ht="17.25" customHeight="1">
      <c r="B121" s="293"/>
      <c r="C121" s="268" t="s">
        <v>1671</v>
      </c>
      <c r="D121" s="268"/>
      <c r="E121" s="268"/>
      <c r="F121" s="268" t="s">
        <v>1672</v>
      </c>
      <c r="G121" s="269"/>
      <c r="H121" s="268" t="s">
        <v>125</v>
      </c>
      <c r="I121" s="268" t="s">
        <v>58</v>
      </c>
      <c r="J121" s="268" t="s">
        <v>1673</v>
      </c>
      <c r="K121" s="294"/>
    </row>
    <row r="122" spans="2:11" ht="17.25" customHeight="1">
      <c r="B122" s="293"/>
      <c r="C122" s="270" t="s">
        <v>1674</v>
      </c>
      <c r="D122" s="270"/>
      <c r="E122" s="270"/>
      <c r="F122" s="271" t="s">
        <v>1675</v>
      </c>
      <c r="G122" s="272"/>
      <c r="H122" s="270"/>
      <c r="I122" s="270"/>
      <c r="J122" s="270" t="s">
        <v>1676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1680</v>
      </c>
      <c r="D124" s="273"/>
      <c r="E124" s="273"/>
      <c r="F124" s="275" t="s">
        <v>1677</v>
      </c>
      <c r="G124" s="256"/>
      <c r="H124" s="256" t="s">
        <v>1716</v>
      </c>
      <c r="I124" s="256" t="s">
        <v>1679</v>
      </c>
      <c r="J124" s="256">
        <v>120</v>
      </c>
      <c r="K124" s="297"/>
    </row>
    <row r="125" spans="2:11" ht="15" customHeight="1">
      <c r="B125" s="295"/>
      <c r="C125" s="256" t="s">
        <v>1725</v>
      </c>
      <c r="D125" s="256"/>
      <c r="E125" s="256"/>
      <c r="F125" s="275" t="s">
        <v>1677</v>
      </c>
      <c r="G125" s="256"/>
      <c r="H125" s="256" t="s">
        <v>1726</v>
      </c>
      <c r="I125" s="256" t="s">
        <v>1679</v>
      </c>
      <c r="J125" s="256" t="s">
        <v>1727</v>
      </c>
      <c r="K125" s="297"/>
    </row>
    <row r="126" spans="2:11" ht="15" customHeight="1">
      <c r="B126" s="295"/>
      <c r="C126" s="256" t="s">
        <v>1626</v>
      </c>
      <c r="D126" s="256"/>
      <c r="E126" s="256"/>
      <c r="F126" s="275" t="s">
        <v>1677</v>
      </c>
      <c r="G126" s="256"/>
      <c r="H126" s="256" t="s">
        <v>1728</v>
      </c>
      <c r="I126" s="256" t="s">
        <v>1679</v>
      </c>
      <c r="J126" s="256" t="s">
        <v>1727</v>
      </c>
      <c r="K126" s="297"/>
    </row>
    <row r="127" spans="2:11" ht="15" customHeight="1">
      <c r="B127" s="295"/>
      <c r="C127" s="256" t="s">
        <v>1688</v>
      </c>
      <c r="D127" s="256"/>
      <c r="E127" s="256"/>
      <c r="F127" s="275" t="s">
        <v>1683</v>
      </c>
      <c r="G127" s="256"/>
      <c r="H127" s="256" t="s">
        <v>1689</v>
      </c>
      <c r="I127" s="256" t="s">
        <v>1679</v>
      </c>
      <c r="J127" s="256">
        <v>15</v>
      </c>
      <c r="K127" s="297"/>
    </row>
    <row r="128" spans="2:11" ht="15" customHeight="1">
      <c r="B128" s="295"/>
      <c r="C128" s="277" t="s">
        <v>1690</v>
      </c>
      <c r="D128" s="277"/>
      <c r="E128" s="277"/>
      <c r="F128" s="278" t="s">
        <v>1683</v>
      </c>
      <c r="G128" s="277"/>
      <c r="H128" s="277" t="s">
        <v>1691</v>
      </c>
      <c r="I128" s="277" t="s">
        <v>1679</v>
      </c>
      <c r="J128" s="277">
        <v>15</v>
      </c>
      <c r="K128" s="297"/>
    </row>
    <row r="129" spans="2:11" ht="15" customHeight="1">
      <c r="B129" s="295"/>
      <c r="C129" s="277" t="s">
        <v>1692</v>
      </c>
      <c r="D129" s="277"/>
      <c r="E129" s="277"/>
      <c r="F129" s="278" t="s">
        <v>1683</v>
      </c>
      <c r="G129" s="277"/>
      <c r="H129" s="277" t="s">
        <v>1693</v>
      </c>
      <c r="I129" s="277" t="s">
        <v>1679</v>
      </c>
      <c r="J129" s="277">
        <v>20</v>
      </c>
      <c r="K129" s="297"/>
    </row>
    <row r="130" spans="2:11" ht="15" customHeight="1">
      <c r="B130" s="295"/>
      <c r="C130" s="277" t="s">
        <v>1694</v>
      </c>
      <c r="D130" s="277"/>
      <c r="E130" s="277"/>
      <c r="F130" s="278" t="s">
        <v>1683</v>
      </c>
      <c r="G130" s="277"/>
      <c r="H130" s="277" t="s">
        <v>1695</v>
      </c>
      <c r="I130" s="277" t="s">
        <v>1679</v>
      </c>
      <c r="J130" s="277">
        <v>20</v>
      </c>
      <c r="K130" s="297"/>
    </row>
    <row r="131" spans="2:11" ht="15" customHeight="1">
      <c r="B131" s="295"/>
      <c r="C131" s="256" t="s">
        <v>1682</v>
      </c>
      <c r="D131" s="256"/>
      <c r="E131" s="256"/>
      <c r="F131" s="275" t="s">
        <v>1683</v>
      </c>
      <c r="G131" s="256"/>
      <c r="H131" s="256" t="s">
        <v>1716</v>
      </c>
      <c r="I131" s="256" t="s">
        <v>1679</v>
      </c>
      <c r="J131" s="256">
        <v>50</v>
      </c>
      <c r="K131" s="297"/>
    </row>
    <row r="132" spans="2:11" ht="15" customHeight="1">
      <c r="B132" s="295"/>
      <c r="C132" s="256" t="s">
        <v>1696</v>
      </c>
      <c r="D132" s="256"/>
      <c r="E132" s="256"/>
      <c r="F132" s="275" t="s">
        <v>1683</v>
      </c>
      <c r="G132" s="256"/>
      <c r="H132" s="256" t="s">
        <v>1716</v>
      </c>
      <c r="I132" s="256" t="s">
        <v>1679</v>
      </c>
      <c r="J132" s="256">
        <v>50</v>
      </c>
      <c r="K132" s="297"/>
    </row>
    <row r="133" spans="2:11" ht="15" customHeight="1">
      <c r="B133" s="295"/>
      <c r="C133" s="256" t="s">
        <v>1702</v>
      </c>
      <c r="D133" s="256"/>
      <c r="E133" s="256"/>
      <c r="F133" s="275" t="s">
        <v>1683</v>
      </c>
      <c r="G133" s="256"/>
      <c r="H133" s="256" t="s">
        <v>1716</v>
      </c>
      <c r="I133" s="256" t="s">
        <v>1679</v>
      </c>
      <c r="J133" s="256">
        <v>50</v>
      </c>
      <c r="K133" s="297"/>
    </row>
    <row r="134" spans="2:11" ht="15" customHeight="1">
      <c r="B134" s="295"/>
      <c r="C134" s="256" t="s">
        <v>1704</v>
      </c>
      <c r="D134" s="256"/>
      <c r="E134" s="256"/>
      <c r="F134" s="275" t="s">
        <v>1683</v>
      </c>
      <c r="G134" s="256"/>
      <c r="H134" s="256" t="s">
        <v>1716</v>
      </c>
      <c r="I134" s="256" t="s">
        <v>1679</v>
      </c>
      <c r="J134" s="256">
        <v>50</v>
      </c>
      <c r="K134" s="297"/>
    </row>
    <row r="135" spans="2:11" ht="15" customHeight="1">
      <c r="B135" s="295"/>
      <c r="C135" s="256" t="s">
        <v>130</v>
      </c>
      <c r="D135" s="256"/>
      <c r="E135" s="256"/>
      <c r="F135" s="275" t="s">
        <v>1683</v>
      </c>
      <c r="G135" s="256"/>
      <c r="H135" s="256" t="s">
        <v>1729</v>
      </c>
      <c r="I135" s="256" t="s">
        <v>1679</v>
      </c>
      <c r="J135" s="256">
        <v>255</v>
      </c>
      <c r="K135" s="297"/>
    </row>
    <row r="136" spans="2:11" ht="15" customHeight="1">
      <c r="B136" s="295"/>
      <c r="C136" s="256" t="s">
        <v>1706</v>
      </c>
      <c r="D136" s="256"/>
      <c r="E136" s="256"/>
      <c r="F136" s="275" t="s">
        <v>1677</v>
      </c>
      <c r="G136" s="256"/>
      <c r="H136" s="256" t="s">
        <v>1730</v>
      </c>
      <c r="I136" s="256" t="s">
        <v>1708</v>
      </c>
      <c r="J136" s="256"/>
      <c r="K136" s="297"/>
    </row>
    <row r="137" spans="2:11" ht="15" customHeight="1">
      <c r="B137" s="295"/>
      <c r="C137" s="256" t="s">
        <v>1709</v>
      </c>
      <c r="D137" s="256"/>
      <c r="E137" s="256"/>
      <c r="F137" s="275" t="s">
        <v>1677</v>
      </c>
      <c r="G137" s="256"/>
      <c r="H137" s="256" t="s">
        <v>1731</v>
      </c>
      <c r="I137" s="256" t="s">
        <v>1711</v>
      </c>
      <c r="J137" s="256"/>
      <c r="K137" s="297"/>
    </row>
    <row r="138" spans="2:11" ht="15" customHeight="1">
      <c r="B138" s="295"/>
      <c r="C138" s="256" t="s">
        <v>1712</v>
      </c>
      <c r="D138" s="256"/>
      <c r="E138" s="256"/>
      <c r="F138" s="275" t="s">
        <v>1677</v>
      </c>
      <c r="G138" s="256"/>
      <c r="H138" s="256" t="s">
        <v>1712</v>
      </c>
      <c r="I138" s="256" t="s">
        <v>1711</v>
      </c>
      <c r="J138" s="256"/>
      <c r="K138" s="297"/>
    </row>
    <row r="139" spans="2:11" ht="15" customHeight="1">
      <c r="B139" s="295"/>
      <c r="C139" s="256" t="s">
        <v>39</v>
      </c>
      <c r="D139" s="256"/>
      <c r="E139" s="256"/>
      <c r="F139" s="275" t="s">
        <v>1677</v>
      </c>
      <c r="G139" s="256"/>
      <c r="H139" s="256" t="s">
        <v>1732</v>
      </c>
      <c r="I139" s="256" t="s">
        <v>1711</v>
      </c>
      <c r="J139" s="256"/>
      <c r="K139" s="297"/>
    </row>
    <row r="140" spans="2:11" ht="15" customHeight="1">
      <c r="B140" s="295"/>
      <c r="C140" s="256" t="s">
        <v>1733</v>
      </c>
      <c r="D140" s="256"/>
      <c r="E140" s="256"/>
      <c r="F140" s="275" t="s">
        <v>1677</v>
      </c>
      <c r="G140" s="256"/>
      <c r="H140" s="256" t="s">
        <v>1734</v>
      </c>
      <c r="I140" s="256" t="s">
        <v>1711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370" t="s">
        <v>1735</v>
      </c>
      <c r="D145" s="370"/>
      <c r="E145" s="370"/>
      <c r="F145" s="370"/>
      <c r="G145" s="370"/>
      <c r="H145" s="370"/>
      <c r="I145" s="370"/>
      <c r="J145" s="370"/>
      <c r="K145" s="267"/>
    </row>
    <row r="146" spans="2:11" ht="17.25" customHeight="1">
      <c r="B146" s="266"/>
      <c r="C146" s="268" t="s">
        <v>1671</v>
      </c>
      <c r="D146" s="268"/>
      <c r="E146" s="268"/>
      <c r="F146" s="268" t="s">
        <v>1672</v>
      </c>
      <c r="G146" s="269"/>
      <c r="H146" s="268" t="s">
        <v>125</v>
      </c>
      <c r="I146" s="268" t="s">
        <v>58</v>
      </c>
      <c r="J146" s="268" t="s">
        <v>1673</v>
      </c>
      <c r="K146" s="267"/>
    </row>
    <row r="147" spans="2:11" ht="17.25" customHeight="1">
      <c r="B147" s="266"/>
      <c r="C147" s="270" t="s">
        <v>1674</v>
      </c>
      <c r="D147" s="270"/>
      <c r="E147" s="270"/>
      <c r="F147" s="271" t="s">
        <v>1675</v>
      </c>
      <c r="G147" s="272"/>
      <c r="H147" s="270"/>
      <c r="I147" s="270"/>
      <c r="J147" s="270" t="s">
        <v>1676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1680</v>
      </c>
      <c r="D149" s="256"/>
      <c r="E149" s="256"/>
      <c r="F149" s="302" t="s">
        <v>1677</v>
      </c>
      <c r="G149" s="256"/>
      <c r="H149" s="301" t="s">
        <v>1716</v>
      </c>
      <c r="I149" s="301" t="s">
        <v>1679</v>
      </c>
      <c r="J149" s="301">
        <v>120</v>
      </c>
      <c r="K149" s="297"/>
    </row>
    <row r="150" spans="2:11" ht="15" customHeight="1">
      <c r="B150" s="276"/>
      <c r="C150" s="301" t="s">
        <v>1725</v>
      </c>
      <c r="D150" s="256"/>
      <c r="E150" s="256"/>
      <c r="F150" s="302" t="s">
        <v>1677</v>
      </c>
      <c r="G150" s="256"/>
      <c r="H150" s="301" t="s">
        <v>1736</v>
      </c>
      <c r="I150" s="301" t="s">
        <v>1679</v>
      </c>
      <c r="J150" s="301" t="s">
        <v>1727</v>
      </c>
      <c r="K150" s="297"/>
    </row>
    <row r="151" spans="2:11" ht="15" customHeight="1">
      <c r="B151" s="276"/>
      <c r="C151" s="301" t="s">
        <v>1626</v>
      </c>
      <c r="D151" s="256"/>
      <c r="E151" s="256"/>
      <c r="F151" s="302" t="s">
        <v>1677</v>
      </c>
      <c r="G151" s="256"/>
      <c r="H151" s="301" t="s">
        <v>1737</v>
      </c>
      <c r="I151" s="301" t="s">
        <v>1679</v>
      </c>
      <c r="J151" s="301" t="s">
        <v>1727</v>
      </c>
      <c r="K151" s="297"/>
    </row>
    <row r="152" spans="2:11" ht="15" customHeight="1">
      <c r="B152" s="276"/>
      <c r="C152" s="301" t="s">
        <v>1682</v>
      </c>
      <c r="D152" s="256"/>
      <c r="E152" s="256"/>
      <c r="F152" s="302" t="s">
        <v>1683</v>
      </c>
      <c r="G152" s="256"/>
      <c r="H152" s="301" t="s">
        <v>1716</v>
      </c>
      <c r="I152" s="301" t="s">
        <v>1679</v>
      </c>
      <c r="J152" s="301">
        <v>50</v>
      </c>
      <c r="K152" s="297"/>
    </row>
    <row r="153" spans="2:11" ht="15" customHeight="1">
      <c r="B153" s="276"/>
      <c r="C153" s="301" t="s">
        <v>1685</v>
      </c>
      <c r="D153" s="256"/>
      <c r="E153" s="256"/>
      <c r="F153" s="302" t="s">
        <v>1677</v>
      </c>
      <c r="G153" s="256"/>
      <c r="H153" s="301" t="s">
        <v>1716</v>
      </c>
      <c r="I153" s="301" t="s">
        <v>1687</v>
      </c>
      <c r="J153" s="301"/>
      <c r="K153" s="297"/>
    </row>
    <row r="154" spans="2:11" ht="15" customHeight="1">
      <c r="B154" s="276"/>
      <c r="C154" s="301" t="s">
        <v>1696</v>
      </c>
      <c r="D154" s="256"/>
      <c r="E154" s="256"/>
      <c r="F154" s="302" t="s">
        <v>1683</v>
      </c>
      <c r="G154" s="256"/>
      <c r="H154" s="301" t="s">
        <v>1716</v>
      </c>
      <c r="I154" s="301" t="s">
        <v>1679</v>
      </c>
      <c r="J154" s="301">
        <v>50</v>
      </c>
      <c r="K154" s="297"/>
    </row>
    <row r="155" spans="2:11" ht="15" customHeight="1">
      <c r="B155" s="276"/>
      <c r="C155" s="301" t="s">
        <v>1704</v>
      </c>
      <c r="D155" s="256"/>
      <c r="E155" s="256"/>
      <c r="F155" s="302" t="s">
        <v>1683</v>
      </c>
      <c r="G155" s="256"/>
      <c r="H155" s="301" t="s">
        <v>1716</v>
      </c>
      <c r="I155" s="301" t="s">
        <v>1679</v>
      </c>
      <c r="J155" s="301">
        <v>50</v>
      </c>
      <c r="K155" s="297"/>
    </row>
    <row r="156" spans="2:11" ht="15" customHeight="1">
      <c r="B156" s="276"/>
      <c r="C156" s="301" t="s">
        <v>1702</v>
      </c>
      <c r="D156" s="256"/>
      <c r="E156" s="256"/>
      <c r="F156" s="302" t="s">
        <v>1683</v>
      </c>
      <c r="G156" s="256"/>
      <c r="H156" s="301" t="s">
        <v>1716</v>
      </c>
      <c r="I156" s="301" t="s">
        <v>1679</v>
      </c>
      <c r="J156" s="301">
        <v>50</v>
      </c>
      <c r="K156" s="297"/>
    </row>
    <row r="157" spans="2:11" ht="15" customHeight="1">
      <c r="B157" s="276"/>
      <c r="C157" s="301" t="s">
        <v>96</v>
      </c>
      <c r="D157" s="256"/>
      <c r="E157" s="256"/>
      <c r="F157" s="302" t="s">
        <v>1677</v>
      </c>
      <c r="G157" s="256"/>
      <c r="H157" s="301" t="s">
        <v>1738</v>
      </c>
      <c r="I157" s="301" t="s">
        <v>1679</v>
      </c>
      <c r="J157" s="301" t="s">
        <v>1739</v>
      </c>
      <c r="K157" s="297"/>
    </row>
    <row r="158" spans="2:11" ht="15" customHeight="1">
      <c r="B158" s="276"/>
      <c r="C158" s="301" t="s">
        <v>1740</v>
      </c>
      <c r="D158" s="256"/>
      <c r="E158" s="256"/>
      <c r="F158" s="302" t="s">
        <v>1677</v>
      </c>
      <c r="G158" s="256"/>
      <c r="H158" s="301" t="s">
        <v>1741</v>
      </c>
      <c r="I158" s="301" t="s">
        <v>1711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367" t="s">
        <v>1742</v>
      </c>
      <c r="D163" s="367"/>
      <c r="E163" s="367"/>
      <c r="F163" s="367"/>
      <c r="G163" s="367"/>
      <c r="H163" s="367"/>
      <c r="I163" s="367"/>
      <c r="J163" s="367"/>
      <c r="K163" s="247"/>
    </row>
    <row r="164" spans="2:11" ht="17.25" customHeight="1">
      <c r="B164" s="246"/>
      <c r="C164" s="268" t="s">
        <v>1671</v>
      </c>
      <c r="D164" s="268"/>
      <c r="E164" s="268"/>
      <c r="F164" s="268" t="s">
        <v>1672</v>
      </c>
      <c r="G164" s="305"/>
      <c r="H164" s="306" t="s">
        <v>125</v>
      </c>
      <c r="I164" s="306" t="s">
        <v>58</v>
      </c>
      <c r="J164" s="268" t="s">
        <v>1673</v>
      </c>
      <c r="K164" s="247"/>
    </row>
    <row r="165" spans="2:11" ht="17.25" customHeight="1">
      <c r="B165" s="249"/>
      <c r="C165" s="270" t="s">
        <v>1674</v>
      </c>
      <c r="D165" s="270"/>
      <c r="E165" s="270"/>
      <c r="F165" s="271" t="s">
        <v>1675</v>
      </c>
      <c r="G165" s="307"/>
      <c r="H165" s="308"/>
      <c r="I165" s="308"/>
      <c r="J165" s="270" t="s">
        <v>1676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1680</v>
      </c>
      <c r="D167" s="256"/>
      <c r="E167" s="256"/>
      <c r="F167" s="275" t="s">
        <v>1677</v>
      </c>
      <c r="G167" s="256"/>
      <c r="H167" s="256" t="s">
        <v>1716</v>
      </c>
      <c r="I167" s="256" t="s">
        <v>1679</v>
      </c>
      <c r="J167" s="256">
        <v>120</v>
      </c>
      <c r="K167" s="297"/>
    </row>
    <row r="168" spans="2:11" ht="15" customHeight="1">
      <c r="B168" s="276"/>
      <c r="C168" s="256" t="s">
        <v>1725</v>
      </c>
      <c r="D168" s="256"/>
      <c r="E168" s="256"/>
      <c r="F168" s="275" t="s">
        <v>1677</v>
      </c>
      <c r="G168" s="256"/>
      <c r="H168" s="256" t="s">
        <v>1726</v>
      </c>
      <c r="I168" s="256" t="s">
        <v>1679</v>
      </c>
      <c r="J168" s="256" t="s">
        <v>1727</v>
      </c>
      <c r="K168" s="297"/>
    </row>
    <row r="169" spans="2:11" ht="15" customHeight="1">
      <c r="B169" s="276"/>
      <c r="C169" s="256" t="s">
        <v>1626</v>
      </c>
      <c r="D169" s="256"/>
      <c r="E169" s="256"/>
      <c r="F169" s="275" t="s">
        <v>1677</v>
      </c>
      <c r="G169" s="256"/>
      <c r="H169" s="256" t="s">
        <v>1743</v>
      </c>
      <c r="I169" s="256" t="s">
        <v>1679</v>
      </c>
      <c r="J169" s="256" t="s">
        <v>1727</v>
      </c>
      <c r="K169" s="297"/>
    </row>
    <row r="170" spans="2:11" ht="15" customHeight="1">
      <c r="B170" s="276"/>
      <c r="C170" s="256" t="s">
        <v>1682</v>
      </c>
      <c r="D170" s="256"/>
      <c r="E170" s="256"/>
      <c r="F170" s="275" t="s">
        <v>1683</v>
      </c>
      <c r="G170" s="256"/>
      <c r="H170" s="256" t="s">
        <v>1743</v>
      </c>
      <c r="I170" s="256" t="s">
        <v>1679</v>
      </c>
      <c r="J170" s="256">
        <v>50</v>
      </c>
      <c r="K170" s="297"/>
    </row>
    <row r="171" spans="2:11" ht="15" customHeight="1">
      <c r="B171" s="276"/>
      <c r="C171" s="256" t="s">
        <v>1685</v>
      </c>
      <c r="D171" s="256"/>
      <c r="E171" s="256"/>
      <c r="F171" s="275" t="s">
        <v>1677</v>
      </c>
      <c r="G171" s="256"/>
      <c r="H171" s="256" t="s">
        <v>1743</v>
      </c>
      <c r="I171" s="256" t="s">
        <v>1687</v>
      </c>
      <c r="J171" s="256"/>
      <c r="K171" s="297"/>
    </row>
    <row r="172" spans="2:11" ht="15" customHeight="1">
      <c r="B172" s="276"/>
      <c r="C172" s="256" t="s">
        <v>1696</v>
      </c>
      <c r="D172" s="256"/>
      <c r="E172" s="256"/>
      <c r="F172" s="275" t="s">
        <v>1683</v>
      </c>
      <c r="G172" s="256"/>
      <c r="H172" s="256" t="s">
        <v>1743</v>
      </c>
      <c r="I172" s="256" t="s">
        <v>1679</v>
      </c>
      <c r="J172" s="256">
        <v>50</v>
      </c>
      <c r="K172" s="297"/>
    </row>
    <row r="173" spans="2:11" ht="15" customHeight="1">
      <c r="B173" s="276"/>
      <c r="C173" s="256" t="s">
        <v>1704</v>
      </c>
      <c r="D173" s="256"/>
      <c r="E173" s="256"/>
      <c r="F173" s="275" t="s">
        <v>1683</v>
      </c>
      <c r="G173" s="256"/>
      <c r="H173" s="256" t="s">
        <v>1743</v>
      </c>
      <c r="I173" s="256" t="s">
        <v>1679</v>
      </c>
      <c r="J173" s="256">
        <v>50</v>
      </c>
      <c r="K173" s="297"/>
    </row>
    <row r="174" spans="2:11" ht="15" customHeight="1">
      <c r="B174" s="276"/>
      <c r="C174" s="256" t="s">
        <v>1702</v>
      </c>
      <c r="D174" s="256"/>
      <c r="E174" s="256"/>
      <c r="F174" s="275" t="s">
        <v>1683</v>
      </c>
      <c r="G174" s="256"/>
      <c r="H174" s="256" t="s">
        <v>1743</v>
      </c>
      <c r="I174" s="256" t="s">
        <v>1679</v>
      </c>
      <c r="J174" s="256">
        <v>50</v>
      </c>
      <c r="K174" s="297"/>
    </row>
    <row r="175" spans="2:11" ht="15" customHeight="1">
      <c r="B175" s="276"/>
      <c r="C175" s="256" t="s">
        <v>124</v>
      </c>
      <c r="D175" s="256"/>
      <c r="E175" s="256"/>
      <c r="F175" s="275" t="s">
        <v>1677</v>
      </c>
      <c r="G175" s="256"/>
      <c r="H175" s="256" t="s">
        <v>1744</v>
      </c>
      <c r="I175" s="256" t="s">
        <v>1745</v>
      </c>
      <c r="J175" s="256"/>
      <c r="K175" s="297"/>
    </row>
    <row r="176" spans="2:11" ht="15" customHeight="1">
      <c r="B176" s="276"/>
      <c r="C176" s="256" t="s">
        <v>58</v>
      </c>
      <c r="D176" s="256"/>
      <c r="E176" s="256"/>
      <c r="F176" s="275" t="s">
        <v>1677</v>
      </c>
      <c r="G176" s="256"/>
      <c r="H176" s="256" t="s">
        <v>1746</v>
      </c>
      <c r="I176" s="256" t="s">
        <v>1747</v>
      </c>
      <c r="J176" s="256">
        <v>1</v>
      </c>
      <c r="K176" s="297"/>
    </row>
    <row r="177" spans="2:11" ht="15" customHeight="1">
      <c r="B177" s="276"/>
      <c r="C177" s="256" t="s">
        <v>54</v>
      </c>
      <c r="D177" s="256"/>
      <c r="E177" s="256"/>
      <c r="F177" s="275" t="s">
        <v>1677</v>
      </c>
      <c r="G177" s="256"/>
      <c r="H177" s="256" t="s">
        <v>1748</v>
      </c>
      <c r="I177" s="256" t="s">
        <v>1679</v>
      </c>
      <c r="J177" s="256">
        <v>20</v>
      </c>
      <c r="K177" s="297"/>
    </row>
    <row r="178" spans="2:11" ht="15" customHeight="1">
      <c r="B178" s="276"/>
      <c r="C178" s="256" t="s">
        <v>125</v>
      </c>
      <c r="D178" s="256"/>
      <c r="E178" s="256"/>
      <c r="F178" s="275" t="s">
        <v>1677</v>
      </c>
      <c r="G178" s="256"/>
      <c r="H178" s="256" t="s">
        <v>1749</v>
      </c>
      <c r="I178" s="256" t="s">
        <v>1679</v>
      </c>
      <c r="J178" s="256">
        <v>255</v>
      </c>
      <c r="K178" s="297"/>
    </row>
    <row r="179" spans="2:11" ht="15" customHeight="1">
      <c r="B179" s="276"/>
      <c r="C179" s="256" t="s">
        <v>126</v>
      </c>
      <c r="D179" s="256"/>
      <c r="E179" s="256"/>
      <c r="F179" s="275" t="s">
        <v>1677</v>
      </c>
      <c r="G179" s="256"/>
      <c r="H179" s="256" t="s">
        <v>1642</v>
      </c>
      <c r="I179" s="256" t="s">
        <v>1679</v>
      </c>
      <c r="J179" s="256">
        <v>10</v>
      </c>
      <c r="K179" s="297"/>
    </row>
    <row r="180" spans="2:11" ht="15" customHeight="1">
      <c r="B180" s="276"/>
      <c r="C180" s="256" t="s">
        <v>127</v>
      </c>
      <c r="D180" s="256"/>
      <c r="E180" s="256"/>
      <c r="F180" s="275" t="s">
        <v>1677</v>
      </c>
      <c r="G180" s="256"/>
      <c r="H180" s="256" t="s">
        <v>1750</v>
      </c>
      <c r="I180" s="256" t="s">
        <v>1711</v>
      </c>
      <c r="J180" s="256"/>
      <c r="K180" s="297"/>
    </row>
    <row r="181" spans="2:11" ht="15" customHeight="1">
      <c r="B181" s="276"/>
      <c r="C181" s="256" t="s">
        <v>1751</v>
      </c>
      <c r="D181" s="256"/>
      <c r="E181" s="256"/>
      <c r="F181" s="275" t="s">
        <v>1677</v>
      </c>
      <c r="G181" s="256"/>
      <c r="H181" s="256" t="s">
        <v>1752</v>
      </c>
      <c r="I181" s="256" t="s">
        <v>1711</v>
      </c>
      <c r="J181" s="256"/>
      <c r="K181" s="297"/>
    </row>
    <row r="182" spans="2:11" ht="15" customHeight="1">
      <c r="B182" s="276"/>
      <c r="C182" s="256" t="s">
        <v>1740</v>
      </c>
      <c r="D182" s="256"/>
      <c r="E182" s="256"/>
      <c r="F182" s="275" t="s">
        <v>1677</v>
      </c>
      <c r="G182" s="256"/>
      <c r="H182" s="256" t="s">
        <v>1753</v>
      </c>
      <c r="I182" s="256" t="s">
        <v>1711</v>
      </c>
      <c r="J182" s="256"/>
      <c r="K182" s="297"/>
    </row>
    <row r="183" spans="2:11" ht="15" customHeight="1">
      <c r="B183" s="276"/>
      <c r="C183" s="256" t="s">
        <v>129</v>
      </c>
      <c r="D183" s="256"/>
      <c r="E183" s="256"/>
      <c r="F183" s="275" t="s">
        <v>1683</v>
      </c>
      <c r="G183" s="256"/>
      <c r="H183" s="256" t="s">
        <v>1754</v>
      </c>
      <c r="I183" s="256" t="s">
        <v>1679</v>
      </c>
      <c r="J183" s="256">
        <v>50</v>
      </c>
      <c r="K183" s="297"/>
    </row>
    <row r="184" spans="2:11" ht="15" customHeight="1">
      <c r="B184" s="276"/>
      <c r="C184" s="256" t="s">
        <v>1755</v>
      </c>
      <c r="D184" s="256"/>
      <c r="E184" s="256"/>
      <c r="F184" s="275" t="s">
        <v>1683</v>
      </c>
      <c r="G184" s="256"/>
      <c r="H184" s="256" t="s">
        <v>1756</v>
      </c>
      <c r="I184" s="256" t="s">
        <v>1757</v>
      </c>
      <c r="J184" s="256"/>
      <c r="K184" s="297"/>
    </row>
    <row r="185" spans="2:11" ht="15" customHeight="1">
      <c r="B185" s="276"/>
      <c r="C185" s="256" t="s">
        <v>1758</v>
      </c>
      <c r="D185" s="256"/>
      <c r="E185" s="256"/>
      <c r="F185" s="275" t="s">
        <v>1683</v>
      </c>
      <c r="G185" s="256"/>
      <c r="H185" s="256" t="s">
        <v>1759</v>
      </c>
      <c r="I185" s="256" t="s">
        <v>1757</v>
      </c>
      <c r="J185" s="256"/>
      <c r="K185" s="297"/>
    </row>
    <row r="186" spans="2:11" ht="15" customHeight="1">
      <c r="B186" s="276"/>
      <c r="C186" s="256" t="s">
        <v>1760</v>
      </c>
      <c r="D186" s="256"/>
      <c r="E186" s="256"/>
      <c r="F186" s="275" t="s">
        <v>1683</v>
      </c>
      <c r="G186" s="256"/>
      <c r="H186" s="256" t="s">
        <v>1761</v>
      </c>
      <c r="I186" s="256" t="s">
        <v>1757</v>
      </c>
      <c r="J186" s="256"/>
      <c r="K186" s="297"/>
    </row>
    <row r="187" spans="2:11" ht="15" customHeight="1">
      <c r="B187" s="276"/>
      <c r="C187" s="309" t="s">
        <v>1762</v>
      </c>
      <c r="D187" s="256"/>
      <c r="E187" s="256"/>
      <c r="F187" s="275" t="s">
        <v>1683</v>
      </c>
      <c r="G187" s="256"/>
      <c r="H187" s="256" t="s">
        <v>1763</v>
      </c>
      <c r="I187" s="256" t="s">
        <v>1764</v>
      </c>
      <c r="J187" s="310" t="s">
        <v>1765</v>
      </c>
      <c r="K187" s="297"/>
    </row>
    <row r="188" spans="2:11" ht="15" customHeight="1">
      <c r="B188" s="303"/>
      <c r="C188" s="311"/>
      <c r="D188" s="285"/>
      <c r="E188" s="285"/>
      <c r="F188" s="285"/>
      <c r="G188" s="285"/>
      <c r="H188" s="285"/>
      <c r="I188" s="285"/>
      <c r="J188" s="285"/>
      <c r="K188" s="304"/>
    </row>
    <row r="189" spans="2:11" ht="18.75" customHeight="1">
      <c r="B189" s="312"/>
      <c r="C189" s="313"/>
      <c r="D189" s="313"/>
      <c r="E189" s="313"/>
      <c r="F189" s="314"/>
      <c r="G189" s="256"/>
      <c r="H189" s="256"/>
      <c r="I189" s="256"/>
      <c r="J189" s="256"/>
      <c r="K189" s="252"/>
    </row>
    <row r="190" spans="2:11" ht="18.75" customHeight="1">
      <c r="B190" s="252"/>
      <c r="C190" s="256"/>
      <c r="D190" s="256"/>
      <c r="E190" s="256"/>
      <c r="F190" s="275"/>
      <c r="G190" s="256"/>
      <c r="H190" s="256"/>
      <c r="I190" s="256"/>
      <c r="J190" s="256"/>
      <c r="K190" s="252"/>
    </row>
    <row r="191" spans="2:11" ht="18.75" customHeight="1"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</row>
    <row r="192" spans="2:11" ht="13.5">
      <c r="B192" s="243"/>
      <c r="C192" s="244"/>
      <c r="D192" s="244"/>
      <c r="E192" s="244"/>
      <c r="F192" s="244"/>
      <c r="G192" s="244"/>
      <c r="H192" s="244"/>
      <c r="I192" s="244"/>
      <c r="J192" s="244"/>
      <c r="K192" s="245"/>
    </row>
    <row r="193" spans="2:11" ht="21">
      <c r="B193" s="246"/>
      <c r="C193" s="367" t="s">
        <v>1766</v>
      </c>
      <c r="D193" s="367"/>
      <c r="E193" s="367"/>
      <c r="F193" s="367"/>
      <c r="G193" s="367"/>
      <c r="H193" s="367"/>
      <c r="I193" s="367"/>
      <c r="J193" s="367"/>
      <c r="K193" s="247"/>
    </row>
    <row r="194" spans="2:11" ht="25.5" customHeight="1">
      <c r="B194" s="246"/>
      <c r="C194" s="315" t="s">
        <v>1767</v>
      </c>
      <c r="D194" s="315"/>
      <c r="E194" s="315"/>
      <c r="F194" s="315" t="s">
        <v>1768</v>
      </c>
      <c r="G194" s="316"/>
      <c r="H194" s="368" t="s">
        <v>1769</v>
      </c>
      <c r="I194" s="368"/>
      <c r="J194" s="368"/>
      <c r="K194" s="247"/>
    </row>
    <row r="195" spans="2:11" ht="5.25" customHeight="1">
      <c r="B195" s="276"/>
      <c r="C195" s="273"/>
      <c r="D195" s="273"/>
      <c r="E195" s="273"/>
      <c r="F195" s="273"/>
      <c r="G195" s="256"/>
      <c r="H195" s="273"/>
      <c r="I195" s="273"/>
      <c r="J195" s="273"/>
      <c r="K195" s="297"/>
    </row>
    <row r="196" spans="2:11" ht="15" customHeight="1">
      <c r="B196" s="276"/>
      <c r="C196" s="256" t="s">
        <v>1770</v>
      </c>
      <c r="D196" s="256"/>
      <c r="E196" s="256"/>
      <c r="F196" s="275" t="s">
        <v>44</v>
      </c>
      <c r="G196" s="256"/>
      <c r="H196" s="366" t="s">
        <v>1771</v>
      </c>
      <c r="I196" s="366"/>
      <c r="J196" s="366"/>
      <c r="K196" s="297"/>
    </row>
    <row r="197" spans="2:11" ht="15" customHeight="1">
      <c r="B197" s="276"/>
      <c r="C197" s="282"/>
      <c r="D197" s="256"/>
      <c r="E197" s="256"/>
      <c r="F197" s="275" t="s">
        <v>45</v>
      </c>
      <c r="G197" s="256"/>
      <c r="H197" s="366" t="s">
        <v>1772</v>
      </c>
      <c r="I197" s="366"/>
      <c r="J197" s="366"/>
      <c r="K197" s="297"/>
    </row>
    <row r="198" spans="2:11" ht="15" customHeight="1">
      <c r="B198" s="276"/>
      <c r="C198" s="282"/>
      <c r="D198" s="256"/>
      <c r="E198" s="256"/>
      <c r="F198" s="275" t="s">
        <v>48</v>
      </c>
      <c r="G198" s="256"/>
      <c r="H198" s="366" t="s">
        <v>1773</v>
      </c>
      <c r="I198" s="366"/>
      <c r="J198" s="366"/>
      <c r="K198" s="297"/>
    </row>
    <row r="199" spans="2:11" ht="15" customHeight="1">
      <c r="B199" s="276"/>
      <c r="C199" s="256"/>
      <c r="D199" s="256"/>
      <c r="E199" s="256"/>
      <c r="F199" s="275" t="s">
        <v>46</v>
      </c>
      <c r="G199" s="256"/>
      <c r="H199" s="366" t="s">
        <v>1774</v>
      </c>
      <c r="I199" s="366"/>
      <c r="J199" s="366"/>
      <c r="K199" s="297"/>
    </row>
    <row r="200" spans="2:11" ht="15" customHeight="1">
      <c r="B200" s="276"/>
      <c r="C200" s="256"/>
      <c r="D200" s="256"/>
      <c r="E200" s="256"/>
      <c r="F200" s="275" t="s">
        <v>47</v>
      </c>
      <c r="G200" s="256"/>
      <c r="H200" s="366" t="s">
        <v>1775</v>
      </c>
      <c r="I200" s="366"/>
      <c r="J200" s="366"/>
      <c r="K200" s="297"/>
    </row>
    <row r="201" spans="2:11" ht="15" customHeight="1">
      <c r="B201" s="276"/>
      <c r="C201" s="256"/>
      <c r="D201" s="256"/>
      <c r="E201" s="256"/>
      <c r="F201" s="275"/>
      <c r="G201" s="256"/>
      <c r="H201" s="256"/>
      <c r="I201" s="256"/>
      <c r="J201" s="256"/>
      <c r="K201" s="297"/>
    </row>
    <row r="202" spans="2:11" ht="15" customHeight="1">
      <c r="B202" s="276"/>
      <c r="C202" s="256" t="s">
        <v>1723</v>
      </c>
      <c r="D202" s="256"/>
      <c r="E202" s="256"/>
      <c r="F202" s="275" t="s">
        <v>79</v>
      </c>
      <c r="G202" s="256"/>
      <c r="H202" s="366" t="s">
        <v>1776</v>
      </c>
      <c r="I202" s="366"/>
      <c r="J202" s="366"/>
      <c r="K202" s="297"/>
    </row>
    <row r="203" spans="2:11" ht="15" customHeight="1">
      <c r="B203" s="276"/>
      <c r="C203" s="282"/>
      <c r="D203" s="256"/>
      <c r="E203" s="256"/>
      <c r="F203" s="275" t="s">
        <v>1621</v>
      </c>
      <c r="G203" s="256"/>
      <c r="H203" s="366" t="s">
        <v>1622</v>
      </c>
      <c r="I203" s="366"/>
      <c r="J203" s="366"/>
      <c r="K203" s="297"/>
    </row>
    <row r="204" spans="2:11" ht="15" customHeight="1">
      <c r="B204" s="276"/>
      <c r="C204" s="256"/>
      <c r="D204" s="256"/>
      <c r="E204" s="256"/>
      <c r="F204" s="275" t="s">
        <v>1619</v>
      </c>
      <c r="G204" s="256"/>
      <c r="H204" s="366" t="s">
        <v>1777</v>
      </c>
      <c r="I204" s="366"/>
      <c r="J204" s="366"/>
      <c r="K204" s="297"/>
    </row>
    <row r="205" spans="2:11" ht="15" customHeight="1">
      <c r="B205" s="317"/>
      <c r="C205" s="282"/>
      <c r="D205" s="282"/>
      <c r="E205" s="282"/>
      <c r="F205" s="275" t="s">
        <v>89</v>
      </c>
      <c r="G205" s="261"/>
      <c r="H205" s="365" t="s">
        <v>1623</v>
      </c>
      <c r="I205" s="365"/>
      <c r="J205" s="365"/>
      <c r="K205" s="318"/>
    </row>
    <row r="206" spans="2:11" ht="15" customHeight="1">
      <c r="B206" s="317"/>
      <c r="C206" s="282"/>
      <c r="D206" s="282"/>
      <c r="E206" s="282"/>
      <c r="F206" s="275" t="s">
        <v>1624</v>
      </c>
      <c r="G206" s="261"/>
      <c r="H206" s="365" t="s">
        <v>1778</v>
      </c>
      <c r="I206" s="365"/>
      <c r="J206" s="365"/>
      <c r="K206" s="318"/>
    </row>
    <row r="207" spans="2:11" ht="15" customHeight="1">
      <c r="B207" s="317"/>
      <c r="C207" s="282"/>
      <c r="D207" s="282"/>
      <c r="E207" s="282"/>
      <c r="F207" s="319"/>
      <c r="G207" s="261"/>
      <c r="H207" s="320"/>
      <c r="I207" s="320"/>
      <c r="J207" s="320"/>
      <c r="K207" s="318"/>
    </row>
    <row r="208" spans="2:11" ht="15" customHeight="1">
      <c r="B208" s="317"/>
      <c r="C208" s="256" t="s">
        <v>1747</v>
      </c>
      <c r="D208" s="282"/>
      <c r="E208" s="282"/>
      <c r="F208" s="275">
        <v>1</v>
      </c>
      <c r="G208" s="261"/>
      <c r="H208" s="365" t="s">
        <v>1779</v>
      </c>
      <c r="I208" s="365"/>
      <c r="J208" s="365"/>
      <c r="K208" s="318"/>
    </row>
    <row r="209" spans="2:11" ht="15" customHeight="1">
      <c r="B209" s="317"/>
      <c r="C209" s="282"/>
      <c r="D209" s="282"/>
      <c r="E209" s="282"/>
      <c r="F209" s="275">
        <v>2</v>
      </c>
      <c r="G209" s="261"/>
      <c r="H209" s="365" t="s">
        <v>1780</v>
      </c>
      <c r="I209" s="365"/>
      <c r="J209" s="365"/>
      <c r="K209" s="318"/>
    </row>
    <row r="210" spans="2:11" ht="15" customHeight="1">
      <c r="B210" s="317"/>
      <c r="C210" s="282"/>
      <c r="D210" s="282"/>
      <c r="E210" s="282"/>
      <c r="F210" s="275">
        <v>3</v>
      </c>
      <c r="G210" s="261"/>
      <c r="H210" s="365" t="s">
        <v>1781</v>
      </c>
      <c r="I210" s="365"/>
      <c r="J210" s="365"/>
      <c r="K210" s="318"/>
    </row>
    <row r="211" spans="2:11" ht="15" customHeight="1">
      <c r="B211" s="317"/>
      <c r="C211" s="282"/>
      <c r="D211" s="282"/>
      <c r="E211" s="282"/>
      <c r="F211" s="275">
        <v>4</v>
      </c>
      <c r="G211" s="261"/>
      <c r="H211" s="365" t="s">
        <v>1782</v>
      </c>
      <c r="I211" s="365"/>
      <c r="J211" s="365"/>
      <c r="K211" s="318"/>
    </row>
    <row r="212" spans="2:11" ht="12.75" customHeight="1">
      <c r="B212" s="321"/>
      <c r="C212" s="322"/>
      <c r="D212" s="322"/>
      <c r="E212" s="322"/>
      <c r="F212" s="322"/>
      <c r="G212" s="322"/>
      <c r="H212" s="322"/>
      <c r="I212" s="322"/>
      <c r="J212" s="322"/>
      <c r="K212" s="32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Ing. Tomáš LINDA</cp:lastModifiedBy>
  <dcterms:created xsi:type="dcterms:W3CDTF">2017-04-21T10:59:39Z</dcterms:created>
  <dcterms:modified xsi:type="dcterms:W3CDTF">2017-04-24T12:44:34Z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